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SWMS Details" sheetId="2" state="visible" r:id="rId2"/>
    <sheet xmlns:r="http://schemas.openxmlformats.org/officeDocument/2006/relationships" name="Risk Assessment" sheetId="3" state="visible" r:id="rId3"/>
    <sheet xmlns:r="http://schemas.openxmlformats.org/officeDocument/2006/relationships" name="Risk Matrix" sheetId="4" state="visible" r:id="rId4"/>
    <sheet xmlns:r="http://schemas.openxmlformats.org/officeDocument/2006/relationships" name="Plant, Equipment &amp; Substances" sheetId="5" state="visible" r:id="rId5"/>
    <sheet xmlns:r="http://schemas.openxmlformats.org/officeDocument/2006/relationships" name="Sign-On Register" sheetId="6" state="visible" r:id="rId6"/>
    <sheet xmlns:r="http://schemas.openxmlformats.org/officeDocument/2006/relationships" name="Review &amp; Amendment Log" sheetId="7" state="visible" r:id="rId7"/>
    <sheet xmlns:r="http://schemas.openxmlformats.org/officeDocument/2006/relationships" name="Lists" sheetId="8" state="visible" r:id="rId8"/>
    <sheet xmlns:r="http://schemas.openxmlformats.org/officeDocument/2006/relationships" name="Notes &amp; Assumptions" sheetId="9" state="visible" r:id="rId9"/>
  </sheets>
  <definedNames>
    <definedName name="Proj_Name">Cover!$C$9</definedName>
    <definedName name="Proj_Number">Cover!$C$10</definedName>
    <definedName name="Proj_Client">Cover!$C$11</definedName>
    <definedName name="Proj_Contractor">Cover!$C$12</definedName>
    <definedName name="Proj_Package">Cover!$C$13</definedName>
    <definedName name="Proj_PreparedBy">Cover!$C$14</definedName>
    <definedName name="Proj_Role">Cover!$F$9</definedName>
    <definedName name="Proj_Date">Cover!$F$10</definedName>
    <definedName name="Proj_Revision">Cover!$F$11</definedName>
    <definedName name="Proj_SWMSNo">Cover!$F$12</definedName>
    <definedName name="Proj_HighRisk">Cover!$F$13</definedName>
    <definedName name="Review_Period_Days">Lists!$C$9</definedName>
    <definedName name="Review_Warn_Days">Lists!$C$10</definedName>
    <definedName name="Licence_Warn_Days">Lists!$C$11</definedName>
    <definedName name="Insp_Warn_Days">Lists!$C$12</definedName>
    <definedName name="Default_Insp_Interval">Lists!$C$13</definedName>
    <definedName name="HRCW_Threshold">Lists!$C$14</definedName>
    <definedName name="Risk_Matrix">Lists!$C$20:$G$24</definedName>
    <definedName name="Risk_Likelihood">Lists!$B$20:$B$24</definedName>
    <definedName name="Risk_Consequence">Lists!$C$19:$G$19</definedName>
    <definedName name="_xlnm.Print_Titles" localSheetId="1">'SWMS Details'!$1:$4</definedName>
    <definedName name="_xlnm._FilterDatabase" localSheetId="2" hidden="1">'Risk Assessment'!$A$8:$X$68</definedName>
    <definedName name="_xlnm.Print_Titles" localSheetId="2">'Risk Assessment'!$1:$8</definedName>
    <definedName name="_xlnm._FilterDatabase" localSheetId="4" hidden="1">'Plant, Equipment &amp; Substances'!$A$8:$R$48</definedName>
    <definedName name="_xlnm.Print_Titles" localSheetId="4">'Plant, Equipment &amp; Substances'!$1:$8</definedName>
    <definedName name="_xlnm._FilterDatabase" localSheetId="5" hidden="1">'Sign-On Register'!$A$8:$N$33</definedName>
    <definedName name="_xlnm.Print_Titles" localSheetId="5">'Sign-On Register'!$1:$8</definedName>
    <definedName name="_xlnm._FilterDatabase" localSheetId="6" hidden="1">'Review &amp; Amendment Log'!$A$8:$M$22</definedName>
    <definedName name="_xlnm.Print_Titles" localSheetId="6">'Review &amp; Amendment Log'!$1:$8</definedName>
  </definedNames>
  <calcPr calcId="124519" fullCalcOnLoad="1"/>
</workbook>
</file>

<file path=xl/styles.xml><?xml version="1.0" encoding="utf-8"?>
<styleSheet xmlns="http://schemas.openxmlformats.org/spreadsheetml/2006/main">
  <numFmts count="3">
    <numFmt numFmtId="164" formatCode="dd-mmm-yy"/>
    <numFmt numFmtId="165" formatCode="yyyy-mm-dd"/>
    <numFmt numFmtId="166" formatCode="0.#"/>
  </numFmts>
  <fonts count="22">
    <font>
      <name val="Calibri"/>
      <family val="2"/>
      <color theme="1"/>
      <sz val="11"/>
      <scheme val="minor"/>
    </font>
    <font>
      <name val="Inter"/>
      <color rgb="001D3245"/>
      <sz val="1"/>
    </font>
    <font>
      <name val="Inter"/>
      <b val="1"/>
      <color rgb="00FFFFFF"/>
      <sz val="15"/>
    </font>
    <font>
      <name val="Inter"/>
      <color rgb="00D3DEE9"/>
      <sz val="8.5"/>
    </font>
    <font>
      <name val="Inter"/>
      <b val="1"/>
      <color rgb="000D3C61"/>
      <sz val="10.5"/>
    </font>
    <font>
      <name val="Inter"/>
      <b val="1"/>
      <color rgb="008E98A2"/>
      <sz val="8.5"/>
    </font>
    <font>
      <name val="Inter"/>
      <color rgb="000C1628"/>
      <sz val="9"/>
    </font>
    <font>
      <name val="Inter"/>
      <color rgb="008E98A2"/>
      <sz val="10"/>
    </font>
    <font>
      <name val="Inter"/>
      <color rgb="000C1628"/>
      <sz val="10"/>
    </font>
    <font>
      <name val="Inter"/>
      <b val="1"/>
      <color rgb="00FFFFFF"/>
      <sz val="9"/>
    </font>
    <font>
      <name val="Inter"/>
      <i val="1"/>
      <color rgb="008E98A2"/>
      <sz val="8.5"/>
    </font>
    <font>
      <name val="Inter"/>
      <color rgb="FF3480BC"/>
      <sz val="9.5"/>
      <u val="single"/>
    </font>
    <font>
      <name val="Inter"/>
      <b val="1"/>
      <color rgb="000C1628"/>
      <sz val="9"/>
    </font>
    <font>
      <name val="Inter"/>
      <b val="1"/>
      <color rgb="001D3245"/>
      <sz val="8.5"/>
    </font>
    <font>
      <name val="Inter"/>
      <i val="1"/>
      <color rgb="000C1628"/>
      <sz val="8.5"/>
    </font>
    <font>
      <name val="Inter"/>
      <color rgb="000C1628"/>
      <sz val="8.5"/>
    </font>
    <font>
      <name val="Inter"/>
      <b val="1"/>
      <color rgb="00D3DEE9"/>
      <sz val="8.5"/>
    </font>
    <font>
      <name val="Inter"/>
      <b val="1"/>
      <color rgb="000C1628"/>
      <sz val="10"/>
    </font>
    <font>
      <name val="Inter"/>
      <b val="1"/>
      <color rgb="00B3341F"/>
      <sz val="11"/>
    </font>
    <font>
      <name val="Inter"/>
      <b val="1"/>
      <color rgb="00C98A0E"/>
      <sz val="11"/>
    </font>
    <font>
      <name val="Inter"/>
      <b val="1"/>
      <color rgb="000D3C61"/>
      <sz val="11"/>
    </font>
    <font>
      <name val="Inter"/>
      <b val="1"/>
      <color rgb="002E7D5B"/>
      <sz val="11"/>
    </font>
  </fonts>
  <fills count="9">
    <fill>
      <patternFill/>
    </fill>
    <fill>
      <patternFill patternType="gray125"/>
    </fill>
    <fill>
      <patternFill patternType="solid">
        <fgColor rgb="001D3245"/>
      </patternFill>
    </fill>
    <fill>
      <patternFill patternType="solid">
        <fgColor rgb="00F6F9FC"/>
      </patternFill>
    </fill>
    <fill>
      <patternFill patternType="solid">
        <fgColor rgb="00E8EEF5"/>
      </patternFill>
    </fill>
    <fill>
      <patternFill patternType="solid">
        <fgColor rgb="00FBE6E2"/>
      </patternFill>
    </fill>
    <fill>
      <patternFill patternType="solid">
        <fgColor rgb="00FDF3DC"/>
      </patternFill>
    </fill>
    <fill>
      <patternFill patternType="solid">
        <fgColor rgb="00E4EEF7"/>
      </patternFill>
    </fill>
    <fill>
      <patternFill patternType="solid">
        <fgColor rgb="00E4F1EA"/>
      </patternFill>
    </fill>
  </fills>
  <borders count="9">
    <border>
      <left/>
      <right/>
      <top/>
      <bottom/>
      <diagonal/>
    </border>
    <border>
      <left style="thin">
        <color rgb="00D3DEE9"/>
      </left>
      <right style="thin">
        <color rgb="00D3DEE9"/>
      </right>
      <top style="thin">
        <color rgb="00D3DEE9"/>
      </top>
      <bottom style="thin">
        <color rgb="00D3DEE9"/>
      </bottom>
    </border>
    <border>
      <left style="thin">
        <color rgb="001D3245"/>
      </left>
      <right style="thin">
        <color rgb="001D3245"/>
      </right>
      <top style="thin">
        <color rgb="001D3245"/>
      </top>
      <bottom style="medium">
        <color rgb="003480BC"/>
      </bottom>
    </border>
    <border>
      <left/>
      <right/>
      <top style="thin">
        <color rgb="001D3245"/>
      </top>
      <bottom/>
      <diagonal/>
    </border>
    <border>
      <left/>
      <right style="thin">
        <color rgb="001D3245"/>
      </right>
      <top style="thin">
        <color rgb="001D3245"/>
      </top>
      <bottom/>
      <diagonal/>
    </border>
    <border>
      <left/>
      <right style="thin">
        <color rgb="001D3245"/>
      </right>
      <top style="thin">
        <color rgb="001D3245"/>
      </top>
      <bottom style="medium">
        <color rgb="003480BC"/>
      </bottom>
      <diagonal/>
    </border>
    <border>
      <top style="thin">
        <color rgb="00D3DEE9"/>
      </top>
    </border>
    <border>
      <bottom style="thin">
        <color rgb="003480BC"/>
      </bottom>
    </border>
    <border>
      <left/>
      <right/>
      <top style="thin">
        <color rgb="001D3245"/>
      </top>
      <bottom style="medium">
        <color rgb="003480BC"/>
      </bottom>
      <diagonal/>
    </border>
  </borders>
  <cellStyleXfs count="1">
    <xf numFmtId="0" fontId="0" fillId="0" borderId="0"/>
  </cellStyleXfs>
  <cellXfs count="70">
    <xf numFmtId="0" fontId="0" fillId="0" borderId="0" pivotButton="0" quotePrefix="0" xfId="0"/>
    <xf numFmtId="0" fontId="1" fillId="2" borderId="0" applyAlignment="1" pivotButton="0" quotePrefix="0" xfId="0">
      <alignment vertical="bottom"/>
    </xf>
    <xf numFmtId="0" fontId="0" fillId="2" borderId="0" pivotButton="0" quotePrefix="0" xfId="0"/>
    <xf numFmtId="0" fontId="2" fillId="2" borderId="0" applyAlignment="1" pivotButton="0" quotePrefix="0" xfId="0">
      <alignment horizontal="left" vertical="center"/>
    </xf>
    <xf numFmtId="0" fontId="3" fillId="2" borderId="0" applyAlignment="1" pivotButton="0" quotePrefix="0" xfId="0">
      <alignment horizontal="left" vertical="center"/>
    </xf>
    <xf numFmtId="0" fontId="4" fillId="0" borderId="0" applyAlignment="1" pivotButton="0" quotePrefix="0" xfId="0">
      <alignment horizontal="left" vertical="center"/>
    </xf>
    <xf numFmtId="0" fontId="5" fillId="0" borderId="0" applyAlignment="1" pivotButton="0" quotePrefix="0" xfId="0">
      <alignment horizontal="left" vertical="center"/>
    </xf>
    <xf numFmtId="0" fontId="7" fillId="3" borderId="1" applyAlignment="1" applyProtection="1" pivotButton="0" quotePrefix="0" xfId="0">
      <alignment horizontal="left" vertical="center"/>
      <protection locked="0" hidden="0"/>
    </xf>
    <xf numFmtId="0" fontId="8" fillId="3" borderId="1" applyAlignment="1" applyProtection="1" pivotButton="0" quotePrefix="0" xfId="0">
      <alignment horizontal="left" vertical="center"/>
      <protection locked="0" hidden="0"/>
    </xf>
    <xf numFmtId="0" fontId="6" fillId="0" borderId="0" applyAlignment="1" pivotButton="0" quotePrefix="0" xfId="0">
      <alignment horizontal="left" vertical="center" wrapText="1"/>
    </xf>
    <xf numFmtId="0" fontId="9" fillId="2" borderId="2" applyAlignment="1" pivotButton="0" quotePrefix="0" xfId="0">
      <alignment horizontal="left" vertical="center"/>
    </xf>
    <xf numFmtId="0" fontId="0" fillId="0" borderId="5" pivotButton="0" quotePrefix="0" xfId="0"/>
    <xf numFmtId="0" fontId="6" fillId="3" borderId="1" applyAlignment="1" applyProtection="1" pivotButton="0" quotePrefix="0" xfId="0">
      <alignment horizontal="center" vertical="center"/>
      <protection locked="0" hidden="0"/>
    </xf>
    <xf numFmtId="164" fontId="6" fillId="3" borderId="1" applyAlignment="1" applyProtection="1" pivotButton="0" quotePrefix="0" xfId="0">
      <alignment horizontal="center" vertical="center"/>
      <protection locked="0" hidden="0"/>
    </xf>
    <xf numFmtId="0" fontId="6" fillId="3" borderId="1" applyAlignment="1" applyProtection="1" pivotButton="0" quotePrefix="0" xfId="0">
      <alignment horizontal="left" vertical="center"/>
      <protection locked="0" hidden="0"/>
    </xf>
    <xf numFmtId="0" fontId="10" fillId="0" borderId="0" applyAlignment="1" pivotButton="0" quotePrefix="0" xfId="0">
      <alignment horizontal="left" vertical="center" wrapText="1"/>
    </xf>
    <xf numFmtId="0" fontId="11" fillId="0" borderId="6" applyAlignment="1" pivotButton="0" quotePrefix="0" xfId="0">
      <alignment vertical="center" horizontal="right"/>
    </xf>
    <xf numFmtId="0" fontId="0" fillId="0" borderId="6" pivotButton="0" quotePrefix="0" xfId="0"/>
    <xf numFmtId="0" fontId="13" fillId="0" borderId="0" applyAlignment="1" pivotButton="0" quotePrefix="0" xfId="0">
      <alignment horizontal="left" vertical="center"/>
    </xf>
    <xf numFmtId="0" fontId="10" fillId="0" borderId="0" applyAlignment="1" pivotButton="0" quotePrefix="0" xfId="0">
      <alignment horizontal="right" vertical="center"/>
    </xf>
    <xf numFmtId="0" fontId="4" fillId="0" borderId="7" applyAlignment="1" pivotButton="0" quotePrefix="0" xfId="0">
      <alignment horizontal="left" vertical="center"/>
    </xf>
    <xf numFmtId="0" fontId="0" fillId="0" borderId="7" pivotButton="0" quotePrefix="0" xfId="0"/>
    <xf numFmtId="0" fontId="5" fillId="0" borderId="0" applyAlignment="1" pivotButton="0" quotePrefix="0" xfId="0">
      <alignment horizontal="left" vertical="center" wrapText="1"/>
    </xf>
    <xf numFmtId="0" fontId="14" fillId="3" borderId="1" applyAlignment="1" applyProtection="1" pivotButton="0" quotePrefix="0" xfId="0">
      <alignment horizontal="left" vertical="center"/>
      <protection locked="0" hidden="0"/>
    </xf>
    <xf numFmtId="0" fontId="6" fillId="4" borderId="1" applyAlignment="1" pivotButton="0" quotePrefix="0" xfId="0">
      <alignment horizontal="left" vertical="center"/>
    </xf>
    <xf numFmtId="0" fontId="14" fillId="3" borderId="1" applyAlignment="1" applyProtection="1" pivotButton="0" quotePrefix="0" xfId="0">
      <alignment horizontal="left" vertical="top" wrapText="1"/>
      <protection locked="0" hidden="0"/>
    </xf>
    <xf numFmtId="164" fontId="14" fillId="3" borderId="1" applyAlignment="1" applyProtection="1" pivotButton="0" quotePrefix="0" xfId="0">
      <alignment horizontal="left" vertical="center"/>
      <protection locked="0" hidden="0"/>
    </xf>
    <xf numFmtId="0" fontId="6" fillId="4" borderId="1" applyAlignment="1" pivotButton="0" quotePrefix="0" xfId="0">
      <alignment horizontal="right" vertical="center"/>
    </xf>
    <xf numFmtId="164" fontId="6" fillId="3" borderId="1" applyAlignment="1" applyProtection="1" pivotButton="0" quotePrefix="0" xfId="0">
      <alignment horizontal="left" vertical="center"/>
      <protection locked="0" hidden="0"/>
    </xf>
    <xf numFmtId="0" fontId="9" fillId="2" borderId="2" applyAlignment="1" pivotButton="0" quotePrefix="0" xfId="0">
      <alignment horizontal="left" vertical="center" wrapText="1"/>
    </xf>
    <xf numFmtId="0" fontId="9" fillId="2" borderId="2" applyAlignment="1" pivotButton="0" quotePrefix="0" xfId="0">
      <alignment horizontal="center" vertical="center" wrapText="1"/>
    </xf>
    <xf numFmtId="0" fontId="15" fillId="0" borderId="1" applyAlignment="1" pivotButton="0" quotePrefix="0" xfId="0">
      <alignment horizontal="left" vertical="center" wrapText="1" indent="1"/>
    </xf>
    <xf numFmtId="0" fontId="14" fillId="3" borderId="1" applyAlignment="1" applyProtection="1" pivotButton="0" quotePrefix="0" xfId="0">
      <alignment horizontal="center" vertical="center"/>
      <protection locked="0" hidden="0"/>
    </xf>
    <xf numFmtId="0" fontId="14" fillId="3" borderId="1" applyAlignment="1" applyProtection="1" pivotButton="0" quotePrefix="0" xfId="0">
      <alignment horizontal="left" vertical="center" wrapText="1"/>
      <protection locked="0" hidden="0"/>
    </xf>
    <xf numFmtId="0" fontId="6" fillId="4" borderId="1" applyAlignment="1" pivotButton="0" quotePrefix="0" xfId="0">
      <alignment horizontal="left" vertical="center"/>
    </xf>
    <xf numFmtId="0" fontId="6" fillId="4" borderId="1" applyAlignment="1" pivotButton="0" quotePrefix="0" xfId="0">
      <alignment horizontal="left" vertical="center" wrapText="1"/>
    </xf>
    <xf numFmtId="164" fontId="14" fillId="3" borderId="1" applyAlignment="1" applyProtection="1" pivotButton="0" quotePrefix="0" xfId="0">
      <alignment horizontal="center" vertical="center"/>
      <protection locked="0" hidden="0"/>
    </xf>
    <xf numFmtId="0" fontId="6" fillId="3" borderId="1" applyAlignment="1" applyProtection="1" pivotButton="0" quotePrefix="0" xfId="0">
      <alignment horizontal="left" vertical="center" wrapText="1"/>
      <protection locked="0" hidden="0"/>
    </xf>
    <xf numFmtId="1" fontId="14" fillId="3" borderId="1" applyAlignment="1" applyProtection="1" pivotButton="0" quotePrefix="0" xfId="0">
      <alignment horizontal="center" vertical="center"/>
      <protection locked="0" hidden="0"/>
    </xf>
    <xf numFmtId="1" fontId="6" fillId="4" borderId="1" applyAlignment="1" pivotButton="0" quotePrefix="0" xfId="0">
      <alignment horizontal="center" vertical="center"/>
    </xf>
    <xf numFmtId="0" fontId="12" fillId="4" borderId="1" applyAlignment="1" pivotButton="0" quotePrefix="0" xfId="0">
      <alignment horizontal="center" vertical="center"/>
    </xf>
    <xf numFmtId="0" fontId="10" fillId="3" borderId="1" applyAlignment="1" applyProtection="1" pivotButton="0" quotePrefix="0" xfId="0">
      <alignment horizontal="left" vertical="top" wrapText="1"/>
      <protection locked="0" hidden="0"/>
    </xf>
    <xf numFmtId="0" fontId="6" fillId="3" borderId="1" applyAlignment="1" applyProtection="1" pivotButton="0" quotePrefix="0" xfId="0">
      <alignment horizontal="left" vertical="top" wrapText="1"/>
      <protection locked="0" hidden="0"/>
    </xf>
    <xf numFmtId="0" fontId="6" fillId="0" borderId="0" applyAlignment="1" pivotButton="0" quotePrefix="0" xfId="0">
      <alignment horizontal="left" vertical="center"/>
    </xf>
    <xf numFmtId="166" fontId="12" fillId="4" borderId="1" applyAlignment="1" pivotButton="0" quotePrefix="0" xfId="0">
      <alignment horizontal="center" vertical="center"/>
    </xf>
    <xf numFmtId="0" fontId="9" fillId="2" borderId="2" applyAlignment="1" pivotButton="0" quotePrefix="0" xfId="0">
      <alignment horizontal="center" vertical="center"/>
    </xf>
    <xf numFmtId="1" fontId="9" fillId="2" borderId="2" applyAlignment="1" pivotButton="0" quotePrefix="0" xfId="0">
      <alignment horizontal="center" vertical="center" wrapText="1"/>
    </xf>
    <xf numFmtId="0" fontId="16" fillId="2" borderId="2" applyAlignment="1" pivotButton="0" quotePrefix="0" xfId="0">
      <alignment horizontal="center" vertical="center" wrapText="1"/>
    </xf>
    <xf numFmtId="1" fontId="9" fillId="2" borderId="2" applyAlignment="1" pivotButton="0" quotePrefix="0" xfId="0">
      <alignment horizontal="center" vertical="center"/>
    </xf>
    <xf numFmtId="0" fontId="17" fillId="4" borderId="1" applyAlignment="1" pivotButton="0" quotePrefix="0" xfId="0">
      <alignment horizontal="center" vertical="center"/>
    </xf>
    <xf numFmtId="0" fontId="0" fillId="0" borderId="8" pivotButton="0" quotePrefix="0" xfId="0"/>
    <xf numFmtId="1" fontId="12" fillId="4" borderId="1" applyAlignment="1" pivotButton="0" quotePrefix="0" xfId="0">
      <alignment horizontal="center" vertical="center"/>
    </xf>
    <xf numFmtId="0" fontId="12" fillId="4" borderId="1" applyAlignment="1" pivotButton="0" quotePrefix="0" xfId="0">
      <alignment horizontal="left" vertical="center"/>
    </xf>
    <xf numFmtId="1" fontId="12" fillId="4" borderId="1" applyAlignment="1" pivotButton="0" quotePrefix="0" xfId="0">
      <alignment horizontal="center" vertical="top"/>
    </xf>
    <xf numFmtId="0" fontId="12" fillId="4" borderId="1" applyAlignment="1" pivotButton="0" quotePrefix="0" xfId="0">
      <alignment horizontal="left" vertical="top" wrapText="1"/>
    </xf>
    <xf numFmtId="0" fontId="6" fillId="4" borderId="1" applyAlignment="1" pivotButton="0" quotePrefix="0" xfId="0">
      <alignment horizontal="left" vertical="top" wrapText="1"/>
    </xf>
    <xf numFmtId="0" fontId="18" fillId="5" borderId="1" applyAlignment="1" pivotButton="0" quotePrefix="0" xfId="0">
      <alignment horizontal="center" vertical="center"/>
    </xf>
    <xf numFmtId="0" fontId="0" fillId="5" borderId="1" pivotButton="0" quotePrefix="0" xfId="0"/>
    <xf numFmtId="0" fontId="19" fillId="6" borderId="1" applyAlignment="1" pivotButton="0" quotePrefix="0" xfId="0">
      <alignment horizontal="center" vertical="center"/>
    </xf>
    <xf numFmtId="0" fontId="0" fillId="6" borderId="1" pivotButton="0" quotePrefix="0" xfId="0"/>
    <xf numFmtId="0" fontId="20" fillId="7" borderId="1" applyAlignment="1" pivotButton="0" quotePrefix="0" xfId="0">
      <alignment horizontal="center" vertical="center"/>
    </xf>
    <xf numFmtId="0" fontId="0" fillId="7" borderId="1" pivotButton="0" quotePrefix="0" xfId="0"/>
    <xf numFmtId="0" fontId="21" fillId="8" borderId="1" applyAlignment="1" pivotButton="0" quotePrefix="0" xfId="0">
      <alignment horizontal="center" vertical="center"/>
    </xf>
    <xf numFmtId="0" fontId="0" fillId="8" borderId="1" pivotButton="0" quotePrefix="0" xfId="0"/>
    <xf numFmtId="164" fontId="6" fillId="4" borderId="1" applyAlignment="1" pivotButton="0" quotePrefix="0" xfId="0">
      <alignment horizontal="center" vertical="center"/>
    </xf>
    <xf numFmtId="0" fontId="10" fillId="3" borderId="1" applyAlignment="1" applyProtection="1" pivotButton="0" quotePrefix="0" xfId="0">
      <alignment horizontal="left" vertical="center" wrapText="1"/>
      <protection locked="0" hidden="0"/>
    </xf>
    <xf numFmtId="1" fontId="6" fillId="3" borderId="1" applyAlignment="1" applyProtection="1" pivotButton="0" quotePrefix="0" xfId="0">
      <alignment horizontal="center" vertical="center"/>
      <protection locked="0" hidden="0"/>
    </xf>
    <xf numFmtId="164" fontId="12" fillId="4" borderId="1" applyAlignment="1" pivotButton="0" quotePrefix="0" xfId="0">
      <alignment horizontal="center" vertical="center"/>
    </xf>
    <xf numFmtId="0" fontId="12" fillId="0" borderId="0" applyAlignment="1" pivotButton="0" quotePrefix="0" xfId="0">
      <alignment horizontal="left" vertical="center" wrapText="1"/>
    </xf>
    <xf numFmtId="0" fontId="6" fillId="4" borderId="1" applyAlignment="1" pivotButton="0" quotePrefix="0" xfId="0">
      <alignment horizontal="center" vertical="center"/>
    </xf>
  </cellXfs>
  <cellStyles count="1">
    <cellStyle name="Normal" xfId="0" builtinId="0" hidden="0"/>
  </cellStyles>
  <dxfs count="12">
    <dxf>
      <font>
        <name val="Inter"/>
        <b val="1"/>
        <color rgb="00C98A0E"/>
        <sz val="9"/>
      </font>
      <fill>
        <patternFill patternType="solid">
          <fgColor rgb="00FDF3DC"/>
          <bgColor rgb="00FDF3DC"/>
        </patternFill>
      </fill>
    </dxf>
    <dxf>
      <font>
        <name val="Inter"/>
        <color rgb="008E98A2"/>
        <sz val="9"/>
      </font>
    </dxf>
    <dxf>
      <font>
        <name val="Inter"/>
        <b val="1"/>
        <color rgb="00C98A0E"/>
        <sz val="8.5"/>
      </font>
      <fill>
        <patternFill patternType="solid">
          <fgColor rgb="00FDF3DC"/>
          <bgColor rgb="00FDF3DC"/>
        </patternFill>
      </fill>
    </dxf>
    <dxf>
      <font>
        <name val="Inter"/>
        <b val="1"/>
        <color rgb="002E7D5B"/>
        <sz val="9"/>
      </font>
    </dxf>
    <dxf>
      <font>
        <name val="Inter"/>
        <b val="1"/>
        <color rgb="00B3341F"/>
        <sz val="9"/>
      </font>
      <fill>
        <patternFill patternType="solid">
          <fgColor rgb="00FBE6E2"/>
          <bgColor rgb="00FBE6E2"/>
        </patternFill>
      </fill>
    </dxf>
    <dxf>
      <font>
        <name val="Inter"/>
        <b val="1"/>
        <color rgb="002E7D5B"/>
        <sz val="9"/>
      </font>
      <fill>
        <patternFill patternType="solid">
          <fgColor rgb="00E4F1EA"/>
          <bgColor rgb="00E4F1EA"/>
        </patternFill>
      </fill>
    </dxf>
    <dxf>
      <font>
        <name val="Inter"/>
        <b val="1"/>
        <color rgb="000D3C61"/>
        <sz val="9"/>
      </font>
      <fill>
        <patternFill patternType="solid">
          <fgColor rgb="00E4EEF7"/>
          <bgColor rgb="00E4EEF7"/>
        </patternFill>
      </fill>
    </dxf>
    <dxf>
      <font>
        <name val="Inter"/>
        <b val="1"/>
        <color rgb="00B3341F"/>
        <sz val="8.5"/>
      </font>
      <fill>
        <patternFill patternType="solid">
          <fgColor rgb="00FBE6E2"/>
          <bgColor rgb="00FBE6E2"/>
        </patternFill>
      </fill>
    </dxf>
    <dxf>
      <font>
        <name val="Inter"/>
        <b val="1"/>
        <color rgb="002E7D5B"/>
        <sz val="10"/>
      </font>
      <fill>
        <patternFill patternType="solid">
          <fgColor rgb="00E4F1EA"/>
          <bgColor rgb="00E4F1EA"/>
        </patternFill>
      </fill>
    </dxf>
    <dxf>
      <font>
        <name val="Inter"/>
        <b val="1"/>
        <color rgb="000D3C61"/>
        <sz val="10"/>
      </font>
      <fill>
        <patternFill patternType="solid">
          <fgColor rgb="00E4EEF7"/>
          <bgColor rgb="00E4EEF7"/>
        </patternFill>
      </fill>
    </dxf>
    <dxf>
      <font>
        <name val="Inter"/>
        <b val="1"/>
        <color rgb="00C98A0E"/>
        <sz val="10"/>
      </font>
      <fill>
        <patternFill patternType="solid">
          <fgColor rgb="00FDF3DC"/>
          <bgColor rgb="00FDF3DC"/>
        </patternFill>
      </fill>
    </dxf>
    <dxf>
      <font>
        <name val="Inter"/>
        <b val="1"/>
        <color rgb="00B3341F"/>
        <sz val="10"/>
      </font>
      <fill>
        <patternFill patternType="solid">
          <fgColor rgb="00FBE6E2"/>
          <bgColor rgb="00FBE6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drawings/_rels/drawing1.xml.rels><Relationships xmlns="http://schemas.openxmlformats.org/package/2006/relationships"><Relationship Type="http://schemas.openxmlformats.org/officeDocument/2006/relationships/image" Target="/xl/media/image1.png" Id="rId1"/><Relationship Id="rId2" Type="http://schemas.openxmlformats.org/officeDocument/2006/relationships/hyperlink" Target="https://www.mastt.com/" TargetMode="External"/></Relationships>
</file>

<file path=xl/drawings/_rels/drawing2.xml.rels><Relationships xmlns="http://schemas.openxmlformats.org/package/2006/relationships"><Relationship Type="http://schemas.openxmlformats.org/officeDocument/2006/relationships/image" Target="/xl/media/image2.png" Id="rId1"/><Relationship Id="rId2" Type="http://schemas.openxmlformats.org/officeDocument/2006/relationships/hyperlink" Target="https://www.mastt.com/" TargetMode="External"/></Relationships>
</file>

<file path=xl/drawings/_rels/drawing3.xml.rels><Relationships xmlns="http://schemas.openxmlformats.org/package/2006/relationships"><Relationship Type="http://schemas.openxmlformats.org/officeDocument/2006/relationships/image" Target="/xl/media/image3.png" Id="rId1"/><Relationship Id="rId2" Type="http://schemas.openxmlformats.org/officeDocument/2006/relationships/hyperlink" Target="https://www.mastt.com/" TargetMode="External"/></Relationships>
</file>

<file path=xl/drawings/_rels/drawing4.xml.rels><Relationships xmlns="http://schemas.openxmlformats.org/package/2006/relationships"><Relationship Type="http://schemas.openxmlformats.org/officeDocument/2006/relationships/image" Target="/xl/media/image4.png" Id="rId1"/><Relationship Id="rId2" Type="http://schemas.openxmlformats.org/officeDocument/2006/relationships/hyperlink" Target="https://www.mastt.com/" TargetMode="External"/></Relationships>
</file>

<file path=xl/drawings/_rels/drawing5.xml.rels><Relationships xmlns="http://schemas.openxmlformats.org/package/2006/relationships"><Relationship Type="http://schemas.openxmlformats.org/officeDocument/2006/relationships/image" Target="/xl/media/image5.png" Id="rId1"/><Relationship Id="rId2" Type="http://schemas.openxmlformats.org/officeDocument/2006/relationships/hyperlink" Target="https://www.mastt.com/" TargetMode="External"/></Relationships>
</file>

<file path=xl/drawings/_rels/drawing6.xml.rels><Relationships xmlns="http://schemas.openxmlformats.org/package/2006/relationships"><Relationship Type="http://schemas.openxmlformats.org/officeDocument/2006/relationships/image" Target="/xl/media/image6.png" Id="rId1"/><Relationship Id="rId2" Type="http://schemas.openxmlformats.org/officeDocument/2006/relationships/hyperlink" Target="https://www.mastt.com/" TargetMode="External"/></Relationships>
</file>

<file path=xl/drawings/_rels/drawing7.xml.rels><Relationships xmlns="http://schemas.openxmlformats.org/package/2006/relationships"><Relationship Type="http://schemas.openxmlformats.org/officeDocument/2006/relationships/image" Target="/xl/media/image7.png" Id="rId1"/><Relationship Id="rId2" Type="http://schemas.openxmlformats.org/officeDocument/2006/relationships/hyperlink" Target="https://www.mastt.com/" TargetMode="External"/></Relationships>
</file>

<file path=xl/drawings/_rels/drawing8.xml.rels><Relationships xmlns="http://schemas.openxmlformats.org/package/2006/relationships"><Relationship Type="http://schemas.openxmlformats.org/officeDocument/2006/relationships/image" Target="/xl/media/image8.png" Id="rId1"/><Relationship Id="rId2" Type="http://schemas.openxmlformats.org/officeDocument/2006/relationships/hyperlink" Target="https://www.mastt.com/" TargetMode="External"/></Relationships>
</file>

<file path=xl/drawings/_rels/drawing9.xml.rels><Relationships xmlns="http://schemas.openxmlformats.org/package/2006/relationships"><Relationship Type="http://schemas.openxmlformats.org/officeDocument/2006/relationships/image" Target="/xl/media/image9.png" Id="rId1"/><Relationship Id="rId2" Type="http://schemas.openxmlformats.org/officeDocument/2006/relationships/hyperlink" Target="https://www.mastt.com/" TargetMode="External"/></Relationships>
</file>

<file path=xl/drawings/drawing1.xml><?xml version="1.0" encoding="utf-8"?>
<wsDr xmlns="http://schemas.openxmlformats.org/drawingml/2006/spreadsheetDrawing">
  <oneCellAnchor>
    <from>
      <col>0</col>
      <colOff>114300</colOff>
      <row>1</row>
      <rowOff>38100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114300</colOff>
      <row>1</row>
      <rowOff>38100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114300</colOff>
      <row>1</row>
      <rowOff>38100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114300</colOff>
      <row>1</row>
      <rowOff>38100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114300</colOff>
      <row>1</row>
      <rowOff>38100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114300</colOff>
      <row>1</row>
      <rowOff>38100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114300</colOff>
      <row>1</row>
      <rowOff>38100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0</col>
      <colOff>114300</colOff>
      <row>1</row>
      <rowOff>38100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0</col>
      <colOff>114300</colOff>
      <row>1</row>
      <rowOff>38100</rowOff>
    </from>
    <ext cx="1600200" cy="466725"/>
    <pic>
      <nvPicPr>
        <cNvPr id="1" name="Image 1" descr="Picture">
          <a:hlinkClick xmlns:a="http://schemas.openxmlformats.org/drawingml/2006/main" xmlns:r="http://schemas.openxmlformats.org/officeDocument/2006/relationships" r:id="rId2"/>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hyperlink" Target="https://www.mastt.com/"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hyperlink" Target="https://www.mastt.com/" TargetMode="External" Id="rId2"/><Relationship Type="http://schemas.openxmlformats.org/officeDocument/2006/relationships/drawing" Target="/xl/drawings/drawing2.xml" Id="rId3"/></Relationships>
</file>

<file path=xl/worksheets/_rels/sheet3.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hyperlink" Target="https://www.mastt.com/" TargetMode="External" Id="rId2"/><Relationship Type="http://schemas.openxmlformats.org/officeDocument/2006/relationships/drawing" Target="/xl/drawings/drawing3.xml" Id="rId3"/></Relationships>
</file>

<file path=xl/worksheets/_rels/sheet4.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hyperlink" Target="https://www.mastt.com/" TargetMode="External" Id="rId2"/><Relationship Type="http://schemas.openxmlformats.org/officeDocument/2006/relationships/drawing" Target="/xl/drawings/drawing4.xml" Id="rId3"/></Relationships>
</file>

<file path=xl/worksheets/_rels/sheet5.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hyperlink" Target="https://www.mastt.com/" TargetMode="External" Id="rId2"/><Relationship Type="http://schemas.openxmlformats.org/officeDocument/2006/relationships/drawing" Target="/xl/drawings/drawing5.xml" Id="rId3"/></Relationships>
</file>

<file path=xl/worksheets/_rels/sheet6.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hyperlink" Target="https://www.mastt.com/" TargetMode="External" Id="rId2"/><Relationship Type="http://schemas.openxmlformats.org/officeDocument/2006/relationships/drawing" Target="/xl/drawings/drawing6.xml" Id="rId3"/></Relationships>
</file>

<file path=xl/worksheets/_rels/sheet7.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hyperlink" Target="https://www.mastt.com/" TargetMode="External" Id="rId2"/><Relationship Type="http://schemas.openxmlformats.org/officeDocument/2006/relationships/drawing" Target="/xl/drawings/drawing7.xml" Id="rId3"/></Relationships>
</file>

<file path=xl/worksheets/_rels/sheet8.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hyperlink" Target="https://www.mastt.com/" TargetMode="External" Id="rId2"/><Relationship Type="http://schemas.openxmlformats.org/officeDocument/2006/relationships/drawing" Target="/xl/drawings/drawing8.xml" Id="rId3"/></Relationships>
</file>

<file path=xl/worksheets/_rels/sheet9.xml.rels><Relationships xmlns="http://schemas.openxmlformats.org/package/2006/relationships"><Relationship Type="http://schemas.openxmlformats.org/officeDocument/2006/relationships/hyperlink" Target="https://www.mastt.com/" TargetMode="External" Id="rId1"/><Relationship Type="http://schemas.openxmlformats.org/officeDocument/2006/relationships/hyperlink" Target="https://www.mastt.com/" TargetMode="External" Id="rId2"/><Relationship Type="http://schemas.openxmlformats.org/officeDocument/2006/relationships/drawing" Target="/xl/drawings/drawing9.xml" Id="rId3"/></Relationships>
</file>

<file path=xl/worksheets/sheet1.xml><?xml version="1.0" encoding="utf-8"?>
<worksheet xmlns="http://schemas.openxmlformats.org/spreadsheetml/2006/main">
  <sheetPr>
    <outlinePr summaryBelow="1" summaryRight="1"/>
    <pageSetUpPr fitToPage="1"/>
  </sheetPr>
  <dimension ref="A2:H35"/>
  <sheetViews>
    <sheetView showGridLines="0" zoomScale="100" workbookViewId="0">
      <selection activeCell="A1" sqref="A1"/>
    </sheetView>
  </sheetViews>
  <sheetFormatPr baseColWidth="8" defaultRowHeight="15"/>
  <cols>
    <col width="2.5" customWidth="1" min="1" max="1"/>
    <col width="18" customWidth="1" min="2" max="2"/>
    <col width="22" customWidth="1" min="3" max="3"/>
    <col width="22" customWidth="1" min="4" max="4"/>
    <col width="18" customWidth="1" min="5" max="5"/>
    <col width="16" customWidth="1" min="6" max="6"/>
    <col width="16" customWidth="1" min="7" max="7"/>
    <col width="2.5" customWidth="1" min="8" max="8"/>
  </cols>
  <sheetData>
    <row r="1" ht="3.75" customHeight="1"/>
    <row r="2" ht="27.75" customHeight="1">
      <c r="A2" s="1" t="inlineStr">
        <is>
          <t xml:space="preserve"> </t>
        </is>
      </c>
      <c r="B2" s="2" t="n"/>
      <c r="C2" s="2" t="n"/>
      <c r="D2" s="3" t="inlineStr">
        <is>
          <t>Safe Work Method Statement (SWMS / JSA / RAMS)</t>
        </is>
      </c>
    </row>
    <row r="3" ht="12.75" customHeight="1">
      <c r="A3" s="2" t="n"/>
      <c r="B3" s="2" t="n"/>
      <c r="C3" s="2" t="n"/>
      <c r="D3" s="4" t="inlineStr">
        <is>
          <t>Global template  ·  jurisdiction-neutral  ·  ISO 45001 aligned  ·  high-risk construction work</t>
        </is>
      </c>
    </row>
    <row r="4" ht="6" customHeight="1"/>
    <row r="5" ht="3" customHeight="1"/>
    <row r="6" ht="6.75" customHeight="1"/>
    <row r="7" ht="19.5" customHeight="1">
      <c r="B7" s="5" t="inlineStr">
        <is>
          <t>PROJECT DETAILS</t>
        </is>
      </c>
    </row>
    <row r="9" ht="19.5" customHeight="1">
      <c r="B9" s="6" t="inlineStr">
        <is>
          <t>PROJECT NAME</t>
        </is>
      </c>
      <c r="C9" s="7" t="inlineStr">
        <is>
          <t>e.g. Northbank Health Precinct — Stage 2</t>
        </is>
      </c>
      <c r="E9" s="6" t="inlineStr">
        <is>
          <t>ROLE</t>
        </is>
      </c>
      <c r="F9" s="8" t="n"/>
    </row>
    <row r="10" ht="19.5" customHeight="1">
      <c r="B10" s="6" t="inlineStr">
        <is>
          <t>PROJECT NUMBER</t>
        </is>
      </c>
      <c r="C10" s="8" t="n"/>
      <c r="E10" s="6" t="inlineStr">
        <is>
          <t>DATE PREPARED</t>
        </is>
      </c>
      <c r="F10" s="8" t="n"/>
    </row>
    <row r="11" ht="19.5" customHeight="1">
      <c r="B11" s="6" t="inlineStr">
        <is>
          <t>CLIENT</t>
        </is>
      </c>
      <c r="C11" s="8" t="n"/>
      <c r="E11" s="6" t="inlineStr">
        <is>
          <t>REVISION</t>
        </is>
      </c>
      <c r="F11" s="8" t="inlineStr">
        <is>
          <t>A</t>
        </is>
      </c>
    </row>
    <row r="12" ht="19.5" customHeight="1">
      <c r="B12" s="6" t="inlineStr">
        <is>
          <t>CONTRACTOR</t>
        </is>
      </c>
      <c r="C12" s="8" t="n"/>
      <c r="E12" s="6" t="inlineStr">
        <is>
          <t>SWMS NO.</t>
        </is>
      </c>
      <c r="F12" s="8" t="n"/>
    </row>
    <row r="13" ht="19.5" customHeight="1">
      <c r="B13" s="6" t="inlineStr">
        <is>
          <t>PACKAGE / TRADE</t>
        </is>
      </c>
      <c r="C13" s="8" t="n"/>
      <c r="E13" s="6" t="inlineStr">
        <is>
          <t>HIGH-RISK WORK</t>
        </is>
      </c>
      <c r="F13" s="8" t="inlineStr">
        <is>
          <t>Yes</t>
        </is>
      </c>
    </row>
    <row r="14" ht="19.5" customHeight="1">
      <c r="B14" s="6" t="inlineStr">
        <is>
          <t>PREPARED BY</t>
        </is>
      </c>
      <c r="C14" s="8" t="n"/>
    </row>
    <row r="16" ht="19.5" customHeight="1">
      <c r="B16" s="5" t="inlineStr">
        <is>
          <t>HOW TO USE THIS TEMPLATE</t>
        </is>
      </c>
    </row>
    <row r="17" ht="25.5" customHeight="1">
      <c r="B17" s="9" t="inlineStr">
        <is>
          <t>1.  Complete the Cover, then work through SWMS Details — it is the front matter a SWMS must carry: what the work is, who is responsible, which high-risk categories apply, what permits, competencies, PPE and emergency arrangements are required.</t>
        </is>
      </c>
    </row>
    <row r="18" ht="25.5" customHeight="1">
      <c r="B18" s="9" t="inlineStr">
        <is>
          <t>2.  Break the activity into sequential job steps on the Risk Assessment sheet — one row per step. For each step name the hazard, the credible harm, who is exposed, and the controls. Score the risk before controls (inherent) and after (residual); the scores, ratings and risk reduction calculate themselves.</t>
        </is>
      </c>
    </row>
    <row r="19" ht="25.5" customHeight="1">
      <c r="B19" s="9" t="inlineStr">
        <is>
          <t>3.  Score using the 5 × 5 matrix on the Risk Matrix sheet (1 = lowest, 5 = highest). The rating columns look the score up in the matrix held on the Lists sheet — never type over a tinted cell.</t>
        </is>
      </c>
    </row>
    <row r="20" ht="25.5" customHeight="1">
      <c r="B20" s="9" t="inlineStr">
        <is>
          <t>4.  Work down the hierarchy of controls in order: Elimination, Substitution, Isolation, Engineering, Administrative, PPE. The template flags any row where PPE or an administrative control is the highest level applied to a High or Extreme inherent risk — that is a prompt to think harder, not a pass.</t>
        </is>
      </c>
    </row>
    <row r="21" ht="25.5" customHeight="1">
      <c r="B21" s="9" t="inlineStr">
        <is>
          <t>5.  Any residual risk still rated High or Extreme is flagged in red. It must be justified, approved at the level shown in the rating bands, and reduced so far as is reasonably practicable (ALARP) before the work starts.</t>
        </is>
      </c>
    </row>
    <row r="22" ht="25.5" customHeight="1">
      <c r="B22" s="9" t="inlineStr">
        <is>
          <t>6.  Register every item of plant, equipment and hazardous substance on the Plant, Equipment &amp; Substances sheet — overdue inspections and missing SDS are flagged automatically.</t>
        </is>
      </c>
    </row>
    <row r="23" ht="25.5" customHeight="1">
      <c r="B23" s="9" t="inlineStr">
        <is>
          <t>7.  Brief every worker before they start and record it on the Sign-On Register. Nobody works to a SWMS they have not been briefed on and signed. Licence expiry is checked for you.</t>
        </is>
      </c>
    </row>
    <row r="24" ht="25.5" customHeight="1">
      <c r="B24" s="9" t="inlineStr">
        <is>
          <t>8.  Review the SWMS after any incident, change of method, change of plant, new hazard or regulator direction, and periodically — log every review on the Review &amp; Amendment Log. Delete all italic EXAMPLE rows before you issue this document.</t>
        </is>
      </c>
    </row>
    <row r="26" ht="19.5" customHeight="1">
      <c r="B26" s="5" t="inlineStr">
        <is>
          <t>REVISION HISTORY</t>
        </is>
      </c>
    </row>
    <row r="27" ht="19.5" customHeight="1">
      <c r="B27" s="10" t="inlineStr">
        <is>
          <t>Rev</t>
        </is>
      </c>
      <c r="C27" s="10" t="inlineStr">
        <is>
          <t>Date</t>
        </is>
      </c>
      <c r="D27" s="10" t="inlineStr">
        <is>
          <t>Description of Change</t>
        </is>
      </c>
      <c r="E27" s="11" t="n"/>
      <c r="F27" s="10" t="inlineStr">
        <is>
          <t>Prepared By</t>
        </is>
      </c>
      <c r="G27" s="10" t="inlineStr">
        <is>
          <t>Approved By</t>
        </is>
      </c>
    </row>
    <row r="28" ht="18" customHeight="1">
      <c r="B28" s="12" t="inlineStr">
        <is>
          <t>A</t>
        </is>
      </c>
      <c r="C28" s="13" t="n"/>
      <c r="D28" s="14" t="inlineStr">
        <is>
          <t>Initial issue for project use</t>
        </is>
      </c>
      <c r="E28" s="14" t="n"/>
      <c r="F28" s="14" t="n"/>
      <c r="G28" s="14" t="n"/>
    </row>
    <row r="29" ht="18" customHeight="1">
      <c r="B29" s="12" t="n"/>
      <c r="C29" s="13" t="n"/>
      <c r="D29" s="14" t="n"/>
      <c r="E29" s="14" t="n"/>
      <c r="F29" s="14" t="n"/>
      <c r="G29" s="14" t="n"/>
    </row>
    <row r="30" ht="18" customHeight="1">
      <c r="B30" s="12" t="n"/>
      <c r="C30" s="13" t="n"/>
      <c r="D30" s="14" t="n"/>
      <c r="E30" s="14" t="n"/>
      <c r="F30" s="14" t="n"/>
      <c r="G30" s="14" t="n"/>
    </row>
    <row r="31" ht="18" customHeight="1">
      <c r="B31" s="12" t="n"/>
      <c r="C31" s="13" t="n"/>
      <c r="D31" s="14" t="n"/>
      <c r="E31" s="14" t="n"/>
      <c r="F31" s="14" t="n"/>
      <c r="G31" s="14" t="n"/>
    </row>
    <row r="32" ht="18" customHeight="1">
      <c r="B32" s="12" t="n"/>
      <c r="C32" s="13" t="n"/>
      <c r="D32" s="14" t="n"/>
      <c r="E32" s="14" t="n"/>
      <c r="F32" s="14" t="n"/>
      <c r="G32" s="14" t="n"/>
    </row>
    <row r="33" ht="18" customHeight="1">
      <c r="B33" s="12" t="n"/>
      <c r="C33" s="13" t="n"/>
      <c r="D33" s="14" t="n"/>
      <c r="E33" s="14" t="n"/>
      <c r="F33" s="14" t="n"/>
      <c r="G33" s="14" t="n"/>
    </row>
    <row r="34">
      <c r="B34" s="15" t="inlineStr">
        <is>
          <t>This template is a framework only. It is not legal or safety advice — read the Notes &amp; Assumptions sheet before you issue it.</t>
        </is>
      </c>
    </row>
    <row r="35" ht="12.75" customHeight="1">
      <c r="A35" s="16" t="inlineStr">
        <is>
          <t>Visit mastt.com</t>
        </is>
      </c>
      <c r="B35" s="17" t="n"/>
      <c r="C35" s="17" t="n"/>
      <c r="D35" s="17" t="n"/>
      <c r="E35" s="17" t="n"/>
      <c r="F35" s="17" t="n"/>
      <c r="G35" s="17" t="n"/>
      <c r="H35" s="17" t="n"/>
    </row>
  </sheetData>
  <sheetProtection selectLockedCells="0" selectUnlockedCells="0" sheet="1" objects="0" insertRows="0" insertHyperlinks="1" autoFilter="0" scenarios="0" formatColumns="0" deleteColumns="1" insertColumns="0" pivotTables="1" deleteRows="0" formatCells="0" formatRows="0" sort="0"/>
  <mergeCells count="30">
    <mergeCell ref="F11:G11"/>
    <mergeCell ref="F10:G10"/>
    <mergeCell ref="B17:G17"/>
    <mergeCell ref="B23:G23"/>
    <mergeCell ref="C14:D14"/>
    <mergeCell ref="D31:E31"/>
    <mergeCell ref="B19:G19"/>
    <mergeCell ref="B34:G34"/>
    <mergeCell ref="F12:G12"/>
    <mergeCell ref="C10:D10"/>
    <mergeCell ref="D2:H2"/>
    <mergeCell ref="D27:E27"/>
    <mergeCell ref="D32:E32"/>
    <mergeCell ref="C9:D9"/>
    <mergeCell ref="B24:G24"/>
    <mergeCell ref="C12:D12"/>
    <mergeCell ref="B20:G20"/>
    <mergeCell ref="C11:D11"/>
    <mergeCell ref="D28:E28"/>
    <mergeCell ref="F13:G13"/>
    <mergeCell ref="F9:G9"/>
    <mergeCell ref="D3:H3"/>
    <mergeCell ref="D30:E30"/>
    <mergeCell ref="A35:H35"/>
    <mergeCell ref="B22:G22"/>
    <mergeCell ref="D33:E33"/>
    <mergeCell ref="D29:E29"/>
    <mergeCell ref="C13:D13"/>
    <mergeCell ref="B18:G18"/>
    <mergeCell ref="B21:G21"/>
  </mergeCells>
  <dataValidations count="1">
    <dataValidation sqref="F13" showDropDown="0" showInputMessage="0" showErrorMessage="1" allowBlank="1" errorTitle="Invalid entry" error="Choose a value from the drop-down list." type="list">
      <formula1>Lists!$B$31:$B$32</formula1>
    </dataValidation>
  </dataValidations>
  <hyperlinks>
    <hyperlink xmlns:r="http://schemas.openxmlformats.org/officeDocument/2006/relationships" ref="A2" r:id="rId1"/>
    <hyperlink xmlns:r="http://schemas.openxmlformats.org/officeDocument/2006/relationships" ref="A35" r:id="rId2"/>
  </hyperlinks>
  <pageMargins left="0.3" right="0.3" top="0.4" bottom="0.4" header="0.2" footer="0.2"/>
  <pageSetup orientation="portrait" paperSize="9" fitToHeight="0" fitToWidth="1"/>
  <drawing xmlns:r="http://schemas.openxmlformats.org/officeDocument/2006/relationships" r:id="rId3"/>
</worksheet>
</file>

<file path=xl/worksheets/sheet2.xml><?xml version="1.0" encoding="utf-8"?>
<worksheet xmlns="http://schemas.openxmlformats.org/spreadsheetml/2006/main">
  <sheetPr>
    <outlinePr summaryBelow="1" summaryRight="1"/>
    <pageSetUpPr fitToPage="1"/>
  </sheetPr>
  <dimension ref="A2:E180"/>
  <sheetViews>
    <sheetView showGridLines="0" zoomScale="100" workbookViewId="0">
      <selection activeCell="A1" sqref="A1"/>
    </sheetView>
  </sheetViews>
  <sheetFormatPr baseColWidth="8" defaultRowHeight="15"/>
  <cols>
    <col width="2.5" customWidth="1" min="1" max="1"/>
    <col width="38" customWidth="1" min="2" max="2"/>
    <col width="13" customWidth="1" min="3" max="3"/>
    <col width="62" customWidth="1" min="4" max="4"/>
    <col width="2.5" customWidth="1" min="5" max="5"/>
  </cols>
  <sheetData>
    <row r="1" ht="3.75" customHeight="1"/>
    <row r="2" ht="27.75" customHeight="1">
      <c r="A2" s="1" t="inlineStr">
        <is>
          <t xml:space="preserve"> </t>
        </is>
      </c>
      <c r="B2" s="2" t="n"/>
      <c r="C2" s="3" t="inlineStr">
        <is>
          <t>Safe Work Method Statement (SWMS / JSA / RAMS)</t>
        </is>
      </c>
    </row>
    <row r="3" ht="12.75" customHeight="1">
      <c r="A3" s="2" t="n"/>
      <c r="B3" s="2" t="n"/>
      <c r="C3" s="4" t="inlineStr">
        <is>
          <t>SWMS Details  ·  activity, responsibilities, high-risk screening, permits, PPE and emergency arrangements</t>
        </is>
      </c>
    </row>
    <row r="4" ht="6" customHeight="1"/>
    <row r="6" ht="15" customHeight="1">
      <c r="B6" s="18">
        <f>IF(Proj_Name="","Project: —  |  complete the Cover sheet","Project:  "&amp;Proj_Name&amp;IF(Proj_Number="",""," · "&amp;Proj_Number))</f>
        <v/>
      </c>
      <c r="C6" s="19" t="inlineStr">
        <is>
          <t>Shaded cells = your input.   Tinted cells = auto-calculated.</t>
        </is>
      </c>
    </row>
    <row r="8" ht="21" customHeight="1">
      <c r="B8" s="20" t="inlineStr">
        <is>
          <t>1.  ACTIVITY, LOCATION &amp; SCOPE</t>
        </is>
      </c>
      <c r="C8" s="21" t="n"/>
      <c r="D8" s="21" t="n"/>
    </row>
    <row r="9" ht="22" customHeight="1">
      <c r="B9" s="15" t="inlineStr">
        <is>
          <t>Describe the work as it will actually be carried out on this site. A SWMS written for 'general construction' controls nothing.</t>
        </is>
      </c>
    </row>
    <row r="10" ht="19" customHeight="1">
      <c r="B10" s="22" t="inlineStr">
        <is>
          <t>SWMS TITLE / ACTIVITY</t>
        </is>
      </c>
      <c r="C10" s="23" t="inlineStr">
        <is>
          <t>Erection of structural steel frame — Levels 1 to 4</t>
        </is>
      </c>
      <c r="D10" s="14" t="n"/>
    </row>
    <row r="11" ht="19" customHeight="1">
      <c r="B11" s="22" t="inlineStr">
        <is>
          <t>SWMS NUMBER</t>
        </is>
      </c>
      <c r="C11" s="24">
        <f>IF(Proj_SWMSNo="","",Proj_SWMSNo)</f>
        <v/>
      </c>
      <c r="D11" s="24" t="n"/>
    </row>
    <row r="12" ht="19" customHeight="1">
      <c r="B12" s="22" t="inlineStr">
        <is>
          <t>REVISION</t>
        </is>
      </c>
      <c r="C12" s="24">
        <f>IF(Proj_Revision="","",Proj_Revision)</f>
        <v/>
      </c>
      <c r="D12" s="24" t="n"/>
    </row>
    <row r="13" ht="52" customHeight="1">
      <c r="B13" s="22" t="inlineStr">
        <is>
          <t>WORK DESCRIPTION — WHAT IS BEING DONE</t>
        </is>
      </c>
      <c r="C13" s="25" t="inlineStr">
        <is>
          <t>Crane erection of fabricated structural steel columns, beams and bracing to the Level 1–4 frame, including unloading and laydown, rigging, landing and bolting from elevating work platforms, installation of temporary bracing to the certified erection sequence, bolt tensioning, site welding of nominated connections, and installation of perimeter edge protection before the deck is handed to following trades.</t>
        </is>
      </c>
      <c r="D13" s="14" t="n"/>
    </row>
    <row r="14" ht="44" customHeight="1">
      <c r="B14" s="22" t="inlineStr">
        <is>
          <t>WORK LOCATION / AREA / ZONE</t>
        </is>
      </c>
      <c r="C14" s="25" t="inlineStr">
        <is>
          <t>Grid lines A–H / 1–9, Levels 1 to 4. Crane hardstand on the eastern hardstand adjacent to the site office. Laydown in Zone C. Lift zone extends over the northern boundary footpath — footpath closure required under the approved traffic management plan.</t>
        </is>
      </c>
      <c r="D14" s="14" t="n"/>
    </row>
    <row r="15" ht="44" customHeight="1">
      <c r="B15" s="22" t="inlineStr">
        <is>
          <t>SCOPE — THIS SWMS COVERS</t>
        </is>
      </c>
      <c r="C15" s="25" t="inlineStr">
        <is>
          <t>Steel erection from delivery of members to site through to handover of each completed deck. Includes crane set-up and de-mobilisation, rigging and lifting, temporary bracing, bolting and tensioning, site welding of connections, and installation of edge protection and penetration covers by the steel crew.</t>
        </is>
      </c>
      <c r="D15" s="14" t="n"/>
    </row>
    <row r="16" ht="52" customHeight="1">
      <c r="B16" s="22" t="inlineStr">
        <is>
          <t>SCOPE — THIS SWMS DOES NOT COVER</t>
        </is>
      </c>
      <c r="C16" s="25" t="inlineStr">
        <is>
          <t>Fabrication and surface treatment off site; metal deck and shear stud installation (separate SWMS); concrete placement to the composite slab (separate SWMS); services penetrations by following trades; removal of temporary bracing after slab pours (covered by the temporary works de-propping SWMS); and any work by other trades within the exclusion zone, which must be stood down.</t>
        </is>
      </c>
      <c r="D16" s="14" t="n"/>
    </row>
    <row r="17" ht="19" customHeight="1">
      <c r="B17" s="22" t="inlineStr">
        <is>
          <t>PLANNED START DATE</t>
        </is>
      </c>
      <c r="C17" s="26" t="n">
        <v>46125</v>
      </c>
      <c r="D17" s="14" t="n"/>
    </row>
    <row r="18" ht="19" customHeight="1">
      <c r="B18" s="22" t="inlineStr">
        <is>
          <t>EXPECTED COMPLETION DATE</t>
        </is>
      </c>
      <c r="C18" s="26" t="n">
        <v>46178</v>
      </c>
      <c r="D18" s="14" t="n"/>
    </row>
    <row r="19" ht="19" customHeight="1">
      <c r="B19" s="22" t="inlineStr">
        <is>
          <t>PLANNED DURATION (CALENDAR DAYS)</t>
        </is>
      </c>
      <c r="C19" s="24">
        <f>IF(OR($C17="",$C18=""),"",IF($C18&lt;$C17,"Check dates — completion is before start",$C18-$C17))</f>
        <v/>
      </c>
      <c r="D19" s="27" t="n"/>
    </row>
    <row r="20" ht="19" customHeight="1">
      <c r="B20" s="22" t="inlineStr">
        <is>
          <t>NORMAL WORKING HOURS</t>
        </is>
      </c>
      <c r="C20" s="23" t="inlineStr">
        <is>
          <t>06:30–16:30 Mon–Fri; no lifting outside these hours without written approval</t>
        </is>
      </c>
      <c r="D20" s="14" t="n"/>
    </row>
    <row r="21" ht="19" customHeight="1">
      <c r="B21" s="22" t="inlineStr">
        <is>
          <t>MAXIMUM NUMBER OF WORKERS ON THIS ACTIVITY</t>
        </is>
      </c>
      <c r="C21" s="23" t="n">
        <v>8</v>
      </c>
      <c r="D21" s="14" t="n"/>
    </row>
    <row r="23" ht="21" customHeight="1">
      <c r="B23" s="20" t="inlineStr">
        <is>
          <t>2.  DUTY HOLDERS &amp; RESPONSIBILITIES</t>
        </is>
      </c>
      <c r="C23" s="21" t="n"/>
      <c r="D23" s="21" t="n"/>
    </row>
    <row r="24" ht="14" customHeight="1">
      <c r="B24" s="15" t="inlineStr">
        <is>
          <t>Name a person, and give a number that will be answered on site. 'The contractor' is not a person.</t>
        </is>
      </c>
    </row>
    <row r="25" ht="19" customHeight="1">
      <c r="B25" s="22" t="inlineStr">
        <is>
          <t>PRINCIPAL CONTRACTOR / MAIN CONTRACTOR</t>
        </is>
      </c>
      <c r="C25" s="24">
        <f>IF(Proj_Contractor="","",Proj_Contractor)</f>
        <v/>
      </c>
      <c r="D25" s="24" t="n"/>
    </row>
    <row r="26" ht="19" customHeight="1">
      <c r="B26" s="22" t="inlineStr">
        <is>
          <t>PCBU / EMPLOYER CARRYING OUT THIS WORK</t>
        </is>
      </c>
      <c r="C26" s="23" t="inlineStr">
        <is>
          <t>Apex Structural Erectors Pty Ltd</t>
        </is>
      </c>
      <c r="D26" s="14" t="n"/>
    </row>
    <row r="27" ht="19" customHeight="1">
      <c r="B27" s="22" t="inlineStr">
        <is>
          <t>COMPANY REGISTRATION / TRADING NUMBER</t>
        </is>
      </c>
      <c r="C27" s="23" t="inlineStr">
        <is>
          <t>ACN 000 000 000</t>
        </is>
      </c>
      <c r="D27" s="14" t="n"/>
    </row>
    <row r="28" ht="19" customHeight="1">
      <c r="B28" s="22" t="inlineStr">
        <is>
          <t>CLIENT / PRINCIPAL</t>
        </is>
      </c>
      <c r="C28" s="24">
        <f>IF(Proj_Client="","",Proj_Client)</f>
        <v/>
      </c>
      <c r="D28" s="24" t="n"/>
    </row>
    <row r="29" ht="19" customHeight="1">
      <c r="B29" s="22" t="inlineStr">
        <is>
          <t>PACKAGE / TRADE</t>
        </is>
      </c>
      <c r="C29" s="24">
        <f>IF(Proj_Package="","",Proj_Package)</f>
        <v/>
      </c>
      <c r="D29" s="24" t="n"/>
    </row>
    <row r="30" ht="19" customHeight="1">
      <c r="B30" s="22" t="inlineStr">
        <is>
          <t>SWMS PREPARED BY</t>
        </is>
      </c>
      <c r="C30" s="24">
        <f>IF(Proj_PreparedBy="","",Proj_PreparedBy)</f>
        <v/>
      </c>
      <c r="D30" s="24" t="n"/>
    </row>
    <row r="31" ht="19" customHeight="1">
      <c r="B31" s="22" t="inlineStr">
        <is>
          <t>PREPARER'S ROLE &amp; CONTACT</t>
        </is>
      </c>
      <c r="C31" s="23" t="inlineStr">
        <is>
          <t>Erection Manager · +00 000 000 000</t>
        </is>
      </c>
      <c r="D31" s="14" t="n"/>
    </row>
    <row r="32" ht="19" customHeight="1">
      <c r="B32" s="22" t="inlineStr">
        <is>
          <t>PERSON RESPONSIBLE FOR ON-SITE SUPERVISION</t>
        </is>
      </c>
      <c r="C32" s="23" t="inlineStr">
        <is>
          <t>M. Okafor — Steel Erection Supervisor · +00 000 000 000</t>
        </is>
      </c>
      <c r="D32" s="14" t="n"/>
    </row>
    <row r="33" ht="19" customHeight="1">
      <c r="B33" s="22" t="inlineStr">
        <is>
          <t>APPOINTED LIFT SUPERVISOR / COMPETENT PERSON</t>
        </is>
      </c>
      <c r="C33" s="23" t="inlineStr">
        <is>
          <t>R. Silva — Advanced Rigger / Lift Supervisor</t>
        </is>
      </c>
      <c r="D33" s="14" t="n"/>
    </row>
    <row r="34" ht="19" customHeight="1">
      <c r="B34" s="22" t="inlineStr">
        <is>
          <t>TEMPORARY WORKS COORDINATOR</t>
        </is>
      </c>
      <c r="C34" s="23" t="inlineStr">
        <is>
          <t>K. Novak — Project Engineer</t>
        </is>
      </c>
      <c r="D34" s="14" t="n"/>
    </row>
    <row r="35" ht="19" customHeight="1">
      <c r="B35" s="22" t="inlineStr">
        <is>
          <t>PERSON AUTHORISED TO STOP THE WORK</t>
        </is>
      </c>
      <c r="C35" s="23" t="inlineStr">
        <is>
          <t>Any worker. Formally: Site Supervisor, HSE Advisor, Lift Supervisor, Principal Contractor representative.</t>
        </is>
      </c>
      <c r="D35" s="14" t="n"/>
    </row>
    <row r="36" ht="19" customHeight="1">
      <c r="B36" s="22" t="inlineStr">
        <is>
          <t>HSE ADVISOR / SAFETY REPRESENTATIVE</t>
        </is>
      </c>
      <c r="C36" s="23" t="inlineStr">
        <is>
          <t>T. Bianchi — HSE Advisor · +00 000 000 000</t>
        </is>
      </c>
      <c r="D36" s="14" t="n"/>
    </row>
    <row r="37" ht="21" customHeight="1">
      <c r="B37" s="22" t="inlineStr">
        <is>
          <t>REVIEWED &amp; APPROVED BY (NAME / ROLE)</t>
        </is>
      </c>
      <c r="C37" s="14" t="inlineStr"/>
      <c r="D37" s="14" t="n"/>
    </row>
    <row r="38" ht="21" customHeight="1">
      <c r="B38" s="22" t="inlineStr">
        <is>
          <t>APPROVAL DATE</t>
        </is>
      </c>
      <c r="C38" s="28" t="inlineStr"/>
      <c r="D38" s="14" t="n"/>
    </row>
    <row r="40" ht="21" customHeight="1">
      <c r="B40" s="20" t="inlineStr">
        <is>
          <t>3.  HIGH-RISK CONSTRUCTION WORK SCREENING</t>
        </is>
      </c>
      <c r="C40" s="21" t="n"/>
      <c r="D40" s="21" t="n"/>
    </row>
    <row r="41" ht="44" customHeight="1">
      <c r="B41" s="15" t="inlineStr">
        <is>
          <t>Tick every category that applies to any step of this activity. Most jurisdictions make a written, activity-specific statement mandatory the moment one of these is ticked, and require it to be on site and briefed before work starts. The exact list and thresholds vary — confirm against the definition used by the relevant WHS/OHS regulator.</t>
        </is>
      </c>
    </row>
    <row r="42" ht="22" customHeight="1">
      <c r="B42" s="29" t="inlineStr">
        <is>
          <t>High-risk construction work category</t>
        </is>
      </c>
      <c r="C42" s="30" t="inlineStr">
        <is>
          <t>Applies?</t>
        </is>
      </c>
      <c r="D42" s="29" t="inlineStr">
        <is>
          <t>Where it applies / which job steps</t>
        </is>
      </c>
    </row>
    <row r="43" ht="22" customHeight="1">
      <c r="B43" s="31" t="inlineStr">
        <is>
          <t>Risk of a person falling more than 2 m (or the height set by your jurisdiction)</t>
        </is>
      </c>
      <c r="C43" s="32" t="inlineStr">
        <is>
          <t>Yes</t>
        </is>
      </c>
      <c r="D43" s="33" t="inlineStr">
        <is>
          <t>Steps 70–100 — erection and edge protection at Levels 1–4</t>
        </is>
      </c>
    </row>
    <row r="44" ht="17" customHeight="1">
      <c r="B44" s="31" t="inlineStr">
        <is>
          <t>Work on a telecommunications tower</t>
        </is>
      </c>
      <c r="C44" s="32" t="inlineStr">
        <is>
          <t>No</t>
        </is>
      </c>
      <c r="D44" s="33" t="inlineStr"/>
    </row>
    <row r="45" ht="22" customHeight="1">
      <c r="B45" s="31" t="inlineStr">
        <is>
          <t>Risk of structural collapse — temporary or permanent</t>
        </is>
      </c>
      <c r="C45" s="32" t="inlineStr">
        <is>
          <t>Yes</t>
        </is>
      </c>
      <c r="D45" s="33" t="inlineStr">
        <is>
          <t>Step 80 — incomplete frame until certified bracing is installed</t>
        </is>
      </c>
    </row>
    <row r="46" ht="22" customHeight="1">
      <c r="B46" s="31" t="inlineStr">
        <is>
          <t>Demolition of an element that is load-bearing or otherwise related to structural integrity</t>
        </is>
      </c>
      <c r="C46" s="32" t="inlineStr">
        <is>
          <t>No</t>
        </is>
      </c>
      <c r="D46" s="33" t="inlineStr"/>
    </row>
    <row r="47" ht="22" customHeight="1">
      <c r="B47" s="31" t="inlineStr">
        <is>
          <t>Disturbance or removal of asbestos or asbestos-containing material</t>
        </is>
      </c>
      <c r="C47" s="32" t="inlineStr">
        <is>
          <t>No</t>
        </is>
      </c>
      <c r="D47" s="33" t="inlineStr"/>
    </row>
    <row r="48" ht="22" customHeight="1">
      <c r="B48" s="31" t="inlineStr">
        <is>
          <t>Structural alterations or repairs requiring temporary support to prevent collapse</t>
        </is>
      </c>
      <c r="C48" s="32" t="inlineStr">
        <is>
          <t>Yes</t>
        </is>
      </c>
      <c r="D48" s="33" t="inlineStr">
        <is>
          <t>Step 80 — temporary bracing and guys</t>
        </is>
      </c>
    </row>
    <row r="49" ht="17" customHeight="1">
      <c r="B49" s="31" t="inlineStr">
        <is>
          <t>Work in or near a confined space</t>
        </is>
      </c>
      <c r="C49" s="32" t="inlineStr">
        <is>
          <t>No</t>
        </is>
      </c>
      <c r="D49" s="33" t="inlineStr"/>
    </row>
    <row r="50" ht="22" customHeight="1">
      <c r="B50" s="31" t="inlineStr">
        <is>
          <t>Work in or near a shaft or trench deeper than 1.5 m, or a tunnel</t>
        </is>
      </c>
      <c r="C50" s="32" t="inlineStr">
        <is>
          <t>No</t>
        </is>
      </c>
      <c r="D50" s="33" t="inlineStr"/>
    </row>
    <row r="51" ht="17" customHeight="1">
      <c r="B51" s="31" t="inlineStr">
        <is>
          <t>Use of explosives</t>
        </is>
      </c>
      <c r="C51" s="32" t="inlineStr">
        <is>
          <t>No</t>
        </is>
      </c>
      <c r="D51" s="33" t="inlineStr"/>
    </row>
    <row r="52" ht="17" customHeight="1">
      <c r="B52" s="31" t="inlineStr">
        <is>
          <t>Work on or near pressurised gas mains or piping</t>
        </is>
      </c>
      <c r="C52" s="32" t="inlineStr">
        <is>
          <t>No</t>
        </is>
      </c>
      <c r="D52" s="33" t="inlineStr"/>
    </row>
    <row r="53" ht="22" customHeight="1">
      <c r="B53" s="31" t="inlineStr">
        <is>
          <t>Work on or near chemical, fuel or refrigerant lines</t>
        </is>
      </c>
      <c r="C53" s="32" t="inlineStr">
        <is>
          <t>No</t>
        </is>
      </c>
      <c r="D53" s="33" t="inlineStr"/>
    </row>
    <row r="54" ht="22" customHeight="1">
      <c r="B54" s="31" t="inlineStr">
        <is>
          <t>Work on or near energised electrical installations or services</t>
        </is>
      </c>
      <c r="C54" s="32" t="inlineStr">
        <is>
          <t>Yes</t>
        </is>
      </c>
      <c r="D54" s="33" t="inlineStr">
        <is>
          <t>Step 30 — crane set-up near overhead reticulation on the northern boundary</t>
        </is>
      </c>
    </row>
    <row r="55" ht="22" customHeight="1">
      <c r="B55" s="31" t="inlineStr">
        <is>
          <t>Work in an area that may have a contaminated or flammable atmosphere</t>
        </is>
      </c>
      <c r="C55" s="32" t="inlineStr">
        <is>
          <t>No</t>
        </is>
      </c>
      <c r="D55" s="33" t="inlineStr"/>
    </row>
    <row r="56" ht="17" customHeight="1">
      <c r="B56" s="31" t="inlineStr">
        <is>
          <t>Tilt-up or precast concrete erection</t>
        </is>
      </c>
      <c r="C56" s="32" t="inlineStr">
        <is>
          <t>No</t>
        </is>
      </c>
      <c r="D56" s="33" t="inlineStr"/>
    </row>
    <row r="57" ht="22" customHeight="1">
      <c r="B57" s="31" t="inlineStr">
        <is>
          <t>Work on, in or adjacent to a road, railway, shipping lane or other traffic corridor</t>
        </is>
      </c>
      <c r="C57" s="32" t="inlineStr">
        <is>
          <t>Yes</t>
        </is>
      </c>
      <c r="D57" s="33" t="inlineStr">
        <is>
          <t>Step 60 — lifts over the northern boundary footpath</t>
        </is>
      </c>
    </row>
    <row r="58" ht="22" customHeight="1">
      <c r="B58" s="31" t="inlineStr">
        <is>
          <t>Work in an area with movement of powered mobile plant</t>
        </is>
      </c>
      <c r="C58" s="32" t="inlineStr">
        <is>
          <t>Yes</t>
        </is>
      </c>
      <c r="D58" s="33" t="inlineStr">
        <is>
          <t>Steps 10–120 — crane, EWPs and delivery vehicles throughout</t>
        </is>
      </c>
    </row>
    <row r="59" ht="22" customHeight="1">
      <c r="B59" s="31" t="inlineStr">
        <is>
          <t>Work in areas with artificial extremes of temperature</t>
        </is>
      </c>
      <c r="C59" s="32" t="inlineStr">
        <is>
          <t>No</t>
        </is>
      </c>
      <c r="D59" s="33" t="inlineStr"/>
    </row>
    <row r="60" ht="22" customHeight="1">
      <c r="B60" s="31" t="inlineStr">
        <is>
          <t>Work in or near water or other liquid with a risk of drowning</t>
        </is>
      </c>
      <c r="C60" s="32" t="inlineStr">
        <is>
          <t>No</t>
        </is>
      </c>
      <c r="D60" s="33" t="inlineStr"/>
    </row>
    <row r="61" ht="17" customHeight="1">
      <c r="B61" s="31" t="inlineStr">
        <is>
          <t>Diving work</t>
        </is>
      </c>
      <c r="C61" s="32" t="inlineStr">
        <is>
          <t>No</t>
        </is>
      </c>
      <c r="D61" s="33" t="inlineStr"/>
    </row>
    <row r="62" ht="22" customHeight="1">
      <c r="B62" s="31" t="inlineStr">
        <is>
          <t>Lifting operations — cranes, hoists, gin wheels, load-shifting equipment</t>
        </is>
      </c>
      <c r="C62" s="32" t="inlineStr">
        <is>
          <t>Yes</t>
        </is>
      </c>
      <c r="D62" s="33" t="inlineStr">
        <is>
          <t>Steps 20–90 — all crane lifting operations</t>
        </is>
      </c>
    </row>
    <row r="63" ht="22" customHeight="1">
      <c r="B63" s="31" t="inlineStr">
        <is>
          <t>Hazardous manual tasks — repetitive, sustained or high-force handling</t>
        </is>
      </c>
      <c r="C63" s="32" t="inlineStr">
        <is>
          <t>Yes</t>
        </is>
      </c>
      <c r="D63" s="33" t="inlineStr">
        <is>
          <t>Steps 40–50 — handling slings, shackles and bracing members</t>
        </is>
      </c>
    </row>
    <row r="64" ht="22" customHeight="1">
      <c r="B64" s="31" t="inlineStr">
        <is>
          <t>Hot work — welding, cutting, grinding or open flame</t>
        </is>
      </c>
      <c r="C64" s="32" t="inlineStr">
        <is>
          <t>Yes</t>
        </is>
      </c>
      <c r="D64" s="33" t="inlineStr">
        <is>
          <t>Step 120 — site welding and oxy-cutting at height</t>
        </is>
      </c>
    </row>
    <row r="65" ht="17" customHeight="1">
      <c r="B65" s="31" t="inlineStr">
        <is>
          <t>Work near live overhead or underground services</t>
        </is>
      </c>
      <c r="C65" s="32" t="inlineStr">
        <is>
          <t>Yes</t>
        </is>
      </c>
      <c r="D65" s="33" t="inlineStr">
        <is>
          <t>Step 30 — overhead line clearance and buried services at the hardstand</t>
        </is>
      </c>
    </row>
    <row r="66" ht="19" customHeight="1">
      <c r="B66" s="22" t="inlineStr">
        <is>
          <t>HIGH-RISK CATEGORIES SELECTED</t>
        </is>
      </c>
      <c r="C66" s="34">
        <f>COUNTIF($C$43:$C$65,"Yes")</f>
        <v/>
      </c>
      <c r="D66" s="27" t="n"/>
    </row>
    <row r="67" ht="46" customHeight="1">
      <c r="B67" s="22" t="inlineStr">
        <is>
          <t>IS A DOCUMENTED SWMS REQUIRED?</t>
        </is>
      </c>
      <c r="C67" s="35">
        <f>IF(COUNTIF($C$43:$C$65,"Yes")&gt;=HRCW_Threshold,"YES — high-risk construction work is involved. A written, activity-specific SWMS/RAMS must be prepared, briefed and available on site before work starts, and kept until the work is complete.","No high-risk category ticked. A documented safe work method is still strongly recommended, and may be required by the client or by your own management system.")</f>
        <v/>
      </c>
      <c r="D67" s="27" t="n"/>
    </row>
    <row r="69" ht="21" customHeight="1">
      <c r="B69" s="20" t="inlineStr">
        <is>
          <t>4.  PERMITS TO WORK REQUIRED</t>
        </is>
      </c>
      <c r="C69" s="21" t="n"/>
      <c r="D69" s="21" t="n"/>
    </row>
    <row r="70" ht="22" customHeight="1">
      <c r="B70" s="15" t="inlineStr">
        <is>
          <t>A permit is a control, not paperwork. Where a permit is required, no work on that step may start until the permit is issued, signed and displayed, and it must be closed out at the end of the shift.</t>
        </is>
      </c>
    </row>
    <row r="71" ht="22" customHeight="1">
      <c r="B71" s="29" t="inlineStr">
        <is>
          <t>Permit</t>
        </is>
      </c>
      <c r="C71" s="30" t="inlineStr">
        <is>
          <t>Applies?</t>
        </is>
      </c>
      <c r="D71" s="29" t="inlineStr">
        <is>
          <t>Issued by / permit number / validity</t>
        </is>
      </c>
    </row>
    <row r="72" ht="17" customHeight="1">
      <c r="B72" s="31" t="inlineStr">
        <is>
          <t>Hot work permit</t>
        </is>
      </c>
      <c r="C72" s="32" t="inlineStr">
        <is>
          <t>Yes</t>
        </is>
      </c>
      <c r="D72" s="33" t="inlineStr">
        <is>
          <t>Site permit issuer — issued per shift for Step 120</t>
        </is>
      </c>
    </row>
    <row r="73" ht="17" customHeight="1">
      <c r="B73" s="31" t="inlineStr">
        <is>
          <t>Confined space entry permit</t>
        </is>
      </c>
      <c r="C73" s="32" t="inlineStr">
        <is>
          <t>N/A</t>
        </is>
      </c>
      <c r="D73" s="33" t="inlineStr"/>
    </row>
    <row r="74" ht="17" customHeight="1">
      <c r="B74" s="31" t="inlineStr">
        <is>
          <t>Excavation / ground disturbance permit</t>
        </is>
      </c>
      <c r="C74" s="32" t="inlineStr">
        <is>
          <t>N/A</t>
        </is>
      </c>
      <c r="D74" s="33" t="inlineStr"/>
    </row>
    <row r="75" ht="17" customHeight="1">
      <c r="B75" s="31" t="inlineStr">
        <is>
          <t>Working at height / roof access permit</t>
        </is>
      </c>
      <c r="C75" s="32" t="inlineStr">
        <is>
          <t>Yes</t>
        </is>
      </c>
      <c r="D75" s="33" t="inlineStr">
        <is>
          <t>Issued daily by the Steel Erection Supervisor for Levels 1–4</t>
        </is>
      </c>
    </row>
    <row r="76" ht="17" customHeight="1">
      <c r="B76" s="31" t="inlineStr">
        <is>
          <t>Electrical isolation &amp; lock-out/tag-out permit</t>
        </is>
      </c>
      <c r="C76" s="32" t="inlineStr">
        <is>
          <t>N/A</t>
        </is>
      </c>
      <c r="D76" s="33" t="inlineStr"/>
    </row>
    <row r="77" ht="17" customHeight="1">
      <c r="B77" s="31" t="inlineStr">
        <is>
          <t>Penetration / core drilling permit</t>
        </is>
      </c>
      <c r="C77" s="32" t="inlineStr">
        <is>
          <t>N/A</t>
        </is>
      </c>
      <c r="D77" s="33" t="inlineStr"/>
    </row>
    <row r="78" ht="17" customHeight="1">
      <c r="B78" s="31" t="inlineStr">
        <is>
          <t>Crane &amp; lifting operations permit</t>
        </is>
      </c>
      <c r="C78" s="32" t="inlineStr">
        <is>
          <t>Yes</t>
        </is>
      </c>
      <c r="D78" s="33" t="inlineStr">
        <is>
          <t>Lift permit issued per lift study; over-boundary lifts individually approved</t>
        </is>
      </c>
    </row>
    <row r="79" ht="17" customHeight="1">
      <c r="B79" s="31" t="inlineStr">
        <is>
          <t>Work on or near live services permit</t>
        </is>
      </c>
      <c r="C79" s="32" t="inlineStr">
        <is>
          <t>Yes</t>
        </is>
      </c>
      <c r="D79" s="33" t="inlineStr">
        <is>
          <t>Overhead line clearance permit — asset owner reference OHL-2026-118</t>
        </is>
      </c>
    </row>
    <row r="80" ht="22" customHeight="1">
      <c r="B80" s="31" t="inlineStr">
        <is>
          <t>Traffic management / road or footpath occupancy permit</t>
        </is>
      </c>
      <c r="C80" s="32" t="inlineStr">
        <is>
          <t>Yes</t>
        </is>
      </c>
      <c r="D80" s="33" t="inlineStr">
        <is>
          <t>Footpath closure under the approved traffic management plan, permit TMP-04</t>
        </is>
      </c>
    </row>
    <row r="81" ht="17" customHeight="1">
      <c r="B81" s="31" t="inlineStr">
        <is>
          <t>Demolition permit</t>
        </is>
      </c>
      <c r="C81" s="32" t="inlineStr">
        <is>
          <t>N/A</t>
        </is>
      </c>
      <c r="D81" s="33" t="inlineStr"/>
    </row>
    <row r="82" ht="17" customHeight="1">
      <c r="B82" s="31" t="inlineStr">
        <is>
          <t>Asbestos removal notification / permit</t>
        </is>
      </c>
      <c r="C82" s="32" t="inlineStr">
        <is>
          <t>N/A</t>
        </is>
      </c>
      <c r="D82" s="33" t="inlineStr"/>
    </row>
    <row r="83" ht="17" customHeight="1">
      <c r="B83" s="31" t="inlineStr">
        <is>
          <t>Out-of-hours work permit</t>
        </is>
      </c>
      <c r="C83" s="32" t="inlineStr">
        <is>
          <t>N/A</t>
        </is>
      </c>
      <c r="D83" s="33" t="inlineStr"/>
    </row>
    <row r="84" ht="17" customHeight="1">
      <c r="B84" s="31" t="inlineStr">
        <is>
          <t>Hot tapping / pressurised system permit</t>
        </is>
      </c>
      <c r="C84" s="32" t="inlineStr">
        <is>
          <t>N/A</t>
        </is>
      </c>
      <c r="D84" s="33" t="inlineStr"/>
    </row>
    <row r="86" ht="21" customHeight="1">
      <c r="B86" s="20" t="inlineStr">
        <is>
          <t>5.  COMPETENCY, TRAINING &amp; AUTHORISATION</t>
        </is>
      </c>
      <c r="C86" s="21" t="n"/>
      <c r="D86" s="21" t="n"/>
    </row>
    <row r="87" ht="22" customHeight="1">
      <c r="B87" s="15" t="inlineStr">
        <is>
          <t>List what a worker must hold before they may perform each part of this activity. Verify the evidence — sight the card, record the number and the expiry on the Sign-On Register.</t>
        </is>
      </c>
    </row>
    <row r="88" ht="22" customHeight="1">
      <c r="B88" s="29" t="inlineStr">
        <is>
          <t>Competency / licence / training required</t>
        </is>
      </c>
      <c r="C88" s="30" t="inlineStr">
        <is>
          <t>Mandatory?</t>
        </is>
      </c>
      <c r="D88" s="29" t="inlineStr">
        <is>
          <t>Applies to / evidence to be sighted</t>
        </is>
      </c>
    </row>
    <row r="89" ht="17" customHeight="1">
      <c r="B89" s="31" t="inlineStr">
        <is>
          <t>General construction induction</t>
        </is>
      </c>
      <c r="C89" s="32" t="inlineStr">
        <is>
          <t>Yes</t>
        </is>
      </c>
      <c r="D89" s="33" t="inlineStr">
        <is>
          <t>Every worker, without exception — sighted at site induction</t>
        </is>
      </c>
    </row>
    <row r="90" ht="17" customHeight="1">
      <c r="B90" s="31" t="inlineStr">
        <is>
          <t>Site-specific induction &amp; SWMS briefing</t>
        </is>
      </c>
      <c r="C90" s="32" t="inlineStr">
        <is>
          <t>Yes</t>
        </is>
      </c>
      <c r="D90" s="33" t="inlineStr">
        <is>
          <t>Every worker on this activity — recorded on the Sign-On Register</t>
        </is>
      </c>
    </row>
    <row r="91" ht="17" customHeight="1">
      <c r="B91" s="31" t="inlineStr">
        <is>
          <t>Dogging licence</t>
        </is>
      </c>
      <c r="C91" s="32" t="inlineStr">
        <is>
          <t>Yes</t>
        </is>
      </c>
      <c r="D91" s="33" t="inlineStr">
        <is>
          <t>Any worker directing a crane or slinging a load</t>
        </is>
      </c>
    </row>
    <row r="92" ht="17" customHeight="1">
      <c r="B92" s="31" t="inlineStr">
        <is>
          <t>Rigging licence — intermediate or advanced</t>
        </is>
      </c>
      <c r="C92" s="32" t="inlineStr">
        <is>
          <t>Yes</t>
        </is>
      </c>
      <c r="D92" s="33" t="inlineStr">
        <is>
          <t>Steel erection crew; advanced for the lift supervisor</t>
        </is>
      </c>
    </row>
    <row r="93" ht="17" customHeight="1">
      <c r="B93" s="31" t="inlineStr">
        <is>
          <t>Crane operator licence for the class of crane</t>
        </is>
      </c>
      <c r="C93" s="32" t="inlineStr">
        <is>
          <t>Yes</t>
        </is>
      </c>
      <c r="D93" s="33" t="inlineStr">
        <is>
          <t>Crane operator — class must match the crane on the register</t>
        </is>
      </c>
    </row>
    <row r="94" ht="17" customHeight="1">
      <c r="B94" s="31" t="inlineStr">
        <is>
          <t>EWP licence (boom-type over 11 m)</t>
        </is>
      </c>
      <c r="C94" s="32" t="inlineStr">
        <is>
          <t>Yes</t>
        </is>
      </c>
      <c r="D94" s="33" t="inlineStr">
        <is>
          <t>All operators of the 34 m boom lift</t>
        </is>
      </c>
    </row>
    <row r="95" ht="17" customHeight="1">
      <c r="B95" s="31" t="inlineStr">
        <is>
          <t>EWP rescue / emergency lowering training</t>
        </is>
      </c>
      <c r="C95" s="32" t="inlineStr">
        <is>
          <t>Yes</t>
        </is>
      </c>
      <c r="D95" s="33" t="inlineStr">
        <is>
          <t>At least one trained person at ground level whenever a basket is elevated</t>
        </is>
      </c>
    </row>
    <row r="96" ht="17" customHeight="1">
      <c r="B96" s="31" t="inlineStr">
        <is>
          <t>Working at heights training</t>
        </is>
      </c>
      <c r="C96" s="32" t="inlineStr">
        <is>
          <t>Yes</t>
        </is>
      </c>
      <c r="D96" s="33" t="inlineStr">
        <is>
          <t>All erectors and edge-protection installers</t>
        </is>
      </c>
    </row>
    <row r="97" ht="17" customHeight="1">
      <c r="B97" s="31" t="inlineStr">
        <is>
          <t>Height safety system installer competency</t>
        </is>
      </c>
      <c r="C97" s="32" t="inlineStr">
        <is>
          <t>Yes</t>
        </is>
      </c>
      <c r="D97" s="33" t="inlineStr">
        <is>
          <t>Static line and anchor installation only</t>
        </is>
      </c>
    </row>
    <row r="98" ht="17" customHeight="1">
      <c r="B98" s="31" t="inlineStr">
        <is>
          <t>Structural bolting / tensioning competency (VOC)</t>
        </is>
      </c>
      <c r="C98" s="32" t="inlineStr">
        <is>
          <t>Yes</t>
        </is>
      </c>
      <c r="D98" s="33" t="inlineStr">
        <is>
          <t>Bolt-up crew — verified on the first connection</t>
        </is>
      </c>
    </row>
    <row r="99" ht="17" customHeight="1">
      <c r="B99" s="31" t="inlineStr">
        <is>
          <t>Welding qualification for the procedure used</t>
        </is>
      </c>
      <c r="C99" s="32" t="inlineStr">
        <is>
          <t>Yes</t>
        </is>
      </c>
      <c r="D99" s="33" t="inlineStr">
        <is>
          <t>Site welding of nominated connections</t>
        </is>
      </c>
    </row>
    <row r="100" ht="17" customHeight="1">
      <c r="B100" s="31" t="inlineStr">
        <is>
          <t>Hot work permit holder &amp; fire watch training</t>
        </is>
      </c>
      <c r="C100" s="32" t="inlineStr">
        <is>
          <t>Yes</t>
        </is>
      </c>
      <c r="D100" s="33" t="inlineStr">
        <is>
          <t>Permit issuer and the nominated fire watch</t>
        </is>
      </c>
    </row>
    <row r="101" ht="17" customHeight="1">
      <c r="B101" s="31" t="inlineStr">
        <is>
          <t>Traffic controller / spotter training</t>
        </is>
      </c>
      <c r="C101" s="32" t="inlineStr">
        <is>
          <t>Yes</t>
        </is>
      </c>
      <c r="D101" s="33" t="inlineStr">
        <is>
          <t>Footpath closures and plant movements</t>
        </is>
      </c>
    </row>
    <row r="102" ht="17" customHeight="1">
      <c r="B102" s="31" t="inlineStr">
        <is>
          <t>First aid</t>
        </is>
      </c>
      <c r="C102" s="32" t="inlineStr">
        <is>
          <t>Yes</t>
        </is>
      </c>
      <c r="D102" s="33" t="inlineStr">
        <is>
          <t>Minimum one qualified first aider on site at all times</t>
        </is>
      </c>
    </row>
    <row r="103" ht="17" customHeight="1">
      <c r="B103" s="31" t="inlineStr">
        <is>
          <t>Verification of competency for each item of plant</t>
        </is>
      </c>
      <c r="C103" s="32" t="inlineStr">
        <is>
          <t>Yes</t>
        </is>
      </c>
      <c r="D103" s="33" t="inlineStr">
        <is>
          <t>Operator-specific, per plant item on the Plant register</t>
        </is>
      </c>
    </row>
    <row r="105" ht="21" customHeight="1">
      <c r="B105" s="20" t="inlineStr">
        <is>
          <t>6.  PERSONAL PROTECTIVE EQUIPMENT</t>
        </is>
      </c>
      <c r="C105" s="21" t="n"/>
      <c r="D105" s="21" t="n"/>
    </row>
    <row r="106" ht="22" customHeight="1">
      <c r="B106" s="15" t="inlineStr">
        <is>
          <t>PPE is the last line of defence and never a substitute for a higher control. Specify the standard the item must meet and who supplies, inspects and replaces it.</t>
        </is>
      </c>
    </row>
    <row r="107" ht="22" customHeight="1">
      <c r="B107" s="29" t="inlineStr">
        <is>
          <t>PPE item</t>
        </is>
      </c>
      <c r="C107" s="30" t="inlineStr">
        <is>
          <t>Applies?</t>
        </is>
      </c>
      <c r="D107" s="29" t="inlineStr">
        <is>
          <t>Standard / class · supplied and inspected by</t>
        </is>
      </c>
    </row>
    <row r="108" ht="22" customHeight="1">
      <c r="B108" s="31" t="inlineStr">
        <is>
          <t>Safety helmet with chin strap (working at height)</t>
        </is>
      </c>
      <c r="C108" s="32" t="inlineStr">
        <is>
          <t>Yes</t>
        </is>
      </c>
      <c r="D108" s="33" t="inlineStr">
        <is>
          <t>Type 2 helmet with chin strap — mandatory in all elevated work; employer-supplied</t>
        </is>
      </c>
    </row>
    <row r="109" ht="22" customHeight="1">
      <c r="B109" s="31" t="inlineStr">
        <is>
          <t>Safety footwear — steel toe and penetration-resistant sole</t>
        </is>
      </c>
      <c r="C109" s="32" t="inlineStr">
        <is>
          <t>Yes</t>
        </is>
      </c>
      <c r="D109" s="33" t="inlineStr">
        <is>
          <t>Employer-supplied; inspected at induction and replaced on wear</t>
        </is>
      </c>
    </row>
    <row r="110" ht="22" customHeight="1">
      <c r="B110" s="31" t="inlineStr">
        <is>
          <t>High-visibility clothing — long sleeve, day/night rated</t>
        </is>
      </c>
      <c r="C110" s="32" t="inlineStr">
        <is>
          <t>Yes</t>
        </is>
      </c>
      <c r="D110" s="33" t="inlineStr">
        <is>
          <t>Class D/N; site-wide requirement</t>
        </is>
      </c>
    </row>
    <row r="111" ht="17" customHeight="1">
      <c r="B111" s="31" t="inlineStr">
        <is>
          <t>Safety glasses — impact rated</t>
        </is>
      </c>
      <c r="C111" s="32" t="inlineStr">
        <is>
          <t>Yes</t>
        </is>
      </c>
      <c r="D111" s="33" t="inlineStr">
        <is>
          <t>Medium-impact rated; prescription safety glasses arranged where required</t>
        </is>
      </c>
    </row>
    <row r="112" ht="17" customHeight="1">
      <c r="B112" s="31" t="inlineStr">
        <is>
          <t>Face shield / welding helmet with correct shade</t>
        </is>
      </c>
      <c r="C112" s="32" t="inlineStr">
        <is>
          <t>Yes</t>
        </is>
      </c>
      <c r="D112" s="33" t="inlineStr">
        <is>
          <t>Auto-darkening helmet, shade 11–13 for the procedures used — Step 120 only</t>
        </is>
      </c>
    </row>
    <row r="113" ht="22" customHeight="1">
      <c r="B113" s="31" t="inlineStr">
        <is>
          <t>Hearing protection — class rated to the measured noise level</t>
        </is>
      </c>
      <c r="C113" s="32" t="inlineStr">
        <is>
          <t>Yes</t>
        </is>
      </c>
      <c r="D113" s="33" t="inlineStr">
        <is>
          <t>Class 5 muffs during bolt tensioning; confirmed against the noise survey</t>
        </is>
      </c>
    </row>
    <row r="114" ht="22" customHeight="1">
      <c r="B114" s="31" t="inlineStr">
        <is>
          <t>Cut-resistant gloves for handling steel and slings</t>
        </is>
      </c>
      <c r="C114" s="32" t="inlineStr">
        <is>
          <t>Yes</t>
        </is>
      </c>
      <c r="D114" s="33" t="inlineStr">
        <is>
          <t>Cut level 4 minimum for rigging and steel handling</t>
        </is>
      </c>
    </row>
    <row r="115" ht="22" customHeight="1">
      <c r="B115" s="31" t="inlineStr">
        <is>
          <t>Welding gloves and leathers / flame-resistant clothing</t>
        </is>
      </c>
      <c r="C115" s="32" t="inlineStr">
        <is>
          <t>Yes</t>
        </is>
      </c>
      <c r="D115" s="33" t="inlineStr">
        <is>
          <t>Flame-resistant clothing for welding and cutting — Step 120</t>
        </is>
      </c>
    </row>
    <row r="116" ht="22" customHeight="1">
      <c r="B116" s="31" t="inlineStr">
        <is>
          <t>Full-body harness with restraint or fall-arrest lanyard</t>
        </is>
      </c>
      <c r="C116" s="32" t="inlineStr">
        <is>
          <t>Yes</t>
        </is>
      </c>
      <c r="D116" s="33" t="inlineStr">
        <is>
          <t>Restraint (max 2 m lanyard) in EWP baskets; harness inspected 6-monthly and logged</t>
        </is>
      </c>
    </row>
    <row r="117" ht="22" customHeight="1">
      <c r="B117" s="31" t="inlineStr">
        <is>
          <t>Shock-absorbing lanyard / self-retracting lifeline</t>
        </is>
      </c>
      <c r="C117" s="32" t="inlineStr">
        <is>
          <t>Yes</t>
        </is>
      </c>
      <c r="D117" s="33" t="inlineStr">
        <is>
          <t>Fall arrest only where restraint is not practicable and clearance is calculated</t>
        </is>
      </c>
    </row>
    <row r="118" ht="22" customHeight="1">
      <c r="B118" s="31" t="inlineStr">
        <is>
          <t>Respiratory protection to the fume or dust risk assessment</t>
        </is>
      </c>
      <c r="C118" s="32" t="inlineStr">
        <is>
          <t>Yes</t>
        </is>
      </c>
      <c r="D118" s="33" t="inlineStr">
        <is>
          <t>P2/P3 half-face with on-tool extraction for welding fume — fit tested</t>
        </is>
      </c>
    </row>
    <row r="119" ht="22" customHeight="1">
      <c r="B119" s="31" t="inlineStr">
        <is>
          <t>Sun protection — long sleeves, brimmed cover, sunscreen</t>
        </is>
      </c>
      <c r="C119" s="32" t="inlineStr">
        <is>
          <t>Yes</t>
        </is>
      </c>
      <c r="D119" s="33" t="inlineStr">
        <is>
          <t>Employer-supplied sunscreen at the crib hut and on each EWP</t>
        </is>
      </c>
    </row>
    <row r="120" ht="17" customHeight="1">
      <c r="B120" s="31" t="inlineStr">
        <is>
          <t>Wet weather gear</t>
        </is>
      </c>
      <c r="C120" s="32" t="inlineStr">
        <is>
          <t>Yes</t>
        </is>
      </c>
      <c r="D120" s="33" t="inlineStr">
        <is>
          <t>Wind and rain limits apply — see the lift plan</t>
        </is>
      </c>
    </row>
    <row r="121" ht="22" customHeight="1">
      <c r="B121" s="31" t="inlineStr">
        <is>
          <t>Life jacket / personal flotation device (work over water)</t>
        </is>
      </c>
      <c r="C121" s="32" t="inlineStr">
        <is>
          <t>No</t>
        </is>
      </c>
      <c r="D121" s="33" t="inlineStr"/>
    </row>
    <row r="122" ht="22" customHeight="1">
      <c r="B122" s="31" t="inlineStr">
        <is>
          <t>Tool lanyards and closed tool pouches (work at height)</t>
        </is>
      </c>
      <c r="C122" s="32" t="inlineStr">
        <is>
          <t>Yes</t>
        </is>
      </c>
      <c r="D122" s="33" t="inlineStr">
        <is>
          <t>All hand tools and radios lanyarded above ground level</t>
        </is>
      </c>
    </row>
    <row r="123" ht="17" customHeight="1">
      <c r="B123" s="31" t="inlineStr">
        <is>
          <t>Task-specific PPE (specify)</t>
        </is>
      </c>
      <c r="C123" s="32" t="inlineStr">
        <is>
          <t>No</t>
        </is>
      </c>
      <c r="D123" s="33" t="inlineStr"/>
    </row>
    <row r="125" ht="21" customHeight="1">
      <c r="B125" s="20" t="inlineStr">
        <is>
          <t>7.  PLANT, EQUIPMENT &amp; HAZARDOUS SUBSTANCES SUMMARY</t>
        </is>
      </c>
      <c r="C125" s="21" t="n"/>
      <c r="D125" s="21" t="n"/>
    </row>
    <row r="126" ht="22" customHeight="1">
      <c r="B126" s="15" t="inlineStr">
        <is>
          <t>These figures read the Plant, Equipment &amp; Substances register. Complete that sheet — do not type over the tinted cells.</t>
        </is>
      </c>
    </row>
    <row r="127" ht="19" customHeight="1">
      <c r="B127" s="22" t="inlineStr">
        <is>
          <t>ITEMS ON THE PLANT &amp; EQUIPMENT REGISTER</t>
        </is>
      </c>
      <c r="C127" s="34">
        <f>SUMPRODUCT(--('Plant, Equipment &amp; Substances'!$A$9:$A$48&lt;&gt;""))</f>
        <v/>
      </c>
      <c r="D127" s="27" t="n"/>
    </row>
    <row r="128" ht="19" customHeight="1">
      <c r="B128" s="22" t="inlineStr">
        <is>
          <t>ITEMS WITH AN INSPECTION OVERDUE</t>
        </is>
      </c>
      <c r="C128" s="34">
        <f>SUMPRODUCT(--('Plant, Equipment &amp; Substances'!$M$9:$M$48="Overdue"))</f>
        <v/>
      </c>
      <c r="D128" s="27" t="n"/>
    </row>
    <row r="129" ht="19" customHeight="1">
      <c r="B129" s="22" t="inlineStr">
        <is>
          <t>HAZARDOUS SUBSTANCES IN USE ON THIS ACTIVITY</t>
        </is>
      </c>
      <c r="C129" s="34">
        <f>SUMPRODUCT(--('Plant, Equipment &amp; Substances'!$P$9:$P$48="Yes"))</f>
        <v/>
      </c>
      <c r="D129" s="27" t="n"/>
    </row>
    <row r="130" ht="19" customHeight="1">
      <c r="B130" s="22" t="inlineStr">
        <is>
          <t>HAZARDOUS SUBSTANCES WITHOUT AN SDS ON SITE</t>
        </is>
      </c>
      <c r="C130" s="34">
        <f>SUMPRODUCT(--('Plant, Equipment &amp; Substances'!$P$9:$P$48="Yes"),--('Plant, Equipment &amp; Substances'!$O$9:$O$48&lt;&gt;"Yes"))</f>
        <v/>
      </c>
      <c r="D130" s="27" t="n"/>
    </row>
    <row r="131" ht="19" customHeight="1">
      <c r="B131" s="22" t="inlineStr">
        <is>
          <t>HAZARDOUS SUBSTANCE REGISTER &amp; SDS HELD AT</t>
        </is>
      </c>
      <c r="C131" s="23" t="inlineStr">
        <is>
          <t>Site office HSE cabinet and the crib hut — hard copy and QR code on each EWP</t>
        </is>
      </c>
      <c r="D131" s="14" t="n"/>
    </row>
    <row r="132" ht="19" customHeight="1">
      <c r="B132" s="22" t="inlineStr">
        <is>
          <t>PLANT PRE-START RECORDS HELD AT</t>
        </is>
      </c>
      <c r="C132" s="23" t="inlineStr">
        <is>
          <t>Operator log books in each machine; scanned weekly to the project HSE folder</t>
        </is>
      </c>
      <c r="D132" s="14" t="n"/>
    </row>
    <row r="134" ht="21" customHeight="1">
      <c r="B134" s="20" t="inlineStr">
        <is>
          <t>8.  EMERGENCY ARRANGEMENTS</t>
        </is>
      </c>
      <c r="C134" s="21" t="n"/>
      <c r="D134" s="21" t="n"/>
    </row>
    <row r="135" ht="33" customHeight="1">
      <c r="B135" s="15" t="inlineStr">
        <is>
          <t>A rescue plan is required wherever a person could be suspended at height, trapped in a confined space or otherwise unable to self-rescue. Suspension trauma can be fatal within 15 minutes — 'call the emergency services' is not a rescue plan.</t>
        </is>
      </c>
    </row>
    <row r="136" ht="19" customHeight="1">
      <c r="B136" s="22" t="inlineStr">
        <is>
          <t>EMERGENCY SERVICES NUMBER</t>
        </is>
      </c>
      <c r="C136" s="23" t="inlineStr">
        <is>
          <t>Local emergency number — confirm at induction and post at every access point</t>
        </is>
      </c>
      <c r="D136" s="14" t="n"/>
    </row>
    <row r="137" ht="19" customHeight="1">
      <c r="B137" s="22" t="inlineStr">
        <is>
          <t>SITE EMERGENCY CONTACT (NAME / NUMBER)</t>
        </is>
      </c>
      <c r="C137" s="23" t="inlineStr">
        <is>
          <t>T. Bianchi, HSE Advisor · +00 000 000 000 (24 h)</t>
        </is>
      </c>
      <c r="D137" s="14" t="n"/>
    </row>
    <row r="138" ht="19" customHeight="1">
      <c r="B138" s="22" t="inlineStr">
        <is>
          <t>SITE ADDRESS FOR EMERGENCY SERVICES</t>
        </is>
      </c>
      <c r="C138" s="23" t="inlineStr">
        <is>
          <t>Gate 2, 118 Northbank Road — give this address, not the project name</t>
        </is>
      </c>
      <c r="D138" s="14" t="n"/>
    </row>
    <row r="139" ht="19" customHeight="1">
      <c r="B139" s="22" t="inlineStr">
        <is>
          <t>NOMINATED FIRST AIDERS</t>
        </is>
      </c>
      <c r="C139" s="23" t="inlineStr">
        <is>
          <t>M. Okafor (day shift), L. Petrov (relief) — first aid tickets current</t>
        </is>
      </c>
      <c r="D139" s="14" t="n"/>
    </row>
    <row r="140" ht="19" customHeight="1">
      <c r="B140" s="22" t="inlineStr">
        <is>
          <t>FIRST AID KIT &amp; DEFIBRILLATOR LOCATION</t>
        </is>
      </c>
      <c r="C140" s="23" t="inlineStr">
        <is>
          <t>Site office, crib hut and Level 1 lift landing; AED at the site office entry</t>
        </is>
      </c>
      <c r="D140" s="14" t="n"/>
    </row>
    <row r="141" ht="19" customHeight="1">
      <c r="B141" s="22" t="inlineStr">
        <is>
          <t>PRIMARY MUSTER POINT</t>
        </is>
      </c>
      <c r="C141" s="23" t="inlineStr">
        <is>
          <t>Car park A, north-west corner — marked and signed</t>
        </is>
      </c>
      <c r="D141" s="14" t="n"/>
    </row>
    <row r="142" ht="19" customHeight="1">
      <c r="B142" s="22" t="inlineStr">
        <is>
          <t>SECONDARY MUSTER POINT</t>
        </is>
      </c>
      <c r="C142" s="23" t="inlineStr">
        <is>
          <t>Verge outside Gate 3 (used when the crane is the source of the emergency)</t>
        </is>
      </c>
      <c r="D142" s="14" t="n"/>
    </row>
    <row r="143" ht="19" customHeight="1">
      <c r="B143" s="22" t="inlineStr">
        <is>
          <t>EMERGENCY ALARM / SIGNAL</t>
        </is>
      </c>
      <c r="C143" s="23" t="inlineStr">
        <is>
          <t>Air horn — three long blasts, plus radio channel 1 broadcast</t>
        </is>
      </c>
      <c r="D143" s="14" t="n"/>
    </row>
    <row r="144" ht="56" customHeight="1">
      <c r="B144" s="22" t="inlineStr">
        <is>
          <t>RESCUE PLAN — WORK AT HEIGHT / SUSPENDED WORKER</t>
        </is>
      </c>
      <c r="C144" s="25" t="inlineStr">
        <is>
          <t>Trained ground-level operator lowers the EWP using the emergency lowering control; a second EWP is kept on site and fuelled as the designated rescue machine. If a worker is suspended in a harness, they are recovered within 10 minutes and kept in a seated, not supine, position pending ambulance assessment. Rescue drill run before the package starts and repeated monthly.</t>
        </is>
      </c>
      <c r="D144" s="14" t="n"/>
    </row>
    <row r="145" ht="44" customHeight="1">
      <c r="B145" s="22" t="inlineStr">
        <is>
          <t>RESCUE PLAN — CONFINED SPACE</t>
        </is>
      </c>
      <c r="C145" s="25" t="inlineStr">
        <is>
          <t>Not applicable to this activity. Where confined space work is added, a stand-alone entry permit, a stand-by person, retrieval equipment rigged before entry and continuous atmospheric monitoring are mandatory, and non-entry rescue must be the primary method.</t>
        </is>
      </c>
      <c r="D145" s="14" t="n"/>
    </row>
    <row r="146" ht="19" customHeight="1">
      <c r="B146" s="22" t="inlineStr">
        <is>
          <t>SPILL / ENVIRONMENTAL INCIDENT RESPONSE</t>
        </is>
      </c>
      <c r="C146" s="23" t="inlineStr">
        <is>
          <t>Spill kits at the crane hardstand, laydown and fuel store; report to the HSE Advisor immediately</t>
        </is>
      </c>
      <c r="D146" s="14" t="n"/>
    </row>
    <row r="147" ht="19" customHeight="1">
      <c r="B147" s="22" t="inlineStr">
        <is>
          <t>FIRE RESPONSE</t>
        </is>
      </c>
      <c r="C147" s="23" t="inlineStr">
        <is>
          <t>Extinguishers on each deck and at the hot work location; fire watch for 60 minutes after hot work</t>
        </is>
      </c>
      <c r="D147" s="14" t="n"/>
    </row>
    <row r="148" ht="19" customHeight="1">
      <c r="B148" s="22" t="inlineStr">
        <is>
          <t>NEAREST HOSPITAL / MEDICAL CENTRE</t>
        </is>
      </c>
      <c r="C148" s="23" t="inlineStr">
        <is>
          <t>Northbank General Hospital, 4.2 km — route map posted in the site office</t>
        </is>
      </c>
      <c r="D148" s="14" t="n"/>
    </row>
    <row r="149" ht="19" customHeight="1">
      <c r="B149" s="22" t="inlineStr">
        <is>
          <t>INCIDENT NOTIFICATION</t>
        </is>
      </c>
      <c r="C149" s="23" t="inlineStr">
        <is>
          <t>All incidents and near misses to the Site Supervisor immediately; notifiable incidents reported to the relevant WHS/OHS regulator by the Principal Contractor</t>
        </is>
      </c>
      <c r="D149" s="14" t="n"/>
    </row>
    <row r="151" ht="21" customHeight="1">
      <c r="B151" s="20" t="inlineStr">
        <is>
          <t>9.  ENVIRONMENTAL CONTROLS</t>
        </is>
      </c>
      <c r="C151" s="21" t="n"/>
      <c r="D151" s="21" t="n"/>
    </row>
    <row r="152" ht="22" customHeight="1">
      <c r="B152" s="15" t="inlineStr">
        <is>
          <t>This template is a combined SWMS / JSEA — environmental aspects are assessed alongside safety. Add an environmental hazard row on the Risk Assessment sheet for anything ticked here.</t>
        </is>
      </c>
    </row>
    <row r="153" ht="22" customHeight="1">
      <c r="B153" s="29" t="inlineStr">
        <is>
          <t>Environmental aspect</t>
        </is>
      </c>
      <c r="C153" s="30" t="inlineStr">
        <is>
          <t>Applies?</t>
        </is>
      </c>
      <c r="D153" s="29" t="inlineStr">
        <is>
          <t>Control measure applied</t>
        </is>
      </c>
    </row>
    <row r="154" ht="17" customHeight="1">
      <c r="B154" s="31" t="inlineStr">
        <is>
          <t>Dust &amp; air quality</t>
        </is>
      </c>
      <c r="C154" s="32" t="inlineStr">
        <is>
          <t>No</t>
        </is>
      </c>
      <c r="D154" s="33" t="inlineStr"/>
    </row>
    <row r="155" ht="22" customHeight="1">
      <c r="B155" s="31" t="inlineStr">
        <is>
          <t>Noise &amp; vibration to neighbours</t>
        </is>
      </c>
      <c r="C155" s="32" t="inlineStr">
        <is>
          <t>Yes</t>
        </is>
      </c>
      <c r="D155" s="33" t="inlineStr">
        <is>
          <t>Impact tools restricted to 07:00–16:00; noise monitoring at the northern boundary</t>
        </is>
      </c>
    </row>
    <row r="156" ht="17" customHeight="1">
      <c r="B156" s="31" t="inlineStr">
        <is>
          <t>Stormwater &amp; sediment control</t>
        </is>
      </c>
      <c r="C156" s="32" t="inlineStr">
        <is>
          <t>Yes</t>
        </is>
      </c>
      <c r="D156" s="33" t="inlineStr">
        <is>
          <t>Sediment fence maintained around the laydown; no discharge from the hardstand</t>
        </is>
      </c>
    </row>
    <row r="157" ht="17" customHeight="1">
      <c r="B157" s="31" t="inlineStr">
        <is>
          <t>Spill &amp; contamination (fuels, oils, paints)</t>
        </is>
      </c>
      <c r="C157" s="32" t="inlineStr">
        <is>
          <t>Yes</t>
        </is>
      </c>
      <c r="D157" s="33" t="inlineStr">
        <is>
          <t>Spill kits at the crane, laydown and fuel store; drip trays under parked plant</t>
        </is>
      </c>
    </row>
    <row r="158" ht="17" customHeight="1">
      <c r="B158" s="31" t="inlineStr">
        <is>
          <t>Waste segregation &amp; recycling</t>
        </is>
      </c>
      <c r="C158" s="32" t="inlineStr">
        <is>
          <t>Yes</t>
        </is>
      </c>
      <c r="D158" s="33" t="inlineStr">
        <is>
          <t>Steel banding, packaging and off-cuts segregated to the metals bin</t>
        </is>
      </c>
    </row>
    <row r="159" ht="17" customHeight="1">
      <c r="B159" s="31" t="inlineStr">
        <is>
          <t>Hazardous waste (aerosols, solvents, off-cuts)</t>
        </is>
      </c>
      <c r="C159" s="32" t="inlineStr">
        <is>
          <t>Yes</t>
        </is>
      </c>
      <c r="D159" s="33" t="inlineStr">
        <is>
          <t>Aerosols and solvent rags to the hazardous waste cage; SDS held</t>
        </is>
      </c>
    </row>
    <row r="160" ht="17" customHeight="1">
      <c r="B160" s="31" t="inlineStr">
        <is>
          <t>Vegetation &amp; fauna protection</t>
        </is>
      </c>
      <c r="C160" s="32" t="inlineStr">
        <is>
          <t>No</t>
        </is>
      </c>
      <c r="D160" s="33" t="inlineStr"/>
    </row>
    <row r="161" ht="17" customHeight="1">
      <c r="B161" s="31" t="inlineStr">
        <is>
          <t>Heritage &amp; cultural values</t>
        </is>
      </c>
      <c r="C161" s="32" t="inlineStr">
        <is>
          <t>No</t>
        </is>
      </c>
      <c r="D161" s="33" t="inlineStr"/>
    </row>
    <row r="162" ht="17" customHeight="1">
      <c r="B162" s="31" t="inlineStr">
        <is>
          <t>Contaminated land / imported fill</t>
        </is>
      </c>
      <c r="C162" s="32" t="inlineStr">
        <is>
          <t>No</t>
        </is>
      </c>
      <c r="D162" s="33" t="inlineStr"/>
    </row>
    <row r="163" ht="17" customHeight="1">
      <c r="B163" s="31" t="inlineStr">
        <is>
          <t>Water use &amp; wash-down</t>
        </is>
      </c>
      <c r="C163" s="32" t="inlineStr">
        <is>
          <t>No</t>
        </is>
      </c>
      <c r="D163" s="33" t="inlineStr"/>
    </row>
    <row r="164" ht="17" customHeight="1">
      <c r="B164" s="31" t="inlineStr">
        <is>
          <t>Light spill from night work</t>
        </is>
      </c>
      <c r="C164" s="32" t="inlineStr">
        <is>
          <t>Yes</t>
        </is>
      </c>
      <c r="D164" s="33" t="inlineStr">
        <is>
          <t>No night work planned; task lighting directed away from adjacent residences</t>
        </is>
      </c>
    </row>
    <row r="165" ht="22" customHeight="1">
      <c r="B165" s="31" t="inlineStr">
        <is>
          <t>Working hours &amp; community amenity</t>
        </is>
      </c>
      <c r="C165" s="32" t="inlineStr">
        <is>
          <t>Yes</t>
        </is>
      </c>
      <c r="D165" s="33" t="inlineStr">
        <is>
          <t>No lifting outside approved hours; neighbour notification 48 h before over-boundary lifts</t>
        </is>
      </c>
    </row>
    <row r="167" ht="21" customHeight="1">
      <c r="B167" s="20" t="inlineStr">
        <is>
          <t>10.  CONSULTATION RECORD</t>
        </is>
      </c>
      <c r="C167" s="21" t="n"/>
      <c r="D167" s="21" t="n"/>
    </row>
    <row r="168" ht="22" customHeight="1">
      <c r="B168" s="15" t="inlineStr">
        <is>
          <t>Consulting the workers who will do the work is a duty in most jurisdictions and it produces a better SWMS. Record who was involved, how, and what changed as a result.</t>
        </is>
      </c>
    </row>
    <row r="169" ht="22" customHeight="1">
      <c r="B169" s="29" t="inlineStr">
        <is>
          <t>Who was consulted (name / role / company)</t>
        </is>
      </c>
      <c r="C169" s="30" t="inlineStr">
        <is>
          <t>Date</t>
        </is>
      </c>
      <c r="D169" s="29" t="inlineStr">
        <is>
          <t>Method and what changed as a result</t>
        </is>
      </c>
    </row>
    <row r="170" ht="30" customHeight="1">
      <c r="B170" s="33" t="inlineStr">
        <is>
          <t>Steel erection crew (8 workers)</t>
        </is>
      </c>
      <c r="C170" s="36" t="n">
        <v>46114</v>
      </c>
      <c r="D170" s="33" t="inlineStr">
        <is>
          <t>Workshopped with the crew — crew requested remote-release shackles so slings can be released without accessing the connection at height. Adopted in Step 90.</t>
        </is>
      </c>
    </row>
    <row r="171" ht="30" customHeight="1">
      <c r="B171" s="33" t="inlineStr">
        <is>
          <t>R. Silva — Lift Supervisor</t>
        </is>
      </c>
      <c r="C171" s="36" t="n">
        <v>46114</v>
      </c>
      <c r="D171" s="33" t="inlineStr">
        <is>
          <t>Site walk-through — slew path revised to keep loads off the footpath except for four unavoidable lifts, which now need individual permits.</t>
        </is>
      </c>
    </row>
    <row r="172" ht="30" customHeight="1">
      <c r="B172" s="33" t="inlineStr">
        <is>
          <t>K. Novak — Project Engineer</t>
        </is>
      </c>
      <c r="C172" s="36" t="n">
        <v>46115</v>
      </c>
      <c r="D172" s="33" t="inlineStr">
        <is>
          <t>Design / constructability review — maximum unbraced frame condition certified and the bracing release hold point added to the ITP.</t>
        </is>
      </c>
    </row>
    <row r="173" ht="30" customHeight="1">
      <c r="B173" s="33" t="inlineStr">
        <is>
          <t>Principal contractor HSE committee</t>
        </is>
      </c>
      <c r="C173" s="36" t="n">
        <v>46118</v>
      </c>
      <c r="D173" s="33" t="inlineStr">
        <is>
          <t>HSE committee — adjacent trades to be stood down during over-boundary lifts; added to the daily coordination meeting agenda.</t>
        </is>
      </c>
    </row>
    <row r="174" ht="30" customHeight="1">
      <c r="B174" s="33" t="inlineStr">
        <is>
          <t>Health &amp; safety representative</t>
        </is>
      </c>
      <c r="C174" s="36" t="n">
        <v>46120</v>
      </c>
      <c r="D174" s="33" t="inlineStr">
        <is>
          <t>Written comment on draft — bolt tensioning rotation limit reduced from 4 h to 2 h following HAVS concerns.</t>
        </is>
      </c>
    </row>
    <row r="175" ht="30" customHeight="1">
      <c r="B175" s="37" t="n"/>
      <c r="C175" s="13" t="n"/>
      <c r="D175" s="37" t="n"/>
    </row>
    <row r="176" ht="30" customHeight="1">
      <c r="B176" s="37" t="n"/>
      <c r="C176" s="13" t="n"/>
      <c r="D176" s="37" t="n"/>
    </row>
    <row r="178" ht="22" customHeight="1">
      <c r="B178" s="15" t="inlineStr">
        <is>
          <t>EXAMPLE CONTENT — every italic grey entry above is illustrative and must be deleted and replaced before this SWMS is issued for use.</t>
        </is>
      </c>
    </row>
    <row r="180" ht="12.75" customHeight="1">
      <c r="A180" s="16" t="inlineStr">
        <is>
          <t>Visit mastt.com</t>
        </is>
      </c>
      <c r="B180" s="17" t="n"/>
      <c r="C180" s="17" t="n"/>
      <c r="D180" s="17" t="n"/>
      <c r="E180" s="17" t="n"/>
    </row>
  </sheetData>
  <sheetProtection selectLockedCells="0" selectUnlockedCells="0" sheet="1" objects="0" insertRows="0" insertHyperlinks="1" autoFilter="0" scenarios="0" formatColumns="0" deleteColumns="1" insertColumns="0" pivotTables="1" deleteRows="0" formatCells="0" formatRows="0" sort="0"/>
  <mergeCells count="59">
    <mergeCell ref="C34:D34"/>
    <mergeCell ref="C6:D6"/>
    <mergeCell ref="C30:D30"/>
    <mergeCell ref="C15:D15"/>
    <mergeCell ref="C33:D33"/>
    <mergeCell ref="C14:D14"/>
    <mergeCell ref="C141:D141"/>
    <mergeCell ref="C26:D26"/>
    <mergeCell ref="B87:D87"/>
    <mergeCell ref="C128:D128"/>
    <mergeCell ref="B178:D178"/>
    <mergeCell ref="C35:D35"/>
    <mergeCell ref="C2:E2"/>
    <mergeCell ref="C20:D20"/>
    <mergeCell ref="C147:D147"/>
    <mergeCell ref="C29:D29"/>
    <mergeCell ref="C10:D10"/>
    <mergeCell ref="C16:D16"/>
    <mergeCell ref="C143:D143"/>
    <mergeCell ref="B168:D168"/>
    <mergeCell ref="C25:D25"/>
    <mergeCell ref="C146:D146"/>
    <mergeCell ref="B9:D9"/>
    <mergeCell ref="C137:D137"/>
    <mergeCell ref="C127:D127"/>
    <mergeCell ref="C142:D142"/>
    <mergeCell ref="C31:D31"/>
    <mergeCell ref="B24:D24"/>
    <mergeCell ref="C129:D129"/>
    <mergeCell ref="C148:D148"/>
    <mergeCell ref="C12:D12"/>
    <mergeCell ref="C139:D139"/>
    <mergeCell ref="C130:D130"/>
    <mergeCell ref="B41:D41"/>
    <mergeCell ref="C11:D11"/>
    <mergeCell ref="C138:D138"/>
    <mergeCell ref="C27:D27"/>
    <mergeCell ref="C36:D36"/>
    <mergeCell ref="B135:D135"/>
    <mergeCell ref="C3:E3"/>
    <mergeCell ref="B126:D126"/>
    <mergeCell ref="B106:D106"/>
    <mergeCell ref="C132:D132"/>
    <mergeCell ref="C144:D144"/>
    <mergeCell ref="C149:D149"/>
    <mergeCell ref="A180:E180"/>
    <mergeCell ref="C32:D32"/>
    <mergeCell ref="C67:D67"/>
    <mergeCell ref="C19:D19"/>
    <mergeCell ref="C37:D37"/>
    <mergeCell ref="C28:D28"/>
    <mergeCell ref="C66:D66"/>
    <mergeCell ref="B70:D70"/>
    <mergeCell ref="C13:D13"/>
    <mergeCell ref="C131:D131"/>
    <mergeCell ref="C140:D140"/>
    <mergeCell ref="B152:D152"/>
    <mergeCell ref="C136:D136"/>
    <mergeCell ref="C145:D145"/>
  </mergeCells>
  <conditionalFormatting sqref="C43:C65">
    <cfRule type="expression" priority="1" dxfId="0" stopIfTrue="0">
      <formula>$C43="Yes"</formula>
    </cfRule>
    <cfRule type="expression" priority="2" dxfId="1" stopIfTrue="0">
      <formula>$C43="No"</formula>
    </cfRule>
    <cfRule type="expression" priority="3" dxfId="1" stopIfTrue="0">
      <formula>$C43="N/A"</formula>
    </cfRule>
  </conditionalFormatting>
  <conditionalFormatting sqref="C67:D67">
    <cfRule type="expression" priority="4" dxfId="2" stopIfTrue="0">
      <formula>LEFT($C$67,3)="YES"</formula>
    </cfRule>
  </conditionalFormatting>
  <conditionalFormatting sqref="C72:C84">
    <cfRule type="expression" priority="5" dxfId="0" stopIfTrue="0">
      <formula>$C72="Yes"</formula>
    </cfRule>
    <cfRule type="expression" priority="6" dxfId="1" stopIfTrue="0">
      <formula>$C72="No"</formula>
    </cfRule>
    <cfRule type="expression" priority="7" dxfId="1" stopIfTrue="0">
      <formula>$C72="N/A"</formula>
    </cfRule>
  </conditionalFormatting>
  <conditionalFormatting sqref="C89:C103">
    <cfRule type="expression" priority="8" dxfId="3" stopIfTrue="0">
      <formula>$C89="Yes"</formula>
    </cfRule>
  </conditionalFormatting>
  <conditionalFormatting sqref="C108:C123">
    <cfRule type="expression" priority="9" dxfId="0" stopIfTrue="0">
      <formula>$C108="Yes"</formula>
    </cfRule>
    <cfRule type="expression" priority="10" dxfId="1" stopIfTrue="0">
      <formula>$C108="No"</formula>
    </cfRule>
    <cfRule type="expression" priority="11" dxfId="1" stopIfTrue="0">
      <formula>$C108="N/A"</formula>
    </cfRule>
  </conditionalFormatting>
  <conditionalFormatting sqref="C128:D128">
    <cfRule type="expression" priority="12" dxfId="4" stopIfTrue="0">
      <formula>$C$128&gt;0</formula>
    </cfRule>
  </conditionalFormatting>
  <conditionalFormatting sqref="C130:D130">
    <cfRule type="expression" priority="13" dxfId="4" stopIfTrue="0">
      <formula>$C$130&gt;0</formula>
    </cfRule>
  </conditionalFormatting>
  <conditionalFormatting sqref="C154:C165">
    <cfRule type="expression" priority="14" dxfId="0" stopIfTrue="0">
      <formula>$C154="Yes"</formula>
    </cfRule>
    <cfRule type="expression" priority="15" dxfId="1" stopIfTrue="0">
      <formula>$C154="No"</formula>
    </cfRule>
    <cfRule type="expression" priority="16" dxfId="1" stopIfTrue="0">
      <formula>$C154="N/A"</formula>
    </cfRule>
  </conditionalFormatting>
  <dataValidations count="5">
    <dataValidation sqref="C43:C65" showDropDown="0" showInputMessage="0" showErrorMessage="1" allowBlank="1" errorTitle="Invalid entry" error="Choose a value from the drop-down list." type="list">
      <formula1>Lists!$B$31:$B$32</formula1>
    </dataValidation>
    <dataValidation sqref="C72:C84" showDropDown="0" showInputMessage="0" showErrorMessage="1" allowBlank="1" errorTitle="Invalid entry" error="Choose a value from the drop-down list." type="list">
      <formula1>Lists!$C$31:$C$33</formula1>
    </dataValidation>
    <dataValidation sqref="C89:C103" showDropDown="0" showInputMessage="0" showErrorMessage="1" allowBlank="1" errorTitle="Invalid entry" error="Choose a value from the drop-down list." type="list">
      <formula1>Lists!$C$31:$C$33</formula1>
    </dataValidation>
    <dataValidation sqref="C108:C123" showDropDown="0" showInputMessage="0" showErrorMessage="1" allowBlank="1" errorTitle="Invalid entry" error="Choose a value from the drop-down list." type="list">
      <formula1>Lists!$B$31:$B$32</formula1>
    </dataValidation>
    <dataValidation sqref="C154:C165" showDropDown="0" showInputMessage="0" showErrorMessage="1" allowBlank="1" errorTitle="Invalid entry" error="Choose a value from the drop-down list." type="list">
      <formula1>Lists!$B$31:$B$32</formula1>
    </dataValidation>
  </dataValidations>
  <hyperlinks>
    <hyperlink xmlns:r="http://schemas.openxmlformats.org/officeDocument/2006/relationships" ref="A2" r:id="rId1"/>
    <hyperlink xmlns:r="http://schemas.openxmlformats.org/officeDocument/2006/relationships" ref="A180" r:id="rId2"/>
  </hyperlinks>
  <pageMargins left="0.3" right="0.3" top="0.4" bottom="0.4" header="0.2" footer="0.2"/>
  <pageSetup orientation="portrait" paperSize="9" fitToHeight="0" fitToWidth="1"/>
  <drawing xmlns:r="http://schemas.openxmlformats.org/officeDocument/2006/relationships" r:id="rId3"/>
</worksheet>
</file>

<file path=xl/worksheets/sheet3.xml><?xml version="1.0" encoding="utf-8"?>
<worksheet xmlns="http://schemas.openxmlformats.org/spreadsheetml/2006/main">
  <sheetPr>
    <outlinePr summaryBelow="1" summaryRight="1"/>
    <pageSetUpPr fitToPage="1"/>
  </sheetPr>
  <dimension ref="A2:X82"/>
  <sheetViews>
    <sheetView showGridLines="0" zoomScale="100" workbookViewId="0">
      <pane xSplit="2" ySplit="8" topLeftCell="C9"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38" customWidth="1" min="3" max="3"/>
    <col width="22" customWidth="1" min="4" max="4"/>
    <col width="38" customWidth="1" min="5" max="5"/>
    <col width="20" customWidth="1" min="6" max="6"/>
    <col width="34" customWidth="1" min="7" max="7"/>
    <col width="9" customWidth="1" min="8" max="8"/>
    <col width="9" customWidth="1" min="9" max="9"/>
    <col width="9" customWidth="1" min="10" max="10"/>
    <col width="13" customWidth="1" min="11" max="11"/>
    <col width="66" customWidth="1" min="12" max="12"/>
    <col width="15" customWidth="1" min="13" max="13"/>
    <col width="9" customWidth="1" min="14" max="14"/>
    <col width="9" customWidth="1" min="15" max="15"/>
    <col width="9" customWidth="1" min="16" max="16"/>
    <col width="13" customWidth="1" min="17" max="17"/>
    <col width="9" customWidth="1" min="18" max="18"/>
    <col width="34" customWidth="1" min="19" max="19"/>
    <col width="26" customWidth="1" min="20" max="20"/>
    <col width="18" customWidth="1" min="21" max="21"/>
    <col width="22" customWidth="1" min="22" max="22"/>
    <col width="18" customWidth="1" min="23" max="23"/>
    <col width="30" customWidth="1" min="24" max="24"/>
  </cols>
  <sheetData>
    <row r="1" ht="3.75" customHeight="1"/>
    <row r="2" ht="27.75" customHeight="1">
      <c r="A2" s="1" t="inlineStr">
        <is>
          <t xml:space="preserve"> </t>
        </is>
      </c>
      <c r="B2" s="2" t="n"/>
      <c r="C2" s="3" t="inlineStr">
        <is>
          <t>Safe Work Method Statement (SWMS / JSA / RAMS)</t>
        </is>
      </c>
    </row>
    <row r="3" ht="12.75" customHeight="1">
      <c r="A3" s="2" t="n"/>
      <c r="B3" s="2" t="n"/>
      <c r="C3" s="4" t="inlineStr">
        <is>
          <t>Risk Assessment  ·  one row per job step  ·  inherent risk → controls → residual risk</t>
        </is>
      </c>
    </row>
    <row r="4" ht="6" customHeight="1"/>
    <row r="7" ht="15" customHeight="1">
      <c r="A7" s="18">
        <f>IF(Proj_Name="","Project: —  |  complete the Cover sheet","Project:  "&amp;Proj_Name&amp;IF(Proj_Number="",""," · "&amp;Proj_Number))</f>
        <v/>
      </c>
      <c r="R7" s="19" t="inlineStr">
        <is>
          <t>Shaded = your input.  Tinted = auto-calculated.  Score 1–5 where 1 = lowest, 5 = highest — see the Risk Matrix sheet.</t>
        </is>
      </c>
    </row>
    <row r="8" ht="46" customHeight="1">
      <c r="A8" s="30" t="inlineStr">
        <is>
          <t>Step No.</t>
        </is>
      </c>
      <c r="B8" s="30" t="inlineStr">
        <is>
          <t>Job Step / Task  (sequential)</t>
        </is>
      </c>
      <c r="C8" s="30" t="inlineStr">
        <is>
          <t>Hazard</t>
        </is>
      </c>
      <c r="D8" s="30" t="inlineStr">
        <is>
          <t>Hazard Category</t>
        </is>
      </c>
      <c r="E8" s="30" t="inlineStr">
        <is>
          <t>Potential Harm / Consequence</t>
        </is>
      </c>
      <c r="F8" s="30" t="inlineStr">
        <is>
          <t>Persons at Risk</t>
        </is>
      </c>
      <c r="G8" s="30" t="inlineStr">
        <is>
          <t>Existing Controls</t>
        </is>
      </c>
      <c r="H8" s="30" t="inlineStr">
        <is>
          <t>Inherent Likelihood (1–5)</t>
        </is>
      </c>
      <c r="I8" s="30" t="inlineStr">
        <is>
          <t>Inherent Consequence (1–5)</t>
        </is>
      </c>
      <c r="J8" s="30" t="inlineStr">
        <is>
          <t>Inherent Risk Score</t>
        </is>
      </c>
      <c r="K8" s="30" t="inlineStr">
        <is>
          <t>Inherent Risk Rating</t>
        </is>
      </c>
      <c r="L8" s="30" t="inlineStr">
        <is>
          <t>Control Measures  (what will actually be done)</t>
        </is>
      </c>
      <c r="M8" s="30" t="inlineStr">
        <is>
          <t>Highest Level of Control Applied</t>
        </is>
      </c>
      <c r="N8" s="30" t="inlineStr">
        <is>
          <t>Residual Likelihood (1–5)</t>
        </is>
      </c>
      <c r="O8" s="30" t="inlineStr">
        <is>
          <t>Residual Consequence (1–5)</t>
        </is>
      </c>
      <c r="P8" s="30" t="inlineStr">
        <is>
          <t>Residual Risk Score</t>
        </is>
      </c>
      <c r="Q8" s="30" t="inlineStr">
        <is>
          <t>Residual Risk Rating</t>
        </is>
      </c>
      <c r="R8" s="30" t="inlineStr">
        <is>
          <t>Risk Reduction (points)</t>
        </is>
      </c>
      <c r="S8" s="30" t="inlineStr">
        <is>
          <t>Legislation / Standard / Code Reference</t>
        </is>
      </c>
      <c r="T8" s="30" t="inlineStr">
        <is>
          <t>Competency Required</t>
        </is>
      </c>
      <c r="U8" s="30" t="inlineStr">
        <is>
          <t>Responsible Person</t>
        </is>
      </c>
      <c r="V8" s="30" t="inlineStr">
        <is>
          <t>Verification / Monitoring Method</t>
        </is>
      </c>
      <c r="W8" s="30" t="inlineStr">
        <is>
          <t>Frequency of Check</t>
        </is>
      </c>
      <c r="X8" s="30" t="inlineStr">
        <is>
          <t>Notes</t>
        </is>
      </c>
    </row>
    <row r="9" ht="63" customHeight="1">
      <c r="A9" s="38" t="n">
        <v>10</v>
      </c>
      <c r="B9" s="25" t="inlineStr">
        <is>
          <t>Site set-up — establish the steel erection exclusion zone, laydown and crane hardstand</t>
        </is>
      </c>
      <c r="C9" s="25" t="inlineStr">
        <is>
          <t>Unauthorised entry of workers, other trades or the public into the lift zone; loads travelling overhead</t>
        </is>
      </c>
      <c r="D9" s="25" t="inlineStr">
        <is>
          <t>Struck-by / Falling Objects</t>
        </is>
      </c>
      <c r="E9" s="25" t="inlineStr">
        <is>
          <t>Person struck by a swinging, snagged or dropped member — fatality or major crush injury</t>
        </is>
      </c>
      <c r="F9" s="25" t="inlineStr">
        <is>
          <t>All persons on site</t>
        </is>
      </c>
      <c r="G9" s="25" t="inlineStr">
        <is>
          <t>Site perimeter fencing and induction; daily pre-start briefing</t>
        </is>
      </c>
      <c r="H9" s="38" t="n">
        <v>4</v>
      </c>
      <c r="I9" s="38" t="n">
        <v>5</v>
      </c>
      <c r="J9" s="39">
        <f>IF(OR($H9="",$I9=""),"",$H9*$I9)</f>
        <v/>
      </c>
      <c r="K9" s="40">
        <f>IF(OR($H9="",$I9=""),"",IFERROR(INDEX(Risk_Matrix,MATCH($H9,Risk_Likelihood,0),MATCH($I9,Risk_Consequence,0)),"Check 1–5"))</f>
        <v/>
      </c>
      <c r="L9" s="25" t="inlineStr">
        <is>
          <t>Hard-barrier the full drop zone plus 2 m beyond the maximum crane radius before any lift. One controlled entry point, manned by a trained spotter with a radio. No-go signage in the languages spoken on site. Adjacent trades relocated or stood down at the daily coordination meeting and the stand-down recorded. Lift zone marked on the site plan and reissued whenever the crane moves. No person permitted under a suspended load at any time.</t>
        </is>
      </c>
      <c r="M9" s="25" t="inlineStr">
        <is>
          <t>Isolation</t>
        </is>
      </c>
      <c r="N9" s="38" t="n">
        <v>2</v>
      </c>
      <c r="O9" s="38" t="n">
        <v>3</v>
      </c>
      <c r="P9" s="39">
        <f>IF(OR($N9="",$O9=""),"",$N9*$O9)</f>
        <v/>
      </c>
      <c r="Q9" s="40">
        <f>IF(OR($N9="",$O9=""),"",IFERROR(INDEX(Risk_Matrix,MATCH($N9,Risk_Likelihood,0),MATCH($O9,Risk_Consequence,0)),"Check 1–5"))</f>
        <v/>
      </c>
      <c r="R9" s="39">
        <f>IF(OR($J9="",$P9=""),"",$J9-$P9)</f>
        <v/>
      </c>
      <c r="S9" s="25" t="inlineStr">
        <is>
          <t>ISO 45001:2018 cl. 8.1.2 (hierarchy of controls); ISO 12480-1 (safe use of cranes); jurisdictional HRCW rules — powered mobile plant and work adjacent to a public place</t>
        </is>
      </c>
      <c r="T9" s="25" t="inlineStr">
        <is>
          <t>Site supervision; trained spotter / traffic controller</t>
        </is>
      </c>
      <c r="U9" s="25" t="inlineStr">
        <is>
          <t>Site Supervisor</t>
        </is>
      </c>
      <c r="V9" s="25" t="inlineStr">
        <is>
          <t>Supervisor observation</t>
        </is>
      </c>
      <c r="W9" s="25" t="inlineStr">
        <is>
          <t>Daily / pre-start</t>
        </is>
      </c>
      <c r="X9" s="41" t="inlineStr">
        <is>
          <t>Exclusion zone photographed before the first lift each day and filed with the daily diary.  ·  EXAMPLE — delete before use</t>
        </is>
      </c>
    </row>
    <row r="10" ht="63" customHeight="1">
      <c r="A10" s="38" t="n">
        <v>20</v>
      </c>
      <c r="B10" s="25" t="inlineStr">
        <is>
          <t>Delivery and unloading of fabricated steel members to the laydown area</t>
        </is>
      </c>
      <c r="C10" s="25" t="inlineStr">
        <is>
          <t>Load shift or a member rolling off the trailer as restraints are released; reversing delivery vehicles</t>
        </is>
      </c>
      <c r="D10" s="25" t="inlineStr">
        <is>
          <t>Struck-by / Falling Objects</t>
        </is>
      </c>
      <c r="E10" s="25" t="inlineStr">
        <is>
          <t>Crush injury or fatality to the unloading crew or the driver; damage to plant</t>
        </is>
      </c>
      <c r="F10" s="25" t="inlineStr">
        <is>
          <t>Delivery drivers</t>
        </is>
      </c>
      <c r="G10" s="25" t="inlineStr">
        <is>
          <t>Supplier load restraint declaration; nominated laydown area</t>
        </is>
      </c>
      <c r="H10" s="38" t="n">
        <v>3</v>
      </c>
      <c r="I10" s="38" t="n">
        <v>5</v>
      </c>
      <c r="J10" s="39">
        <f>IF(OR($H10="",$I10=""),"",$H10*$I10)</f>
        <v/>
      </c>
      <c r="K10" s="40">
        <f>IF(OR($H10="",$I10=""),"",IFERROR(INDEX(Risk_Matrix,MATCH($H10,Risk_Likelihood,0),MATCH($I10,Risk_Consequence,0)),"Check 1–5"))</f>
        <v/>
      </c>
      <c r="L10" s="25" t="inlineStr">
        <is>
          <t>Trailer positioned on level compacted hardstand and chocked before any restraint is touched. Driver stands clear in the designated safe zone. Restraints released from the opposite side of the trailer only, working from the top down. Members lifted off with the crane — never rolled, dragged or levered. Dunnage set out before the truck arrives so members are stacked stable, chocked and no higher than 1.2 m. Reversing under the direction of a spotter. No climbing on the load at any stage.</t>
        </is>
      </c>
      <c r="M10" s="25" t="inlineStr">
        <is>
          <t>Engineering</t>
        </is>
      </c>
      <c r="N10" s="38" t="n">
        <v>2</v>
      </c>
      <c r="O10" s="38" t="n">
        <v>3</v>
      </c>
      <c r="P10" s="39">
        <f>IF(OR($N10="",$O10=""),"",$N10*$O10)</f>
        <v/>
      </c>
      <c r="Q10" s="40">
        <f>IF(OR($N10="",$O10=""),"",IFERROR(INDEX(Risk_Matrix,MATCH($N10,Risk_Likelihood,0),MATCH($O10,Risk_Consequence,0)),"Check 1–5"))</f>
        <v/>
      </c>
      <c r="R10" s="39">
        <f>IF(OR($J10="",$P10=""),"",$J10-$P10)</f>
        <v/>
      </c>
      <c r="S10" s="25" t="inlineStr">
        <is>
          <t>ISO 45001:2018 cl. 8.1.2; supplier load restraint requirements; ISO 4309 (wire rope inspection)</t>
        </is>
      </c>
      <c r="T10" s="25" t="inlineStr">
        <is>
          <t>Dogging licence; crane operator licence; spotter training</t>
        </is>
      </c>
      <c r="U10" s="25" t="inlineStr">
        <is>
          <t>Leading Hand</t>
        </is>
      </c>
      <c r="V10" s="25" t="inlineStr">
        <is>
          <t>Pre-start checklist</t>
        </is>
      </c>
      <c r="W10" s="25" t="inlineStr">
        <is>
          <t>Per lift / per activity</t>
        </is>
      </c>
      <c r="X10" s="41" t="inlineStr">
        <is>
          <t>Delivery docket and a photograph of the stacked laydown retained on the daily record.  ·  EXAMPLE — delete before use</t>
        </is>
      </c>
    </row>
    <row r="11" ht="94.5" customHeight="1">
      <c r="A11" s="38" t="n">
        <v>30</v>
      </c>
      <c r="B11" s="25" t="inlineStr">
        <is>
          <t>Crane set-up — assembly, outrigger deployment and ground bearing verification</t>
        </is>
      </c>
      <c r="C11" s="25" t="inlineStr">
        <is>
          <t>Ground failure or overturning under outrigger loads; contact with overhead lines or buried services</t>
        </is>
      </c>
      <c r="D11" s="25" t="inlineStr">
        <is>
          <t>Excavation / Ground Instability</t>
        </is>
      </c>
      <c r="E11" s="25" t="inlineStr">
        <is>
          <t>Crane overturn — multiple fatalities, catastrophic property damage and total loss of the frame</t>
        </is>
      </c>
      <c r="F11" s="25" t="inlineStr">
        <is>
          <t>All persons on site</t>
        </is>
      </c>
      <c r="G11" s="25" t="inlineStr">
        <is>
          <t>Crane hire company set-up procedure; site services drawings</t>
        </is>
      </c>
      <c r="H11" s="38" t="n">
        <v>3</v>
      </c>
      <c r="I11" s="38" t="n">
        <v>5</v>
      </c>
      <c r="J11" s="39">
        <f>IF(OR($H11="",$I11=""),"",$H11*$I11)</f>
        <v/>
      </c>
      <c r="K11" s="40">
        <f>IF(OR($H11="",$I11=""),"",IFERROR(INDEX(Risk_Matrix,MATCH($H11,Risk_Likelihood,0),MATCH($I11,Risk_Consequence,0)),"Check 1–5"))</f>
        <v/>
      </c>
      <c r="L11" s="25" t="inlineStr">
        <is>
          <t>Ground bearing pressures calculated by the crane supplier and checked against the geotechnical report by the project engineer. Engineered outrigger mats sized to the calculated pressure, not to what is on the truck. Hardstand proof-rolled and inspected by the site engineer before set-up. Underground services located from drawings plus non-destructive location, then physically marked and kept outside the outrigger footprint. Minimum approach distance to overhead lines confirmed in writing with the asset owner, or the line isolated and proven de-energised. Crane levelled and outriggers fully extended and pinned. Set-up signed off in the crane log book by the operator and the lift supervisor before the first lift.</t>
        </is>
      </c>
      <c r="M11" s="25" t="inlineStr">
        <is>
          <t>Engineering</t>
        </is>
      </c>
      <c r="N11" s="38" t="n">
        <v>1</v>
      </c>
      <c r="O11" s="38" t="n">
        <v>5</v>
      </c>
      <c r="P11" s="39">
        <f>IF(OR($N11="",$O11=""),"",$N11*$O11)</f>
        <v/>
      </c>
      <c r="Q11" s="40">
        <f>IF(OR($N11="",$O11=""),"",IFERROR(INDEX(Risk_Matrix,MATCH($N11,Risk_Likelihood,0),MATCH($O11,Risk_Consequence,0)),"Check 1–5"))</f>
        <v/>
      </c>
      <c r="R11" s="39">
        <f>IF(OR($J11="",$P11=""),"",$J11-$P11)</f>
        <v/>
      </c>
      <c r="S11" s="25" t="inlineStr">
        <is>
          <t>ISO 12480-1; ISO 45001:2018 cl. 8.1.2; crane manufacturer's set-up instructions; jurisdictional plant registration and overhead line clearance requirements</t>
        </is>
      </c>
      <c r="T11" s="25" t="inlineStr">
        <is>
          <t>Licensed crane operator; competent person for ground assessment (project engineer)</t>
        </is>
      </c>
      <c r="U11" s="25" t="inlineStr">
        <is>
          <t>Project Engineer</t>
        </is>
      </c>
      <c r="V11" s="25" t="inlineStr">
        <is>
          <t>Certificate / registration check</t>
        </is>
      </c>
      <c r="W11" s="25" t="inlineStr">
        <is>
          <t>On change of conditions</t>
        </is>
      </c>
      <c r="X11" s="41" t="inlineStr">
        <is>
          <t>Residual stays High because an overturn is catastrophic if the controls fail — requires HSE Manager approval and continuous supervision under the rating bands.  ·  EXAMPLE — delete before use</t>
        </is>
      </c>
    </row>
    <row r="12" ht="84" customHeight="1">
      <c r="A12" s="38" t="n">
        <v>40</v>
      </c>
      <c r="B12" s="25" t="inlineStr">
        <is>
          <t>Pre-lift inspection of lifting gear, shackles, slings and lifting lugs</t>
        </is>
      </c>
      <c r="C12" s="25" t="inlineStr">
        <is>
          <t>Failure of defective, uncertified, incorrectly rated or overloaded lifting gear</t>
        </is>
      </c>
      <c r="D12" s="25" t="inlineStr">
        <is>
          <t>Mechanical / Plant Failure</t>
        </is>
      </c>
      <c r="E12" s="25" t="inlineStr">
        <is>
          <t>Dropped load — fatality, major crush injury, structural damage to the erected frame</t>
        </is>
      </c>
      <c r="F12" s="25" t="inlineStr">
        <is>
          <t>Workers – this crew</t>
        </is>
      </c>
      <c r="G12" s="25" t="inlineStr">
        <is>
          <t>Lifting gear register; quarterly colour-code tagging</t>
        </is>
      </c>
      <c r="H12" s="38" t="n">
        <v>3</v>
      </c>
      <c r="I12" s="38" t="n">
        <v>5</v>
      </c>
      <c r="J12" s="39">
        <f>IF(OR($H12="",$I12=""),"",$H12*$I12)</f>
        <v/>
      </c>
      <c r="K12" s="40">
        <f>IF(OR($H12="",$I12=""),"",IFERROR(INDEX(Risk_Matrix,MATCH($H12,Risk_Likelihood,0),MATCH($I12,Risk_Consequence,0)),"Check 1–5"))</f>
        <v/>
      </c>
      <c r="L12" s="25" t="inlineStr">
        <is>
          <t>Every sling, shackle and lifting lug individually tagged, in current colour code and listed on the lifting gear register. Visual inspection by the rigger before every lift against the discard criteria in ISO 4309. Working load limit confirmed against the calculated load including sling angle factors and a 1.25 dynamic allowance. Damaged or untagged gear quarantined in the red bin and removed from site the same day — no exceptions and no 'one last lift'. Lifting lugs fabricated to the approved shop drawings and NDT-verified where the drawing calls for it. Lift supervisor independently re-checks gear for any lift over 60% of chart capacity.</t>
        </is>
      </c>
      <c r="M12" s="25" t="inlineStr">
        <is>
          <t>Administrative</t>
        </is>
      </c>
      <c r="N12" s="38" t="n">
        <v>2</v>
      </c>
      <c r="O12" s="38" t="n">
        <v>3</v>
      </c>
      <c r="P12" s="39">
        <f>IF(OR($N12="",$O12=""),"",$N12*$O12)</f>
        <v/>
      </c>
      <c r="Q12" s="40">
        <f>IF(OR($N12="",$O12=""),"",IFERROR(INDEX(Risk_Matrix,MATCH($N12,Risk_Likelihood,0),MATCH($O12,Risk_Consequence,0)),"Check 1–5"))</f>
        <v/>
      </c>
      <c r="R12" s="39">
        <f>IF(OR($J12="",$P12=""),"",$J12-$P12)</f>
        <v/>
      </c>
      <c r="S12" s="25" t="inlineStr">
        <is>
          <t>ISO 4309 (wire rope inspection and discard); ISO 45001:2018 cl. 8.1.2; manufacturer's WLL data</t>
        </is>
      </c>
      <c r="T12" s="25" t="inlineStr">
        <is>
          <t>Advanced rigger; dogging licence</t>
        </is>
      </c>
      <c r="U12" s="25" t="inlineStr">
        <is>
          <t>Rigger</t>
        </is>
      </c>
      <c r="V12" s="25" t="inlineStr">
        <is>
          <t>Visual inspection</t>
        </is>
      </c>
      <c r="W12" s="25" t="inlineStr">
        <is>
          <t>Before each use</t>
        </is>
      </c>
      <c r="X12" s="41" t="inlineStr">
        <is>
          <t>The highest control here is administrative against an Extreme inherent risk — the template flags this deliberately; the compensating measure is the lift supervisor's independent re-check.  ·  EXAMPLE — delete before use</t>
        </is>
      </c>
    </row>
    <row r="13" ht="63" customHeight="1">
      <c r="A13" s="38" t="n">
        <v>50</v>
      </c>
      <c r="B13" s="25" t="inlineStr">
        <is>
          <t>Rigging and slinging of members; fitting tag lines</t>
        </is>
      </c>
      <c r="C13" s="25" t="inlineStr">
        <is>
          <t>Incorrect sling configuration or unbalanced load; hands caught between the load and the structure</t>
        </is>
      </c>
      <c r="D13" s="25" t="inlineStr">
        <is>
          <t>Caught-between / Crush</t>
        </is>
      </c>
      <c r="E13" s="25" t="inlineStr">
        <is>
          <t>Crush or amputation injury to hands and fingers; load swing striking workers</t>
        </is>
      </c>
      <c r="F13" s="25" t="inlineStr">
        <is>
          <t>Workers – this crew</t>
        </is>
      </c>
      <c r="G13" s="25" t="inlineStr">
        <is>
          <t>Standard rigging arrangements; gloves issued</t>
        </is>
      </c>
      <c r="H13" s="38" t="n">
        <v>3</v>
      </c>
      <c r="I13" s="38" t="n">
        <v>4</v>
      </c>
      <c r="J13" s="39">
        <f>IF(OR($H13="",$I13=""),"",$H13*$I13)</f>
        <v/>
      </c>
      <c r="K13" s="40">
        <f>IF(OR($H13="",$I13=""),"",IFERROR(INDEX(Risk_Matrix,MATCH($H13,Risk_Likelihood,0),MATCH($I13,Risk_Consequence,0)),"Check 1–5"))</f>
        <v/>
      </c>
      <c r="L13" s="25" t="inlineStr">
        <is>
          <t>Rigging arrangement nominated on the approved lift study for each member type, including sling angles and spreader beams where required. Centre of gravity marked on every member at the fabricator. Two tag lines fitted to any member over 3 m or lifted in wind. Workers use push sticks and keep hands outside pinch points — never steady a load by hand. Every load lifted 150 mm and held to confirm balance and gear seating before travel. Cut-level-4 gloves as a supplement, not as the control.</t>
        </is>
      </c>
      <c r="M13" s="25" t="inlineStr">
        <is>
          <t>Engineering</t>
        </is>
      </c>
      <c r="N13" s="38" t="n">
        <v>2</v>
      </c>
      <c r="O13" s="38" t="n">
        <v>3</v>
      </c>
      <c r="P13" s="39">
        <f>IF(OR($N13="",$O13=""),"",$N13*$O13)</f>
        <v/>
      </c>
      <c r="Q13" s="40">
        <f>IF(OR($N13="",$O13=""),"",IFERROR(INDEX(Risk_Matrix,MATCH($N13,Risk_Likelihood,0),MATCH($O13,Risk_Consequence,0)),"Check 1–5"))</f>
        <v/>
      </c>
      <c r="R13" s="39">
        <f>IF(OR($J13="",$P13=""),"",$J13-$P13)</f>
        <v/>
      </c>
      <c r="S13" s="25" t="inlineStr">
        <is>
          <t>ISO 12480-1; approved lift study; ISO 45001:2018 cl. 8.1.2</t>
        </is>
      </c>
      <c r="T13" s="25" t="inlineStr">
        <is>
          <t>Dogging licence; rigging licence (intermediate)</t>
        </is>
      </c>
      <c r="U13" s="25" t="inlineStr">
        <is>
          <t>Rigger</t>
        </is>
      </c>
      <c r="V13" s="25" t="inlineStr">
        <is>
          <t>Permit sign-off</t>
        </is>
      </c>
      <c r="W13" s="25" t="inlineStr">
        <is>
          <t>Per lift / per activity</t>
        </is>
      </c>
      <c r="X13" s="41" t="inlineStr">
        <is>
          <t>Lift study reference recorded against each member on the erection sequence drawing.  ·  EXAMPLE — delete before use</t>
        </is>
      </c>
    </row>
    <row r="14" ht="94.5" customHeight="1">
      <c r="A14" s="38" t="n">
        <v>60</v>
      </c>
      <c r="B14" s="25" t="inlineStr">
        <is>
          <t>Crane lift of the member into position over live site areas and the adjacent boundary</t>
        </is>
      </c>
      <c r="C14" s="25" t="inlineStr">
        <is>
          <t>Dropped or swinging load; crane contact with the adjacent building or overhead services; wind loading on the member</t>
        </is>
      </c>
      <c r="D14" s="25" t="inlineStr">
        <is>
          <t>Struck-by / Falling Objects</t>
        </is>
      </c>
      <c r="E14" s="25" t="inlineStr">
        <is>
          <t>Fatality or major injury to workers or members of the public; damage to third-party property</t>
        </is>
      </c>
      <c r="F14" s="25" t="inlineStr">
        <is>
          <t>Public / passers-by</t>
        </is>
      </c>
      <c r="G14" s="25" t="inlineStr">
        <is>
          <t>Lift plan; radio communication with the operator</t>
        </is>
      </c>
      <c r="H14" s="38" t="n">
        <v>3</v>
      </c>
      <c r="I14" s="38" t="n">
        <v>5</v>
      </c>
      <c r="J14" s="39">
        <f>IF(OR($H14="",$I14=""),"",$H14*$I14)</f>
        <v/>
      </c>
      <c r="K14" s="40">
        <f>IF(OR($H14="",$I14=""),"",IFERROR(INDEX(Risk_Matrix,MATCH($H14,Risk_Likelihood,0),MATCH($I14,Risk_Consequence,0)),"Check 1–5"))</f>
        <v/>
      </c>
      <c r="L14" s="25" t="inlineStr">
        <is>
          <t>Documented lift study approved by a competent person for every member over 60% of chart capacity and for every lift crossing the boundary. Slew path planned to keep loads off the public footpath; where that is unavoidable the footpath is closed under the approved traffic management plan and a separate lift permit is issued for that lift alone. Dedicated dogger with an unobstructed line of sight and a dedicated radio channel — if line of sight is lost, the lift stops. Anemometer at hook height; lifts suspended above the manufacturer's maximum wind speed or 9 m/s, whichever is lower. Work ceases in reduced visibility or with lightning within 10 km. Neighbours notified 48 hours before over-boundary lifts.</t>
        </is>
      </c>
      <c r="M14" s="25" t="inlineStr">
        <is>
          <t>Isolation</t>
        </is>
      </c>
      <c r="N14" s="38" t="n">
        <v>1</v>
      </c>
      <c r="O14" s="38" t="n">
        <v>5</v>
      </c>
      <c r="P14" s="39">
        <f>IF(OR($N14="",$O14=""),"",$N14*$O14)</f>
        <v/>
      </c>
      <c r="Q14" s="40">
        <f>IF(OR($N14="",$O14=""),"",IFERROR(INDEX(Risk_Matrix,MATCH($N14,Risk_Likelihood,0),MATCH($O14,Risk_Consequence,0)),"Check 1–5"))</f>
        <v/>
      </c>
      <c r="R14" s="39">
        <f>IF(OR($J14="",$P14=""),"",$J14-$P14)</f>
        <v/>
      </c>
      <c r="S14" s="25" t="inlineStr">
        <is>
          <t>ISO 12480-1; crane load chart and manufacturer's wind limits; approved traffic management plan; jurisdictional HRCW rules — work adjacent to a road or public place</t>
        </is>
      </c>
      <c r="T14" s="25" t="inlineStr">
        <is>
          <t>Licensed crane operator; advanced rigger; dogger; appointed lift supervisor</t>
        </is>
      </c>
      <c r="U14" s="25" t="inlineStr">
        <is>
          <t>Site Supervisor</t>
        </is>
      </c>
      <c r="V14" s="25" t="inlineStr">
        <is>
          <t>Permit sign-off</t>
        </is>
      </c>
      <c r="W14" s="25" t="inlineStr">
        <is>
          <t>Per lift / per activity</t>
        </is>
      </c>
      <c r="X14" s="41" t="inlineStr">
        <is>
          <t>Residual remains High — lifting over an occupied public area cannot be reduced below High. Requires HSE Manager approval and a stand-alone permit for each over-boundary lift.  ·  EXAMPLE — delete before use</t>
        </is>
      </c>
    </row>
    <row r="15" ht="84" customHeight="1">
      <c r="A15" s="38" t="n">
        <v>70</v>
      </c>
      <c r="B15" s="25" t="inlineStr">
        <is>
          <t>Landing, plumbing and initial bolting of the member from an elevating work platform</t>
        </is>
      </c>
      <c r="C15" s="25" t="inlineStr">
        <is>
          <t>Fall from height; ejection from the EWP basket; entrapment between the basket and the structure</t>
        </is>
      </c>
      <c r="D15" s="25" t="inlineStr">
        <is>
          <t>Gravity / Fall from Height</t>
        </is>
      </c>
      <c r="E15" s="25" t="inlineStr">
        <is>
          <t>Fall or crush — fatality or permanent disability; suspension trauma if a worker is left hanging</t>
        </is>
      </c>
      <c r="F15" s="25" t="inlineStr">
        <is>
          <t>Workers – this crew</t>
        </is>
      </c>
      <c r="G15" s="25" t="inlineStr">
        <is>
          <t>EWP operator licence; harness issued</t>
        </is>
      </c>
      <c r="H15" s="38" t="n">
        <v>3</v>
      </c>
      <c r="I15" s="38" t="n">
        <v>5</v>
      </c>
      <c r="J15" s="39">
        <f>IF(OR($H15="",$I15=""),"",$H15*$I15)</f>
        <v/>
      </c>
      <c r="K15" s="40">
        <f>IF(OR($H15="",$I15=""),"",IFERROR(INDEX(Risk_Matrix,MATCH($H15,Risk_Likelihood,0),MATCH($I15,Risk_Consequence,0)),"Check 1–5"))</f>
        <v/>
      </c>
      <c r="L15" s="25" t="inlineStr">
        <is>
          <t>Boom-type EWP with a full-body harness and a short restraint lanyard (2 m maximum) anchored to the manufacturer's designated point — restraint so the worker cannot reach a fall position, not fall arrest. EWP selected for reach and outreach so operators never climb, stand on the mid-rail or lean out of the basket. Secondary guarding / crush-prevention device fitted where the basket works within 2 m of the structure. Trained person at ground level able to operate the emergency lowering control at all times the basket is elevated. EWP rescue plan briefed at pre-start and drilled monthly. Exclusion zone maintained below the basket.</t>
        </is>
      </c>
      <c r="M15" s="25" t="inlineStr">
        <is>
          <t>Engineering</t>
        </is>
      </c>
      <c r="N15" s="38" t="n">
        <v>2</v>
      </c>
      <c r="O15" s="38" t="n">
        <v>3</v>
      </c>
      <c r="P15" s="39">
        <f>IF(OR($N15="",$O15=""),"",$N15*$O15)</f>
        <v/>
      </c>
      <c r="Q15" s="40">
        <f>IF(OR($N15="",$O15=""),"",IFERROR(INDEX(Risk_Matrix,MATCH($N15,Risk_Likelihood,0),MATCH($O15,Risk_Consequence,0)),"Check 1–5"))</f>
        <v/>
      </c>
      <c r="R15" s="39">
        <f>IF(OR($J15="",$P15=""),"",$J15-$P15)</f>
        <v/>
      </c>
      <c r="S15" s="25" t="inlineStr">
        <is>
          <t>ISO 16368 / EN 280 (mobile elevating work platforms); ISO 45001:2018 cl. 8.1.2; jurisdictional HRCW rules — fall from height</t>
        </is>
      </c>
      <c r="T15" s="25" t="inlineStr">
        <is>
          <t>EWP licence (boom over 11 m); working at heights; EWP rescue training</t>
        </is>
      </c>
      <c r="U15" s="25" t="inlineStr">
        <is>
          <t>Foreman</t>
        </is>
      </c>
      <c r="V15" s="25" t="inlineStr">
        <is>
          <t>Pre-start checklist</t>
        </is>
      </c>
      <c r="W15" s="25" t="inlineStr">
        <is>
          <t>Daily / pre-start</t>
        </is>
      </c>
      <c r="X15" s="41" t="inlineStr">
        <is>
          <t>EWP pre-start book completed each shift; rescue drill run before the package starts and monthly thereafter.  ·  EXAMPLE — delete before use</t>
        </is>
      </c>
    </row>
    <row r="16" ht="84" customHeight="1">
      <c r="A16" s="38" t="n">
        <v>80</v>
      </c>
      <c r="B16" s="25" t="inlineStr">
        <is>
          <t>Installation of temporary bracing, guys and props until the frame is self-supporting</t>
        </is>
      </c>
      <c r="C16" s="25" t="inlineStr">
        <is>
          <t>Partial or progressive collapse of the incomplete frame; crane released before stability is achieved</t>
        </is>
      </c>
      <c r="D16" s="25" t="inlineStr">
        <is>
          <t>Structural Collapse</t>
        </is>
      </c>
      <c r="E16" s="25" t="inlineStr">
        <is>
          <t>Collapse of the erected frame — multiple fatalities and total loss of the works</t>
        </is>
      </c>
      <c r="F16" s="25" t="inlineStr">
        <is>
          <t>All persons on site</t>
        </is>
      </c>
      <c r="G16" s="25" t="inlineStr">
        <is>
          <t>Erection sequence drawings issued to the crew</t>
        </is>
      </c>
      <c r="H16" s="38" t="n">
        <v>2</v>
      </c>
      <c r="I16" s="38" t="n">
        <v>5</v>
      </c>
      <c r="J16" s="39">
        <f>IF(OR($H16="",$I16=""),"",$H16*$I16)</f>
        <v/>
      </c>
      <c r="K16" s="40">
        <f>IF(OR($H16="",$I16=""),"",IFERROR(INDEX(Risk_Matrix,MATCH($H16,Risk_Likelihood,0),MATCH($I16,Risk_Consequence,0)),"Check 1–5"))</f>
        <v/>
      </c>
      <c r="L16" s="25" t="inlineStr">
        <is>
          <t>Temporary works design for the erection stage prepared and certified by a chartered structural engineer, covering the maximum unbraced frame condition and the design wind case. Erection follows the certified sequence exactly — no deviation without written engineer approval, and no 'we'll brace it tomorrow'. The crane is not released from a member until the bolts and bracing shown on the temporary works drawing are installed and physically checked by the supervisor. Bracing is removed only on the engineer's written release. ITP hold point at each frame stage, signed before the next stage starts.</t>
        </is>
      </c>
      <c r="M16" s="25" t="inlineStr">
        <is>
          <t>Engineering</t>
        </is>
      </c>
      <c r="N16" s="38" t="n">
        <v>1</v>
      </c>
      <c r="O16" s="38" t="n">
        <v>5</v>
      </c>
      <c r="P16" s="39">
        <f>IF(OR($N16="",$O16=""),"",$N16*$O16)</f>
        <v/>
      </c>
      <c r="Q16" s="40">
        <f>IF(OR($N16="",$O16=""),"",IFERROR(INDEX(Risk_Matrix,MATCH($N16,Risk_Likelihood,0),MATCH($O16,Risk_Consequence,0)),"Check 1–5"))</f>
        <v/>
      </c>
      <c r="R16" s="39">
        <f>IF(OR($J16="",$P16=""),"",$J16-$P16)</f>
        <v/>
      </c>
      <c r="S16" s="25" t="inlineStr">
        <is>
          <t>Certified temporary works design; ISO 45001:2018 cl. 8.1.2; jurisdictional HRCW rules — risk of structural collapse and temporary support of structures</t>
        </is>
      </c>
      <c r="T16" s="25" t="inlineStr">
        <is>
          <t>Temporary works coordinator; chartered structural engineer (design); competent erector</t>
        </is>
      </c>
      <c r="U16" s="25" t="inlineStr">
        <is>
          <t>Project Engineer</t>
        </is>
      </c>
      <c r="V16" s="25" t="inlineStr">
        <is>
          <t>ITP hold point</t>
        </is>
      </c>
      <c r="W16" s="25" t="inlineStr">
        <is>
          <t>At each hold point</t>
        </is>
      </c>
      <c r="X16" s="41" t="inlineStr">
        <is>
          <t>Residual High is accepted only with the temporary works certificate on site and the engineer's written release before any de-bracing.  ·  EXAMPLE — delete before use</t>
        </is>
      </c>
    </row>
    <row r="17" ht="73.5" customHeight="1">
      <c r="A17" s="38" t="n">
        <v>90</v>
      </c>
      <c r="B17" s="25" t="inlineStr">
        <is>
          <t>Release of slings and disconnection of the load at height</t>
        </is>
      </c>
      <c r="C17" s="25" t="inlineStr">
        <is>
          <t>Worker required to access the connection at height to release slings; dropped shackles, pins and tools</t>
        </is>
      </c>
      <c r="D17" s="25" t="inlineStr">
        <is>
          <t>Gravity / Fall from Height</t>
        </is>
      </c>
      <c r="E17" s="25" t="inlineStr">
        <is>
          <t>Fall from height; struck-by injury to persons below from dropped hardware</t>
        </is>
      </c>
      <c r="F17" s="25" t="inlineStr">
        <is>
          <t>Workers – other trades</t>
        </is>
      </c>
      <c r="G17" s="25" t="inlineStr">
        <is>
          <t>Harness issued; tool lanyards available</t>
        </is>
      </c>
      <c r="H17" s="38" t="n">
        <v>3</v>
      </c>
      <c r="I17" s="38" t="n">
        <v>4</v>
      </c>
      <c r="J17" s="39">
        <f>IF(OR($H17="",$I17=""),"",$H17*$I17)</f>
        <v/>
      </c>
      <c r="K17" s="40">
        <f>IF(OR($H17="",$I17=""),"",IFERROR(INDEX(Risk_Matrix,MATCH($H17,Risk_Likelihood,0),MATCH($I17,Risk_Consequence,0)),"Check 1–5"))</f>
        <v/>
      </c>
      <c r="L17" s="25" t="inlineStr">
        <is>
          <t>Remote-release shackles specified in the erection methodology at tender stage, so for most connections nobody has to go to the connection at all — the need for the task is designed out. Where access is unavoidable it is from the EWP basket in restraint. Every shackle, pin, spanner and radio lanyarded to the worker or to the basket. No loose hardware in open pockets or on the mid-rail. Drop zone below maintained and manned by a spotter; catch platform or debris netting where the drop zone cannot be cleared.</t>
        </is>
      </c>
      <c r="M17" s="25" t="inlineStr">
        <is>
          <t>Elimination</t>
        </is>
      </c>
      <c r="N17" s="38" t="n">
        <v>2</v>
      </c>
      <c r="O17" s="38" t="n">
        <v>3</v>
      </c>
      <c r="P17" s="39">
        <f>IF(OR($N17="",$O17=""),"",$N17*$O17)</f>
        <v/>
      </c>
      <c r="Q17" s="40">
        <f>IF(OR($N17="",$O17=""),"",IFERROR(INDEX(Risk_Matrix,MATCH($N17,Risk_Likelihood,0),MATCH($O17,Risk_Consequence,0)),"Check 1–5"))</f>
        <v/>
      </c>
      <c r="R17" s="39">
        <f>IF(OR($J17="",$P17=""),"",$J17-$P17)</f>
        <v/>
      </c>
      <c r="S17" s="25" t="inlineStr">
        <is>
          <t>ISO 45001:2018 cl. 8.1.2; jurisdictional HRCW rules — fall from height; manufacturer's instructions for remote-release shackles</t>
        </is>
      </c>
      <c r="T17" s="25" t="inlineStr">
        <is>
          <t>Advanced rigger; working at heights</t>
        </is>
      </c>
      <c r="U17" s="25" t="inlineStr">
        <is>
          <t>Rigger</t>
        </is>
      </c>
      <c r="V17" s="25" t="inlineStr">
        <is>
          <t>Supervisor observation</t>
        </is>
      </c>
      <c r="W17" s="25" t="inlineStr">
        <is>
          <t>Per lift / per activity</t>
        </is>
      </c>
      <c r="X17" s="41" t="inlineStr">
        <is>
          <t>Designing the access out at tender is why the residual drops two bands — this is what elimination looks like in practice.  ·  EXAMPLE — delete before use</t>
        </is>
      </c>
    </row>
    <row r="18" ht="73.5" customHeight="1">
      <c r="A18" s="38" t="n">
        <v>100</v>
      </c>
      <c r="B18" s="25" t="inlineStr">
        <is>
          <t>Installation of perimeter edge protection, static lines and penetration covers</t>
        </is>
      </c>
      <c r="C18" s="25" t="inlineStr">
        <is>
          <t>Fall from the leading edge or through a penetration while the edge protection is being installed</t>
        </is>
      </c>
      <c r="D18" s="25" t="inlineStr">
        <is>
          <t>Gravity / Fall from Height</t>
        </is>
      </c>
      <c r="E18" s="25" t="inlineStr">
        <is>
          <t>Fall to a lower level — fatality; fall through an uncovered penetration by a following trade</t>
        </is>
      </c>
      <c r="F18" s="25" t="inlineStr">
        <is>
          <t>Workers – other trades</t>
        </is>
      </c>
      <c r="G18" s="25" t="inlineStr">
        <is>
          <t>Harness and lanyard; hazard tape at the edge</t>
        </is>
      </c>
      <c r="H18" s="38" t="n">
        <v>4</v>
      </c>
      <c r="I18" s="38" t="n">
        <v>5</v>
      </c>
      <c r="J18" s="39">
        <f>IF(OR($H18="",$I18=""),"",$H18*$I18)</f>
        <v/>
      </c>
      <c r="K18" s="40">
        <f>IF(OR($H18="",$I18=""),"",IFERROR(INDEX(Risk_Matrix,MATCH($H18,Risk_Likelihood,0),MATCH($I18,Risk_Consequence,0)),"Check 1–5"))</f>
        <v/>
      </c>
      <c r="L18" s="25" t="inlineStr">
        <is>
          <t>Perimeter handrail and mesh installed from below or from the EWP before the deck is released to any following trade. Engineered static line system designed and certified by the supplier, with certified anchor points and a calculated free-fall and clearance distance recorded on the anchor register. Every penetration covered as the deck is laid with a fixed, load-rated, labelled cover — never loose ply, never hazard tape alone. Leading edge closed out at the end of every shift. The deck is released to other trades only by a written area handover signed by the steel supervisor.</t>
        </is>
      </c>
      <c r="M18" s="25" t="inlineStr">
        <is>
          <t>Engineering</t>
        </is>
      </c>
      <c r="N18" s="38" t="n">
        <v>2</v>
      </c>
      <c r="O18" s="38" t="n">
        <v>3</v>
      </c>
      <c r="P18" s="39">
        <f>IF(OR($N18="",$O18=""),"",$N18*$O18)</f>
        <v/>
      </c>
      <c r="Q18" s="40">
        <f>IF(OR($N18="",$O18=""),"",IFERROR(INDEX(Risk_Matrix,MATCH($N18,Risk_Likelihood,0),MATCH($O18,Risk_Consequence,0)),"Check 1–5"))</f>
        <v/>
      </c>
      <c r="R18" s="39">
        <f>IF(OR($J18="",$P18=""),"",$J18-$P18)</f>
        <v/>
      </c>
      <c r="S18" s="25" t="inlineStr">
        <is>
          <t>ISO 45001:2018 cl. 8.1.2; ISO 14122-3 (permanent means of access — guard-rails); fall-arrest system supplier certification; jurisdictional HRCW rules — fall from height</t>
        </is>
      </c>
      <c r="T18" s="25" t="inlineStr">
        <is>
          <t>Working at heights; height safety system installer competency</t>
        </is>
      </c>
      <c r="U18" s="25" t="inlineStr">
        <is>
          <t>Foreman</t>
        </is>
      </c>
      <c r="V18" s="25" t="inlineStr">
        <is>
          <t>Third-party inspection</t>
        </is>
      </c>
      <c r="W18" s="25" t="inlineStr">
        <is>
          <t>Weekly</t>
        </is>
      </c>
      <c r="X18" s="41" t="inlineStr">
        <is>
          <t>Static line certification and the anchor point register filed with this SWMS; area handover form used before any following trade enters.  ·  EXAMPLE — delete before use</t>
        </is>
      </c>
    </row>
    <row r="19" ht="73.5" customHeight="1">
      <c r="A19" s="38" t="n">
        <v>110</v>
      </c>
      <c r="B19" s="25" t="inlineStr">
        <is>
          <t>Bolt tensioning and torqueing of structural connections</t>
        </is>
      </c>
      <c r="C19" s="25" t="inlineStr">
        <is>
          <t>Sudden release of stored energy; impact wrench kickback; hand-arm vibration and noise exposure</t>
        </is>
      </c>
      <c r="D19" s="25" t="inlineStr">
        <is>
          <t>Vibration</t>
        </is>
      </c>
      <c r="E19" s="25" t="inlineStr">
        <is>
          <t>Hand and wrist injury; hand-arm vibration syndrome; noise-induced hearing loss over the package</t>
        </is>
      </c>
      <c r="F19" s="25" t="inlineStr">
        <is>
          <t>Workers – this crew</t>
        </is>
      </c>
      <c r="G19" s="25" t="inlineStr">
        <is>
          <t>Hearing protection issued; impact wrenches available</t>
        </is>
      </c>
      <c r="H19" s="38" t="n">
        <v>4</v>
      </c>
      <c r="I19" s="38" t="n">
        <v>3</v>
      </c>
      <c r="J19" s="39">
        <f>IF(OR($H19="",$I19=""),"",$H19*$I19)</f>
        <v/>
      </c>
      <c r="K19" s="40">
        <f>IF(OR($H19="",$I19=""),"",IFERROR(INDEX(Risk_Matrix,MATCH($H19,Risk_Likelihood,0),MATCH($I19,Risk_Consequence,0)),"Check 1–5"))</f>
        <v/>
      </c>
      <c r="L19" s="25" t="inlineStr">
        <is>
          <t>Low-vibration torque-reacting tensioning tools selected in place of impact wrenches and kept on a documented service schedule. Reaction arms fitted so the torque is taken by the tool and not by the operator's wrist. Job rotation limits any individual to two hours of continuous tensioning per shift, tracked on the daily allocation. Noise survey completed and Class 5 hearing protection confirmed as adequate for the measured level. Audiometric and hand-arm vibration health monitoring for the bolt-up crew. Anti-vibration gloves as a supplement only.</t>
        </is>
      </c>
      <c r="M19" s="25" t="inlineStr">
        <is>
          <t>Substitution</t>
        </is>
      </c>
      <c r="N19" s="38" t="n">
        <v>2</v>
      </c>
      <c r="O19" s="38" t="n">
        <v>2</v>
      </c>
      <c r="P19" s="39">
        <f>IF(OR($N19="",$O19=""),"",$N19*$O19)</f>
        <v/>
      </c>
      <c r="Q19" s="40">
        <f>IF(OR($N19="",$O19=""),"",IFERROR(INDEX(Risk_Matrix,MATCH($N19,Risk_Likelihood,0),MATCH($O19,Risk_Consequence,0)),"Check 1–5"))</f>
        <v/>
      </c>
      <c r="R19" s="39">
        <f>IF(OR($J19="",$P19=""),"",$J19-$P19)</f>
        <v/>
      </c>
      <c r="S19" s="25" t="inlineStr">
        <is>
          <t>ISO 5349 (measurement of hand-transmitted vibration); ISO 1999 (estimation of noise-induced hearing loss); ISO 45001:2018 cl. 8.1.2; manufacturer's torque data</t>
        </is>
      </c>
      <c r="T19" s="25" t="inlineStr">
        <is>
          <t>Structural bolting competency (VOC); tool-specific verification of competency</t>
        </is>
      </c>
      <c r="U19" s="25" t="inlineStr">
        <is>
          <t>Leading Hand</t>
        </is>
      </c>
      <c r="V19" s="25" t="inlineStr">
        <is>
          <t>ITP hold point</t>
        </is>
      </c>
      <c r="W19" s="25" t="inlineStr">
        <is>
          <t>Daily / pre-start</t>
        </is>
      </c>
      <c r="X19" s="41" t="inlineStr">
        <is>
          <t>Tensioning tool calibration certificate current; bolt tension results recorded on the ITP.  ·  EXAMPLE — delete before use</t>
        </is>
      </c>
    </row>
    <row r="20" ht="94.5" customHeight="1">
      <c r="A20" s="38" t="n">
        <v>120</v>
      </c>
      <c r="B20" s="25" t="inlineStr">
        <is>
          <t>Site welding and oxy-cutting of nominated connections at height (hot work)</t>
        </is>
      </c>
      <c r="C20" s="25" t="inlineStr">
        <is>
          <t>Ignition of combustible material below; falling sparks and slag; welding fume, UV radiation and compressed gas</t>
        </is>
      </c>
      <c r="D20" s="25" t="inlineStr">
        <is>
          <t>Fire &amp; Explosion</t>
        </is>
      </c>
      <c r="E20" s="25" t="inlineStr">
        <is>
          <t>Fire causing burns, property loss and evacuation; arc eye; occupational lung disease from fume</t>
        </is>
      </c>
      <c r="F20" s="25" t="inlineStr">
        <is>
          <t>Workers – other trades</t>
        </is>
      </c>
      <c r="G20" s="25" t="inlineStr">
        <is>
          <t>Hot work permit system; extinguisher on the deck</t>
        </is>
      </c>
      <c r="H20" s="38" t="n">
        <v>3</v>
      </c>
      <c r="I20" s="38" t="n">
        <v>4</v>
      </c>
      <c r="J20" s="39">
        <f>IF(OR($H20="",$I20=""),"",$H20*$I20)</f>
        <v/>
      </c>
      <c r="K20" s="40">
        <f>IF(OR($H20="",$I20=""),"",IFERROR(INDEX(Risk_Matrix,MATCH($H20,Risk_Likelihood,0),MATCH($I20,Risk_Consequence,0)),"Check 1–5"))</f>
        <v/>
      </c>
      <c r="L20" s="25" t="inlineStr">
        <is>
          <t>Hot work permit issued by the authorised permit issuer for each shift and each location, and closed out at the end of the shift. Combustible materials removed 10 m from the work or protected with fire blankets. Spark-proof screens and welding blankets fitted below and around the work so nothing falls to the level below. Dedicated fire watch during the work and for 60 minutes after it stops. Extinguisher and charged hose within 10 m. On-tool fume extraction plus forced ventilation, with fit-tested respiratory protection to the fume risk assessment. Welding screens to protect adjacent workers from arc flash. Gas bottles secured upright, flashback arrestors on both lines, and all bottles removed from the deck at the end of every shift.</t>
        </is>
      </c>
      <c r="M20" s="25" t="inlineStr">
        <is>
          <t>Isolation</t>
        </is>
      </c>
      <c r="N20" s="38" t="n">
        <v>2</v>
      </c>
      <c r="O20" s="38" t="n">
        <v>3</v>
      </c>
      <c r="P20" s="39">
        <f>IF(OR($N20="",$O20=""),"",$N20*$O20)</f>
        <v/>
      </c>
      <c r="Q20" s="40">
        <f>IF(OR($N20="",$O20=""),"",IFERROR(INDEX(Risk_Matrix,MATCH($N20,Risk_Likelihood,0),MATCH($O20,Risk_Consequence,0)),"Check 1–5"))</f>
        <v/>
      </c>
      <c r="R20" s="39">
        <f>IF(OR($J20="",$P20=""),"",$J20-$P20)</f>
        <v/>
      </c>
      <c r="S20" s="25" t="inlineStr">
        <is>
          <t>ISO 45001:2018 cl. 8.1.2; ISO 15012-1 (welding fume extraction equipment); jurisdictional hot work permit requirements; SDS for welding consumables</t>
        </is>
      </c>
      <c r="T20" s="25" t="inlineStr">
        <is>
          <t>Qualified welder for the procedure; hot work permit holder; fire watch training</t>
        </is>
      </c>
      <c r="U20" s="25" t="inlineStr">
        <is>
          <t>Permit Issuer</t>
        </is>
      </c>
      <c r="V20" s="25" t="inlineStr">
        <is>
          <t>Permit sign-off</t>
        </is>
      </c>
      <c r="W20" s="25" t="inlineStr">
        <is>
          <t>Each shift</t>
        </is>
      </c>
      <c r="X20" s="41" t="inlineStr">
        <is>
          <t>Permit closed out and the 60-minute post-work fire watch signed off before the deck is left unattended.  ·  EXAMPLE — delete before use</t>
        </is>
      </c>
    </row>
    <row r="21" ht="30" customHeight="1">
      <c r="A21" s="12" t="n"/>
      <c r="B21" s="42" t="n"/>
      <c r="C21" s="42" t="n"/>
      <c r="D21" s="42" t="n"/>
      <c r="E21" s="42" t="n"/>
      <c r="F21" s="42" t="n"/>
      <c r="G21" s="42" t="n"/>
      <c r="H21" s="12" t="n"/>
      <c r="I21" s="12" t="n"/>
      <c r="J21" s="39">
        <f>IF(OR($H21="",$I21=""),"",$H21*$I21)</f>
        <v/>
      </c>
      <c r="K21" s="40">
        <f>IF(OR($H21="",$I21=""),"",IFERROR(INDEX(Risk_Matrix,MATCH($H21,Risk_Likelihood,0),MATCH($I21,Risk_Consequence,0)),"Check 1–5"))</f>
        <v/>
      </c>
      <c r="L21" s="42" t="n"/>
      <c r="M21" s="42" t="n"/>
      <c r="N21" s="12" t="n"/>
      <c r="O21" s="12" t="n"/>
      <c r="P21" s="39">
        <f>IF(OR($N21="",$O21=""),"",$N21*$O21)</f>
        <v/>
      </c>
      <c r="Q21" s="40">
        <f>IF(OR($N21="",$O21=""),"",IFERROR(INDEX(Risk_Matrix,MATCH($N21,Risk_Likelihood,0),MATCH($O21,Risk_Consequence,0)),"Check 1–5"))</f>
        <v/>
      </c>
      <c r="R21" s="39">
        <f>IF(OR($J21="",$P21=""),"",$J21-$P21)</f>
        <v/>
      </c>
      <c r="S21" s="42" t="n"/>
      <c r="T21" s="42" t="n"/>
      <c r="U21" s="42" t="n"/>
      <c r="V21" s="42" t="n"/>
      <c r="W21" s="42" t="n"/>
      <c r="X21" s="42" t="n"/>
    </row>
    <row r="22" ht="30" customHeight="1">
      <c r="A22" s="12" t="n"/>
      <c r="B22" s="42" t="n"/>
      <c r="C22" s="42" t="n"/>
      <c r="D22" s="42" t="n"/>
      <c r="E22" s="42" t="n"/>
      <c r="F22" s="42" t="n"/>
      <c r="G22" s="42" t="n"/>
      <c r="H22" s="12" t="n"/>
      <c r="I22" s="12" t="n"/>
      <c r="J22" s="39">
        <f>IF(OR($H22="",$I22=""),"",$H22*$I22)</f>
        <v/>
      </c>
      <c r="K22" s="40">
        <f>IF(OR($H22="",$I22=""),"",IFERROR(INDEX(Risk_Matrix,MATCH($H22,Risk_Likelihood,0),MATCH($I22,Risk_Consequence,0)),"Check 1–5"))</f>
        <v/>
      </c>
      <c r="L22" s="42" t="n"/>
      <c r="M22" s="42" t="n"/>
      <c r="N22" s="12" t="n"/>
      <c r="O22" s="12" t="n"/>
      <c r="P22" s="39">
        <f>IF(OR($N22="",$O22=""),"",$N22*$O22)</f>
        <v/>
      </c>
      <c r="Q22" s="40">
        <f>IF(OR($N22="",$O22=""),"",IFERROR(INDEX(Risk_Matrix,MATCH($N22,Risk_Likelihood,0),MATCH($O22,Risk_Consequence,0)),"Check 1–5"))</f>
        <v/>
      </c>
      <c r="R22" s="39">
        <f>IF(OR($J22="",$P22=""),"",$J22-$P22)</f>
        <v/>
      </c>
      <c r="S22" s="42" t="n"/>
      <c r="T22" s="42" t="n"/>
      <c r="U22" s="42" t="n"/>
      <c r="V22" s="42" t="n"/>
      <c r="W22" s="42" t="n"/>
      <c r="X22" s="42" t="n"/>
    </row>
    <row r="23" ht="30" customHeight="1">
      <c r="A23" s="12" t="n"/>
      <c r="B23" s="42" t="n"/>
      <c r="C23" s="42" t="n"/>
      <c r="D23" s="42" t="n"/>
      <c r="E23" s="42" t="n"/>
      <c r="F23" s="42" t="n"/>
      <c r="G23" s="42" t="n"/>
      <c r="H23" s="12" t="n"/>
      <c r="I23" s="12" t="n"/>
      <c r="J23" s="39">
        <f>IF(OR($H23="",$I23=""),"",$H23*$I23)</f>
        <v/>
      </c>
      <c r="K23" s="40">
        <f>IF(OR($H23="",$I23=""),"",IFERROR(INDEX(Risk_Matrix,MATCH($H23,Risk_Likelihood,0),MATCH($I23,Risk_Consequence,0)),"Check 1–5"))</f>
        <v/>
      </c>
      <c r="L23" s="42" t="n"/>
      <c r="M23" s="42" t="n"/>
      <c r="N23" s="12" t="n"/>
      <c r="O23" s="12" t="n"/>
      <c r="P23" s="39">
        <f>IF(OR($N23="",$O23=""),"",$N23*$O23)</f>
        <v/>
      </c>
      <c r="Q23" s="40">
        <f>IF(OR($N23="",$O23=""),"",IFERROR(INDEX(Risk_Matrix,MATCH($N23,Risk_Likelihood,0),MATCH($O23,Risk_Consequence,0)),"Check 1–5"))</f>
        <v/>
      </c>
      <c r="R23" s="39">
        <f>IF(OR($J23="",$P23=""),"",$J23-$P23)</f>
        <v/>
      </c>
      <c r="S23" s="42" t="n"/>
      <c r="T23" s="42" t="n"/>
      <c r="U23" s="42" t="n"/>
      <c r="V23" s="42" t="n"/>
      <c r="W23" s="42" t="n"/>
      <c r="X23" s="42" t="n"/>
    </row>
    <row r="24" ht="30" customHeight="1">
      <c r="A24" s="12" t="n"/>
      <c r="B24" s="42" t="n"/>
      <c r="C24" s="42" t="n"/>
      <c r="D24" s="42" t="n"/>
      <c r="E24" s="42" t="n"/>
      <c r="F24" s="42" t="n"/>
      <c r="G24" s="42" t="n"/>
      <c r="H24" s="12" t="n"/>
      <c r="I24" s="12" t="n"/>
      <c r="J24" s="39">
        <f>IF(OR($H24="",$I24=""),"",$H24*$I24)</f>
        <v/>
      </c>
      <c r="K24" s="40">
        <f>IF(OR($H24="",$I24=""),"",IFERROR(INDEX(Risk_Matrix,MATCH($H24,Risk_Likelihood,0),MATCH($I24,Risk_Consequence,0)),"Check 1–5"))</f>
        <v/>
      </c>
      <c r="L24" s="42" t="n"/>
      <c r="M24" s="42" t="n"/>
      <c r="N24" s="12" t="n"/>
      <c r="O24" s="12" t="n"/>
      <c r="P24" s="39">
        <f>IF(OR($N24="",$O24=""),"",$N24*$O24)</f>
        <v/>
      </c>
      <c r="Q24" s="40">
        <f>IF(OR($N24="",$O24=""),"",IFERROR(INDEX(Risk_Matrix,MATCH($N24,Risk_Likelihood,0),MATCH($O24,Risk_Consequence,0)),"Check 1–5"))</f>
        <v/>
      </c>
      <c r="R24" s="39">
        <f>IF(OR($J24="",$P24=""),"",$J24-$P24)</f>
        <v/>
      </c>
      <c r="S24" s="42" t="n"/>
      <c r="T24" s="42" t="n"/>
      <c r="U24" s="42" t="n"/>
      <c r="V24" s="42" t="n"/>
      <c r="W24" s="42" t="n"/>
      <c r="X24" s="42" t="n"/>
    </row>
    <row r="25" ht="30" customHeight="1">
      <c r="A25" s="12" t="n"/>
      <c r="B25" s="42" t="n"/>
      <c r="C25" s="42" t="n"/>
      <c r="D25" s="42" t="n"/>
      <c r="E25" s="42" t="n"/>
      <c r="F25" s="42" t="n"/>
      <c r="G25" s="42" t="n"/>
      <c r="H25" s="12" t="n"/>
      <c r="I25" s="12" t="n"/>
      <c r="J25" s="39">
        <f>IF(OR($H25="",$I25=""),"",$H25*$I25)</f>
        <v/>
      </c>
      <c r="K25" s="40">
        <f>IF(OR($H25="",$I25=""),"",IFERROR(INDEX(Risk_Matrix,MATCH($H25,Risk_Likelihood,0),MATCH($I25,Risk_Consequence,0)),"Check 1–5"))</f>
        <v/>
      </c>
      <c r="L25" s="42" t="n"/>
      <c r="M25" s="42" t="n"/>
      <c r="N25" s="12" t="n"/>
      <c r="O25" s="12" t="n"/>
      <c r="P25" s="39">
        <f>IF(OR($N25="",$O25=""),"",$N25*$O25)</f>
        <v/>
      </c>
      <c r="Q25" s="40">
        <f>IF(OR($N25="",$O25=""),"",IFERROR(INDEX(Risk_Matrix,MATCH($N25,Risk_Likelihood,0),MATCH($O25,Risk_Consequence,0)),"Check 1–5"))</f>
        <v/>
      </c>
      <c r="R25" s="39">
        <f>IF(OR($J25="",$P25=""),"",$J25-$P25)</f>
        <v/>
      </c>
      <c r="S25" s="42" t="n"/>
      <c r="T25" s="42" t="n"/>
      <c r="U25" s="42" t="n"/>
      <c r="V25" s="42" t="n"/>
      <c r="W25" s="42" t="n"/>
      <c r="X25" s="42" t="n"/>
    </row>
    <row r="26" ht="30" customHeight="1">
      <c r="A26" s="12" t="n"/>
      <c r="B26" s="42" t="n"/>
      <c r="C26" s="42" t="n"/>
      <c r="D26" s="42" t="n"/>
      <c r="E26" s="42" t="n"/>
      <c r="F26" s="42" t="n"/>
      <c r="G26" s="42" t="n"/>
      <c r="H26" s="12" t="n"/>
      <c r="I26" s="12" t="n"/>
      <c r="J26" s="39">
        <f>IF(OR($H26="",$I26=""),"",$H26*$I26)</f>
        <v/>
      </c>
      <c r="K26" s="40">
        <f>IF(OR($H26="",$I26=""),"",IFERROR(INDEX(Risk_Matrix,MATCH($H26,Risk_Likelihood,0),MATCH($I26,Risk_Consequence,0)),"Check 1–5"))</f>
        <v/>
      </c>
      <c r="L26" s="42" t="n"/>
      <c r="M26" s="42" t="n"/>
      <c r="N26" s="12" t="n"/>
      <c r="O26" s="12" t="n"/>
      <c r="P26" s="39">
        <f>IF(OR($N26="",$O26=""),"",$N26*$O26)</f>
        <v/>
      </c>
      <c r="Q26" s="40">
        <f>IF(OR($N26="",$O26=""),"",IFERROR(INDEX(Risk_Matrix,MATCH($N26,Risk_Likelihood,0),MATCH($O26,Risk_Consequence,0)),"Check 1–5"))</f>
        <v/>
      </c>
      <c r="R26" s="39">
        <f>IF(OR($J26="",$P26=""),"",$J26-$P26)</f>
        <v/>
      </c>
      <c r="S26" s="42" t="n"/>
      <c r="T26" s="42" t="n"/>
      <c r="U26" s="42" t="n"/>
      <c r="V26" s="42" t="n"/>
      <c r="W26" s="42" t="n"/>
      <c r="X26" s="42" t="n"/>
    </row>
    <row r="27" ht="30" customHeight="1">
      <c r="A27" s="12" t="n"/>
      <c r="B27" s="42" t="n"/>
      <c r="C27" s="42" t="n"/>
      <c r="D27" s="42" t="n"/>
      <c r="E27" s="42" t="n"/>
      <c r="F27" s="42" t="n"/>
      <c r="G27" s="42" t="n"/>
      <c r="H27" s="12" t="n"/>
      <c r="I27" s="12" t="n"/>
      <c r="J27" s="39">
        <f>IF(OR($H27="",$I27=""),"",$H27*$I27)</f>
        <v/>
      </c>
      <c r="K27" s="40">
        <f>IF(OR($H27="",$I27=""),"",IFERROR(INDEX(Risk_Matrix,MATCH($H27,Risk_Likelihood,0),MATCH($I27,Risk_Consequence,0)),"Check 1–5"))</f>
        <v/>
      </c>
      <c r="L27" s="42" t="n"/>
      <c r="M27" s="42" t="n"/>
      <c r="N27" s="12" t="n"/>
      <c r="O27" s="12" t="n"/>
      <c r="P27" s="39">
        <f>IF(OR($N27="",$O27=""),"",$N27*$O27)</f>
        <v/>
      </c>
      <c r="Q27" s="40">
        <f>IF(OR($N27="",$O27=""),"",IFERROR(INDEX(Risk_Matrix,MATCH($N27,Risk_Likelihood,0),MATCH($O27,Risk_Consequence,0)),"Check 1–5"))</f>
        <v/>
      </c>
      <c r="R27" s="39">
        <f>IF(OR($J27="",$P27=""),"",$J27-$P27)</f>
        <v/>
      </c>
      <c r="S27" s="42" t="n"/>
      <c r="T27" s="42" t="n"/>
      <c r="U27" s="42" t="n"/>
      <c r="V27" s="42" t="n"/>
      <c r="W27" s="42" t="n"/>
      <c r="X27" s="42" t="n"/>
    </row>
    <row r="28" ht="30" customHeight="1">
      <c r="A28" s="12" t="n"/>
      <c r="B28" s="42" t="n"/>
      <c r="C28" s="42" t="n"/>
      <c r="D28" s="42" t="n"/>
      <c r="E28" s="42" t="n"/>
      <c r="F28" s="42" t="n"/>
      <c r="G28" s="42" t="n"/>
      <c r="H28" s="12" t="n"/>
      <c r="I28" s="12" t="n"/>
      <c r="J28" s="39">
        <f>IF(OR($H28="",$I28=""),"",$H28*$I28)</f>
        <v/>
      </c>
      <c r="K28" s="40">
        <f>IF(OR($H28="",$I28=""),"",IFERROR(INDEX(Risk_Matrix,MATCH($H28,Risk_Likelihood,0),MATCH($I28,Risk_Consequence,0)),"Check 1–5"))</f>
        <v/>
      </c>
      <c r="L28" s="42" t="n"/>
      <c r="M28" s="42" t="n"/>
      <c r="N28" s="12" t="n"/>
      <c r="O28" s="12" t="n"/>
      <c r="P28" s="39">
        <f>IF(OR($N28="",$O28=""),"",$N28*$O28)</f>
        <v/>
      </c>
      <c r="Q28" s="40">
        <f>IF(OR($N28="",$O28=""),"",IFERROR(INDEX(Risk_Matrix,MATCH($N28,Risk_Likelihood,0),MATCH($O28,Risk_Consequence,0)),"Check 1–5"))</f>
        <v/>
      </c>
      <c r="R28" s="39">
        <f>IF(OR($J28="",$P28=""),"",$J28-$P28)</f>
        <v/>
      </c>
      <c r="S28" s="42" t="n"/>
      <c r="T28" s="42" t="n"/>
      <c r="U28" s="42" t="n"/>
      <c r="V28" s="42" t="n"/>
      <c r="W28" s="42" t="n"/>
      <c r="X28" s="42" t="n"/>
    </row>
    <row r="29" ht="30" customHeight="1">
      <c r="A29" s="12" t="n"/>
      <c r="B29" s="42" t="n"/>
      <c r="C29" s="42" t="n"/>
      <c r="D29" s="42" t="n"/>
      <c r="E29" s="42" t="n"/>
      <c r="F29" s="42" t="n"/>
      <c r="G29" s="42" t="n"/>
      <c r="H29" s="12" t="n"/>
      <c r="I29" s="12" t="n"/>
      <c r="J29" s="39">
        <f>IF(OR($H29="",$I29=""),"",$H29*$I29)</f>
        <v/>
      </c>
      <c r="K29" s="40">
        <f>IF(OR($H29="",$I29=""),"",IFERROR(INDEX(Risk_Matrix,MATCH($H29,Risk_Likelihood,0),MATCH($I29,Risk_Consequence,0)),"Check 1–5"))</f>
        <v/>
      </c>
      <c r="L29" s="42" t="n"/>
      <c r="M29" s="42" t="n"/>
      <c r="N29" s="12" t="n"/>
      <c r="O29" s="12" t="n"/>
      <c r="P29" s="39">
        <f>IF(OR($N29="",$O29=""),"",$N29*$O29)</f>
        <v/>
      </c>
      <c r="Q29" s="40">
        <f>IF(OR($N29="",$O29=""),"",IFERROR(INDEX(Risk_Matrix,MATCH($N29,Risk_Likelihood,0),MATCH($O29,Risk_Consequence,0)),"Check 1–5"))</f>
        <v/>
      </c>
      <c r="R29" s="39">
        <f>IF(OR($J29="",$P29=""),"",$J29-$P29)</f>
        <v/>
      </c>
      <c r="S29" s="42" t="n"/>
      <c r="T29" s="42" t="n"/>
      <c r="U29" s="42" t="n"/>
      <c r="V29" s="42" t="n"/>
      <c r="W29" s="42" t="n"/>
      <c r="X29" s="42" t="n"/>
    </row>
    <row r="30" ht="30" customHeight="1">
      <c r="A30" s="12" t="n"/>
      <c r="B30" s="42" t="n"/>
      <c r="C30" s="42" t="n"/>
      <c r="D30" s="42" t="n"/>
      <c r="E30" s="42" t="n"/>
      <c r="F30" s="42" t="n"/>
      <c r="G30" s="42" t="n"/>
      <c r="H30" s="12" t="n"/>
      <c r="I30" s="12" t="n"/>
      <c r="J30" s="39">
        <f>IF(OR($H30="",$I30=""),"",$H30*$I30)</f>
        <v/>
      </c>
      <c r="K30" s="40">
        <f>IF(OR($H30="",$I30=""),"",IFERROR(INDEX(Risk_Matrix,MATCH($H30,Risk_Likelihood,0),MATCH($I30,Risk_Consequence,0)),"Check 1–5"))</f>
        <v/>
      </c>
      <c r="L30" s="42" t="n"/>
      <c r="M30" s="42" t="n"/>
      <c r="N30" s="12" t="n"/>
      <c r="O30" s="12" t="n"/>
      <c r="P30" s="39">
        <f>IF(OR($N30="",$O30=""),"",$N30*$O30)</f>
        <v/>
      </c>
      <c r="Q30" s="40">
        <f>IF(OR($N30="",$O30=""),"",IFERROR(INDEX(Risk_Matrix,MATCH($N30,Risk_Likelihood,0),MATCH($O30,Risk_Consequence,0)),"Check 1–5"))</f>
        <v/>
      </c>
      <c r="R30" s="39">
        <f>IF(OR($J30="",$P30=""),"",$J30-$P30)</f>
        <v/>
      </c>
      <c r="S30" s="42" t="n"/>
      <c r="T30" s="42" t="n"/>
      <c r="U30" s="42" t="n"/>
      <c r="V30" s="42" t="n"/>
      <c r="W30" s="42" t="n"/>
      <c r="X30" s="42" t="n"/>
    </row>
    <row r="31" ht="30" customHeight="1">
      <c r="A31" s="12" t="n"/>
      <c r="B31" s="42" t="n"/>
      <c r="C31" s="42" t="n"/>
      <c r="D31" s="42" t="n"/>
      <c r="E31" s="42" t="n"/>
      <c r="F31" s="42" t="n"/>
      <c r="G31" s="42" t="n"/>
      <c r="H31" s="12" t="n"/>
      <c r="I31" s="12" t="n"/>
      <c r="J31" s="39">
        <f>IF(OR($H31="",$I31=""),"",$H31*$I31)</f>
        <v/>
      </c>
      <c r="K31" s="40">
        <f>IF(OR($H31="",$I31=""),"",IFERROR(INDEX(Risk_Matrix,MATCH($H31,Risk_Likelihood,0),MATCH($I31,Risk_Consequence,0)),"Check 1–5"))</f>
        <v/>
      </c>
      <c r="L31" s="42" t="n"/>
      <c r="M31" s="42" t="n"/>
      <c r="N31" s="12" t="n"/>
      <c r="O31" s="12" t="n"/>
      <c r="P31" s="39">
        <f>IF(OR($N31="",$O31=""),"",$N31*$O31)</f>
        <v/>
      </c>
      <c r="Q31" s="40">
        <f>IF(OR($N31="",$O31=""),"",IFERROR(INDEX(Risk_Matrix,MATCH($N31,Risk_Likelihood,0),MATCH($O31,Risk_Consequence,0)),"Check 1–5"))</f>
        <v/>
      </c>
      <c r="R31" s="39">
        <f>IF(OR($J31="",$P31=""),"",$J31-$P31)</f>
        <v/>
      </c>
      <c r="S31" s="42" t="n"/>
      <c r="T31" s="42" t="n"/>
      <c r="U31" s="42" t="n"/>
      <c r="V31" s="42" t="n"/>
      <c r="W31" s="42" t="n"/>
      <c r="X31" s="42" t="n"/>
    </row>
    <row r="32" ht="30" customHeight="1">
      <c r="A32" s="12" t="n"/>
      <c r="B32" s="42" t="n"/>
      <c r="C32" s="42" t="n"/>
      <c r="D32" s="42" t="n"/>
      <c r="E32" s="42" t="n"/>
      <c r="F32" s="42" t="n"/>
      <c r="G32" s="42" t="n"/>
      <c r="H32" s="12" t="n"/>
      <c r="I32" s="12" t="n"/>
      <c r="J32" s="39">
        <f>IF(OR($H32="",$I32=""),"",$H32*$I32)</f>
        <v/>
      </c>
      <c r="K32" s="40">
        <f>IF(OR($H32="",$I32=""),"",IFERROR(INDEX(Risk_Matrix,MATCH($H32,Risk_Likelihood,0),MATCH($I32,Risk_Consequence,0)),"Check 1–5"))</f>
        <v/>
      </c>
      <c r="L32" s="42" t="n"/>
      <c r="M32" s="42" t="n"/>
      <c r="N32" s="12" t="n"/>
      <c r="O32" s="12" t="n"/>
      <c r="P32" s="39">
        <f>IF(OR($N32="",$O32=""),"",$N32*$O32)</f>
        <v/>
      </c>
      <c r="Q32" s="40">
        <f>IF(OR($N32="",$O32=""),"",IFERROR(INDEX(Risk_Matrix,MATCH($N32,Risk_Likelihood,0),MATCH($O32,Risk_Consequence,0)),"Check 1–5"))</f>
        <v/>
      </c>
      <c r="R32" s="39">
        <f>IF(OR($J32="",$P32=""),"",$J32-$P32)</f>
        <v/>
      </c>
      <c r="S32" s="42" t="n"/>
      <c r="T32" s="42" t="n"/>
      <c r="U32" s="42" t="n"/>
      <c r="V32" s="42" t="n"/>
      <c r="W32" s="42" t="n"/>
      <c r="X32" s="42" t="n"/>
    </row>
    <row r="33" ht="30" customHeight="1">
      <c r="A33" s="12" t="n"/>
      <c r="B33" s="42" t="n"/>
      <c r="C33" s="42" t="n"/>
      <c r="D33" s="42" t="n"/>
      <c r="E33" s="42" t="n"/>
      <c r="F33" s="42" t="n"/>
      <c r="G33" s="42" t="n"/>
      <c r="H33" s="12" t="n"/>
      <c r="I33" s="12" t="n"/>
      <c r="J33" s="39">
        <f>IF(OR($H33="",$I33=""),"",$H33*$I33)</f>
        <v/>
      </c>
      <c r="K33" s="40">
        <f>IF(OR($H33="",$I33=""),"",IFERROR(INDEX(Risk_Matrix,MATCH($H33,Risk_Likelihood,0),MATCH($I33,Risk_Consequence,0)),"Check 1–5"))</f>
        <v/>
      </c>
      <c r="L33" s="42" t="n"/>
      <c r="M33" s="42" t="n"/>
      <c r="N33" s="12" t="n"/>
      <c r="O33" s="12" t="n"/>
      <c r="P33" s="39">
        <f>IF(OR($N33="",$O33=""),"",$N33*$O33)</f>
        <v/>
      </c>
      <c r="Q33" s="40">
        <f>IF(OR($N33="",$O33=""),"",IFERROR(INDEX(Risk_Matrix,MATCH($N33,Risk_Likelihood,0),MATCH($O33,Risk_Consequence,0)),"Check 1–5"))</f>
        <v/>
      </c>
      <c r="R33" s="39">
        <f>IF(OR($J33="",$P33=""),"",$J33-$P33)</f>
        <v/>
      </c>
      <c r="S33" s="42" t="n"/>
      <c r="T33" s="42" t="n"/>
      <c r="U33" s="42" t="n"/>
      <c r="V33" s="42" t="n"/>
      <c r="W33" s="42" t="n"/>
      <c r="X33" s="42" t="n"/>
    </row>
    <row r="34" ht="30" customHeight="1">
      <c r="A34" s="12" t="n"/>
      <c r="B34" s="42" t="n"/>
      <c r="C34" s="42" t="n"/>
      <c r="D34" s="42" t="n"/>
      <c r="E34" s="42" t="n"/>
      <c r="F34" s="42" t="n"/>
      <c r="G34" s="42" t="n"/>
      <c r="H34" s="12" t="n"/>
      <c r="I34" s="12" t="n"/>
      <c r="J34" s="39">
        <f>IF(OR($H34="",$I34=""),"",$H34*$I34)</f>
        <v/>
      </c>
      <c r="K34" s="40">
        <f>IF(OR($H34="",$I34=""),"",IFERROR(INDEX(Risk_Matrix,MATCH($H34,Risk_Likelihood,0),MATCH($I34,Risk_Consequence,0)),"Check 1–5"))</f>
        <v/>
      </c>
      <c r="L34" s="42" t="n"/>
      <c r="M34" s="42" t="n"/>
      <c r="N34" s="12" t="n"/>
      <c r="O34" s="12" t="n"/>
      <c r="P34" s="39">
        <f>IF(OR($N34="",$O34=""),"",$N34*$O34)</f>
        <v/>
      </c>
      <c r="Q34" s="40">
        <f>IF(OR($N34="",$O34=""),"",IFERROR(INDEX(Risk_Matrix,MATCH($N34,Risk_Likelihood,0),MATCH($O34,Risk_Consequence,0)),"Check 1–5"))</f>
        <v/>
      </c>
      <c r="R34" s="39">
        <f>IF(OR($J34="",$P34=""),"",$J34-$P34)</f>
        <v/>
      </c>
      <c r="S34" s="42" t="n"/>
      <c r="T34" s="42" t="n"/>
      <c r="U34" s="42" t="n"/>
      <c r="V34" s="42" t="n"/>
      <c r="W34" s="42" t="n"/>
      <c r="X34" s="42" t="n"/>
    </row>
    <row r="35" ht="30" customHeight="1">
      <c r="A35" s="12" t="n"/>
      <c r="B35" s="42" t="n"/>
      <c r="C35" s="42" t="n"/>
      <c r="D35" s="42" t="n"/>
      <c r="E35" s="42" t="n"/>
      <c r="F35" s="42" t="n"/>
      <c r="G35" s="42" t="n"/>
      <c r="H35" s="12" t="n"/>
      <c r="I35" s="12" t="n"/>
      <c r="J35" s="39">
        <f>IF(OR($H35="",$I35=""),"",$H35*$I35)</f>
        <v/>
      </c>
      <c r="K35" s="40">
        <f>IF(OR($H35="",$I35=""),"",IFERROR(INDEX(Risk_Matrix,MATCH($H35,Risk_Likelihood,0),MATCH($I35,Risk_Consequence,0)),"Check 1–5"))</f>
        <v/>
      </c>
      <c r="L35" s="42" t="n"/>
      <c r="M35" s="42" t="n"/>
      <c r="N35" s="12" t="n"/>
      <c r="O35" s="12" t="n"/>
      <c r="P35" s="39">
        <f>IF(OR($N35="",$O35=""),"",$N35*$O35)</f>
        <v/>
      </c>
      <c r="Q35" s="40">
        <f>IF(OR($N35="",$O35=""),"",IFERROR(INDEX(Risk_Matrix,MATCH($N35,Risk_Likelihood,0),MATCH($O35,Risk_Consequence,0)),"Check 1–5"))</f>
        <v/>
      </c>
      <c r="R35" s="39">
        <f>IF(OR($J35="",$P35=""),"",$J35-$P35)</f>
        <v/>
      </c>
      <c r="S35" s="42" t="n"/>
      <c r="T35" s="42" t="n"/>
      <c r="U35" s="42" t="n"/>
      <c r="V35" s="42" t="n"/>
      <c r="W35" s="42" t="n"/>
      <c r="X35" s="42" t="n"/>
    </row>
    <row r="36" ht="30" customHeight="1">
      <c r="A36" s="12" t="n"/>
      <c r="B36" s="42" t="n"/>
      <c r="C36" s="42" t="n"/>
      <c r="D36" s="42" t="n"/>
      <c r="E36" s="42" t="n"/>
      <c r="F36" s="42" t="n"/>
      <c r="G36" s="42" t="n"/>
      <c r="H36" s="12" t="n"/>
      <c r="I36" s="12" t="n"/>
      <c r="J36" s="39">
        <f>IF(OR($H36="",$I36=""),"",$H36*$I36)</f>
        <v/>
      </c>
      <c r="K36" s="40">
        <f>IF(OR($H36="",$I36=""),"",IFERROR(INDEX(Risk_Matrix,MATCH($H36,Risk_Likelihood,0),MATCH($I36,Risk_Consequence,0)),"Check 1–5"))</f>
        <v/>
      </c>
      <c r="L36" s="42" t="n"/>
      <c r="M36" s="42" t="n"/>
      <c r="N36" s="12" t="n"/>
      <c r="O36" s="12" t="n"/>
      <c r="P36" s="39">
        <f>IF(OR($N36="",$O36=""),"",$N36*$O36)</f>
        <v/>
      </c>
      <c r="Q36" s="40">
        <f>IF(OR($N36="",$O36=""),"",IFERROR(INDEX(Risk_Matrix,MATCH($N36,Risk_Likelihood,0),MATCH($O36,Risk_Consequence,0)),"Check 1–5"))</f>
        <v/>
      </c>
      <c r="R36" s="39">
        <f>IF(OR($J36="",$P36=""),"",$J36-$P36)</f>
        <v/>
      </c>
      <c r="S36" s="42" t="n"/>
      <c r="T36" s="42" t="n"/>
      <c r="U36" s="42" t="n"/>
      <c r="V36" s="42" t="n"/>
      <c r="W36" s="42" t="n"/>
      <c r="X36" s="42" t="n"/>
    </row>
    <row r="37" ht="30" customHeight="1">
      <c r="A37" s="12" t="n"/>
      <c r="B37" s="42" t="n"/>
      <c r="C37" s="42" t="n"/>
      <c r="D37" s="42" t="n"/>
      <c r="E37" s="42" t="n"/>
      <c r="F37" s="42" t="n"/>
      <c r="G37" s="42" t="n"/>
      <c r="H37" s="12" t="n"/>
      <c r="I37" s="12" t="n"/>
      <c r="J37" s="39">
        <f>IF(OR($H37="",$I37=""),"",$H37*$I37)</f>
        <v/>
      </c>
      <c r="K37" s="40">
        <f>IF(OR($H37="",$I37=""),"",IFERROR(INDEX(Risk_Matrix,MATCH($H37,Risk_Likelihood,0),MATCH($I37,Risk_Consequence,0)),"Check 1–5"))</f>
        <v/>
      </c>
      <c r="L37" s="42" t="n"/>
      <c r="M37" s="42" t="n"/>
      <c r="N37" s="12" t="n"/>
      <c r="O37" s="12" t="n"/>
      <c r="P37" s="39">
        <f>IF(OR($N37="",$O37=""),"",$N37*$O37)</f>
        <v/>
      </c>
      <c r="Q37" s="40">
        <f>IF(OR($N37="",$O37=""),"",IFERROR(INDEX(Risk_Matrix,MATCH($N37,Risk_Likelihood,0),MATCH($O37,Risk_Consequence,0)),"Check 1–5"))</f>
        <v/>
      </c>
      <c r="R37" s="39">
        <f>IF(OR($J37="",$P37=""),"",$J37-$P37)</f>
        <v/>
      </c>
      <c r="S37" s="42" t="n"/>
      <c r="T37" s="42" t="n"/>
      <c r="U37" s="42" t="n"/>
      <c r="V37" s="42" t="n"/>
      <c r="W37" s="42" t="n"/>
      <c r="X37" s="42" t="n"/>
    </row>
    <row r="38" ht="30" customHeight="1">
      <c r="A38" s="12" t="n"/>
      <c r="B38" s="42" t="n"/>
      <c r="C38" s="42" t="n"/>
      <c r="D38" s="42" t="n"/>
      <c r="E38" s="42" t="n"/>
      <c r="F38" s="42" t="n"/>
      <c r="G38" s="42" t="n"/>
      <c r="H38" s="12" t="n"/>
      <c r="I38" s="12" t="n"/>
      <c r="J38" s="39">
        <f>IF(OR($H38="",$I38=""),"",$H38*$I38)</f>
        <v/>
      </c>
      <c r="K38" s="40">
        <f>IF(OR($H38="",$I38=""),"",IFERROR(INDEX(Risk_Matrix,MATCH($H38,Risk_Likelihood,0),MATCH($I38,Risk_Consequence,0)),"Check 1–5"))</f>
        <v/>
      </c>
      <c r="L38" s="42" t="n"/>
      <c r="M38" s="42" t="n"/>
      <c r="N38" s="12" t="n"/>
      <c r="O38" s="12" t="n"/>
      <c r="P38" s="39">
        <f>IF(OR($N38="",$O38=""),"",$N38*$O38)</f>
        <v/>
      </c>
      <c r="Q38" s="40">
        <f>IF(OR($N38="",$O38=""),"",IFERROR(INDEX(Risk_Matrix,MATCH($N38,Risk_Likelihood,0),MATCH($O38,Risk_Consequence,0)),"Check 1–5"))</f>
        <v/>
      </c>
      <c r="R38" s="39">
        <f>IF(OR($J38="",$P38=""),"",$J38-$P38)</f>
        <v/>
      </c>
      <c r="S38" s="42" t="n"/>
      <c r="T38" s="42" t="n"/>
      <c r="U38" s="42" t="n"/>
      <c r="V38" s="42" t="n"/>
      <c r="W38" s="42" t="n"/>
      <c r="X38" s="42" t="n"/>
    </row>
    <row r="39" ht="30" customHeight="1">
      <c r="A39" s="12" t="n"/>
      <c r="B39" s="42" t="n"/>
      <c r="C39" s="42" t="n"/>
      <c r="D39" s="42" t="n"/>
      <c r="E39" s="42" t="n"/>
      <c r="F39" s="42" t="n"/>
      <c r="G39" s="42" t="n"/>
      <c r="H39" s="12" t="n"/>
      <c r="I39" s="12" t="n"/>
      <c r="J39" s="39">
        <f>IF(OR($H39="",$I39=""),"",$H39*$I39)</f>
        <v/>
      </c>
      <c r="K39" s="40">
        <f>IF(OR($H39="",$I39=""),"",IFERROR(INDEX(Risk_Matrix,MATCH($H39,Risk_Likelihood,0),MATCH($I39,Risk_Consequence,0)),"Check 1–5"))</f>
        <v/>
      </c>
      <c r="L39" s="42" t="n"/>
      <c r="M39" s="42" t="n"/>
      <c r="N39" s="12" t="n"/>
      <c r="O39" s="12" t="n"/>
      <c r="P39" s="39">
        <f>IF(OR($N39="",$O39=""),"",$N39*$O39)</f>
        <v/>
      </c>
      <c r="Q39" s="40">
        <f>IF(OR($N39="",$O39=""),"",IFERROR(INDEX(Risk_Matrix,MATCH($N39,Risk_Likelihood,0),MATCH($O39,Risk_Consequence,0)),"Check 1–5"))</f>
        <v/>
      </c>
      <c r="R39" s="39">
        <f>IF(OR($J39="",$P39=""),"",$J39-$P39)</f>
        <v/>
      </c>
      <c r="S39" s="42" t="n"/>
      <c r="T39" s="42" t="n"/>
      <c r="U39" s="42" t="n"/>
      <c r="V39" s="42" t="n"/>
      <c r="W39" s="42" t="n"/>
      <c r="X39" s="42" t="n"/>
    </row>
    <row r="40" ht="30" customHeight="1">
      <c r="A40" s="12" t="n"/>
      <c r="B40" s="42" t="n"/>
      <c r="C40" s="42" t="n"/>
      <c r="D40" s="42" t="n"/>
      <c r="E40" s="42" t="n"/>
      <c r="F40" s="42" t="n"/>
      <c r="G40" s="42" t="n"/>
      <c r="H40" s="12" t="n"/>
      <c r="I40" s="12" t="n"/>
      <c r="J40" s="39">
        <f>IF(OR($H40="",$I40=""),"",$H40*$I40)</f>
        <v/>
      </c>
      <c r="K40" s="40">
        <f>IF(OR($H40="",$I40=""),"",IFERROR(INDEX(Risk_Matrix,MATCH($H40,Risk_Likelihood,0),MATCH($I40,Risk_Consequence,0)),"Check 1–5"))</f>
        <v/>
      </c>
      <c r="L40" s="42" t="n"/>
      <c r="M40" s="42" t="n"/>
      <c r="N40" s="12" t="n"/>
      <c r="O40" s="12" t="n"/>
      <c r="P40" s="39">
        <f>IF(OR($N40="",$O40=""),"",$N40*$O40)</f>
        <v/>
      </c>
      <c r="Q40" s="40">
        <f>IF(OR($N40="",$O40=""),"",IFERROR(INDEX(Risk_Matrix,MATCH($N40,Risk_Likelihood,0),MATCH($O40,Risk_Consequence,0)),"Check 1–5"))</f>
        <v/>
      </c>
      <c r="R40" s="39">
        <f>IF(OR($J40="",$P40=""),"",$J40-$P40)</f>
        <v/>
      </c>
      <c r="S40" s="42" t="n"/>
      <c r="T40" s="42" t="n"/>
      <c r="U40" s="42" t="n"/>
      <c r="V40" s="42" t="n"/>
      <c r="W40" s="42" t="n"/>
      <c r="X40" s="42" t="n"/>
    </row>
    <row r="41" ht="30" customHeight="1">
      <c r="A41" s="12" t="n"/>
      <c r="B41" s="42" t="n"/>
      <c r="C41" s="42" t="n"/>
      <c r="D41" s="42" t="n"/>
      <c r="E41" s="42" t="n"/>
      <c r="F41" s="42" t="n"/>
      <c r="G41" s="42" t="n"/>
      <c r="H41" s="12" t="n"/>
      <c r="I41" s="12" t="n"/>
      <c r="J41" s="39">
        <f>IF(OR($H41="",$I41=""),"",$H41*$I41)</f>
        <v/>
      </c>
      <c r="K41" s="40">
        <f>IF(OR($H41="",$I41=""),"",IFERROR(INDEX(Risk_Matrix,MATCH($H41,Risk_Likelihood,0),MATCH($I41,Risk_Consequence,0)),"Check 1–5"))</f>
        <v/>
      </c>
      <c r="L41" s="42" t="n"/>
      <c r="M41" s="42" t="n"/>
      <c r="N41" s="12" t="n"/>
      <c r="O41" s="12" t="n"/>
      <c r="P41" s="39">
        <f>IF(OR($N41="",$O41=""),"",$N41*$O41)</f>
        <v/>
      </c>
      <c r="Q41" s="40">
        <f>IF(OR($N41="",$O41=""),"",IFERROR(INDEX(Risk_Matrix,MATCH($N41,Risk_Likelihood,0),MATCH($O41,Risk_Consequence,0)),"Check 1–5"))</f>
        <v/>
      </c>
      <c r="R41" s="39">
        <f>IF(OR($J41="",$P41=""),"",$J41-$P41)</f>
        <v/>
      </c>
      <c r="S41" s="42" t="n"/>
      <c r="T41" s="42" t="n"/>
      <c r="U41" s="42" t="n"/>
      <c r="V41" s="42" t="n"/>
      <c r="W41" s="42" t="n"/>
      <c r="X41" s="42" t="n"/>
    </row>
    <row r="42" ht="30" customHeight="1">
      <c r="A42" s="12" t="n"/>
      <c r="B42" s="42" t="n"/>
      <c r="C42" s="42" t="n"/>
      <c r="D42" s="42" t="n"/>
      <c r="E42" s="42" t="n"/>
      <c r="F42" s="42" t="n"/>
      <c r="G42" s="42" t="n"/>
      <c r="H42" s="12" t="n"/>
      <c r="I42" s="12" t="n"/>
      <c r="J42" s="39">
        <f>IF(OR($H42="",$I42=""),"",$H42*$I42)</f>
        <v/>
      </c>
      <c r="K42" s="40">
        <f>IF(OR($H42="",$I42=""),"",IFERROR(INDEX(Risk_Matrix,MATCH($H42,Risk_Likelihood,0),MATCH($I42,Risk_Consequence,0)),"Check 1–5"))</f>
        <v/>
      </c>
      <c r="L42" s="42" t="n"/>
      <c r="M42" s="42" t="n"/>
      <c r="N42" s="12" t="n"/>
      <c r="O42" s="12" t="n"/>
      <c r="P42" s="39">
        <f>IF(OR($N42="",$O42=""),"",$N42*$O42)</f>
        <v/>
      </c>
      <c r="Q42" s="40">
        <f>IF(OR($N42="",$O42=""),"",IFERROR(INDEX(Risk_Matrix,MATCH($N42,Risk_Likelihood,0),MATCH($O42,Risk_Consequence,0)),"Check 1–5"))</f>
        <v/>
      </c>
      <c r="R42" s="39">
        <f>IF(OR($J42="",$P42=""),"",$J42-$P42)</f>
        <v/>
      </c>
      <c r="S42" s="42" t="n"/>
      <c r="T42" s="42" t="n"/>
      <c r="U42" s="42" t="n"/>
      <c r="V42" s="42" t="n"/>
      <c r="W42" s="42" t="n"/>
      <c r="X42" s="42" t="n"/>
    </row>
    <row r="43" ht="30" customHeight="1">
      <c r="A43" s="12" t="n"/>
      <c r="B43" s="42" t="n"/>
      <c r="C43" s="42" t="n"/>
      <c r="D43" s="42" t="n"/>
      <c r="E43" s="42" t="n"/>
      <c r="F43" s="42" t="n"/>
      <c r="G43" s="42" t="n"/>
      <c r="H43" s="12" t="n"/>
      <c r="I43" s="12" t="n"/>
      <c r="J43" s="39">
        <f>IF(OR($H43="",$I43=""),"",$H43*$I43)</f>
        <v/>
      </c>
      <c r="K43" s="40">
        <f>IF(OR($H43="",$I43=""),"",IFERROR(INDEX(Risk_Matrix,MATCH($H43,Risk_Likelihood,0),MATCH($I43,Risk_Consequence,0)),"Check 1–5"))</f>
        <v/>
      </c>
      <c r="L43" s="42" t="n"/>
      <c r="M43" s="42" t="n"/>
      <c r="N43" s="12" t="n"/>
      <c r="O43" s="12" t="n"/>
      <c r="P43" s="39">
        <f>IF(OR($N43="",$O43=""),"",$N43*$O43)</f>
        <v/>
      </c>
      <c r="Q43" s="40">
        <f>IF(OR($N43="",$O43=""),"",IFERROR(INDEX(Risk_Matrix,MATCH($N43,Risk_Likelihood,0),MATCH($O43,Risk_Consequence,0)),"Check 1–5"))</f>
        <v/>
      </c>
      <c r="R43" s="39">
        <f>IF(OR($J43="",$P43=""),"",$J43-$P43)</f>
        <v/>
      </c>
      <c r="S43" s="42" t="n"/>
      <c r="T43" s="42" t="n"/>
      <c r="U43" s="42" t="n"/>
      <c r="V43" s="42" t="n"/>
      <c r="W43" s="42" t="n"/>
      <c r="X43" s="42" t="n"/>
    </row>
    <row r="44" ht="30" customHeight="1">
      <c r="A44" s="12" t="n"/>
      <c r="B44" s="42" t="n"/>
      <c r="C44" s="42" t="n"/>
      <c r="D44" s="42" t="n"/>
      <c r="E44" s="42" t="n"/>
      <c r="F44" s="42" t="n"/>
      <c r="G44" s="42" t="n"/>
      <c r="H44" s="12" t="n"/>
      <c r="I44" s="12" t="n"/>
      <c r="J44" s="39">
        <f>IF(OR($H44="",$I44=""),"",$H44*$I44)</f>
        <v/>
      </c>
      <c r="K44" s="40">
        <f>IF(OR($H44="",$I44=""),"",IFERROR(INDEX(Risk_Matrix,MATCH($H44,Risk_Likelihood,0),MATCH($I44,Risk_Consequence,0)),"Check 1–5"))</f>
        <v/>
      </c>
      <c r="L44" s="42" t="n"/>
      <c r="M44" s="42" t="n"/>
      <c r="N44" s="12" t="n"/>
      <c r="O44" s="12" t="n"/>
      <c r="P44" s="39">
        <f>IF(OR($N44="",$O44=""),"",$N44*$O44)</f>
        <v/>
      </c>
      <c r="Q44" s="40">
        <f>IF(OR($N44="",$O44=""),"",IFERROR(INDEX(Risk_Matrix,MATCH($N44,Risk_Likelihood,0),MATCH($O44,Risk_Consequence,0)),"Check 1–5"))</f>
        <v/>
      </c>
      <c r="R44" s="39">
        <f>IF(OR($J44="",$P44=""),"",$J44-$P44)</f>
        <v/>
      </c>
      <c r="S44" s="42" t="n"/>
      <c r="T44" s="42" t="n"/>
      <c r="U44" s="42" t="n"/>
      <c r="V44" s="42" t="n"/>
      <c r="W44" s="42" t="n"/>
      <c r="X44" s="42" t="n"/>
    </row>
    <row r="45" ht="30" customHeight="1">
      <c r="A45" s="12" t="n"/>
      <c r="B45" s="42" t="n"/>
      <c r="C45" s="42" t="n"/>
      <c r="D45" s="42" t="n"/>
      <c r="E45" s="42" t="n"/>
      <c r="F45" s="42" t="n"/>
      <c r="G45" s="42" t="n"/>
      <c r="H45" s="12" t="n"/>
      <c r="I45" s="12" t="n"/>
      <c r="J45" s="39">
        <f>IF(OR($H45="",$I45=""),"",$H45*$I45)</f>
        <v/>
      </c>
      <c r="K45" s="40">
        <f>IF(OR($H45="",$I45=""),"",IFERROR(INDEX(Risk_Matrix,MATCH($H45,Risk_Likelihood,0),MATCH($I45,Risk_Consequence,0)),"Check 1–5"))</f>
        <v/>
      </c>
      <c r="L45" s="42" t="n"/>
      <c r="M45" s="42" t="n"/>
      <c r="N45" s="12" t="n"/>
      <c r="O45" s="12" t="n"/>
      <c r="P45" s="39">
        <f>IF(OR($N45="",$O45=""),"",$N45*$O45)</f>
        <v/>
      </c>
      <c r="Q45" s="40">
        <f>IF(OR($N45="",$O45=""),"",IFERROR(INDEX(Risk_Matrix,MATCH($N45,Risk_Likelihood,0),MATCH($O45,Risk_Consequence,0)),"Check 1–5"))</f>
        <v/>
      </c>
      <c r="R45" s="39">
        <f>IF(OR($J45="",$P45=""),"",$J45-$P45)</f>
        <v/>
      </c>
      <c r="S45" s="42" t="n"/>
      <c r="T45" s="42" t="n"/>
      <c r="U45" s="42" t="n"/>
      <c r="V45" s="42" t="n"/>
      <c r="W45" s="42" t="n"/>
      <c r="X45" s="42" t="n"/>
    </row>
    <row r="46" ht="30" customHeight="1">
      <c r="A46" s="12" t="n"/>
      <c r="B46" s="42" t="n"/>
      <c r="C46" s="42" t="n"/>
      <c r="D46" s="42" t="n"/>
      <c r="E46" s="42" t="n"/>
      <c r="F46" s="42" t="n"/>
      <c r="G46" s="42" t="n"/>
      <c r="H46" s="12" t="n"/>
      <c r="I46" s="12" t="n"/>
      <c r="J46" s="39">
        <f>IF(OR($H46="",$I46=""),"",$H46*$I46)</f>
        <v/>
      </c>
      <c r="K46" s="40">
        <f>IF(OR($H46="",$I46=""),"",IFERROR(INDEX(Risk_Matrix,MATCH($H46,Risk_Likelihood,0),MATCH($I46,Risk_Consequence,0)),"Check 1–5"))</f>
        <v/>
      </c>
      <c r="L46" s="42" t="n"/>
      <c r="M46" s="42" t="n"/>
      <c r="N46" s="12" t="n"/>
      <c r="O46" s="12" t="n"/>
      <c r="P46" s="39">
        <f>IF(OR($N46="",$O46=""),"",$N46*$O46)</f>
        <v/>
      </c>
      <c r="Q46" s="40">
        <f>IF(OR($N46="",$O46=""),"",IFERROR(INDEX(Risk_Matrix,MATCH($N46,Risk_Likelihood,0),MATCH($O46,Risk_Consequence,0)),"Check 1–5"))</f>
        <v/>
      </c>
      <c r="R46" s="39">
        <f>IF(OR($J46="",$P46=""),"",$J46-$P46)</f>
        <v/>
      </c>
      <c r="S46" s="42" t="n"/>
      <c r="T46" s="42" t="n"/>
      <c r="U46" s="42" t="n"/>
      <c r="V46" s="42" t="n"/>
      <c r="W46" s="42" t="n"/>
      <c r="X46" s="42" t="n"/>
    </row>
    <row r="47" ht="30" customHeight="1">
      <c r="A47" s="12" t="n"/>
      <c r="B47" s="42" t="n"/>
      <c r="C47" s="42" t="n"/>
      <c r="D47" s="42" t="n"/>
      <c r="E47" s="42" t="n"/>
      <c r="F47" s="42" t="n"/>
      <c r="G47" s="42" t="n"/>
      <c r="H47" s="12" t="n"/>
      <c r="I47" s="12" t="n"/>
      <c r="J47" s="39">
        <f>IF(OR($H47="",$I47=""),"",$H47*$I47)</f>
        <v/>
      </c>
      <c r="K47" s="40">
        <f>IF(OR($H47="",$I47=""),"",IFERROR(INDEX(Risk_Matrix,MATCH($H47,Risk_Likelihood,0),MATCH($I47,Risk_Consequence,0)),"Check 1–5"))</f>
        <v/>
      </c>
      <c r="L47" s="42" t="n"/>
      <c r="M47" s="42" t="n"/>
      <c r="N47" s="12" t="n"/>
      <c r="O47" s="12" t="n"/>
      <c r="P47" s="39">
        <f>IF(OR($N47="",$O47=""),"",$N47*$O47)</f>
        <v/>
      </c>
      <c r="Q47" s="40">
        <f>IF(OR($N47="",$O47=""),"",IFERROR(INDEX(Risk_Matrix,MATCH($N47,Risk_Likelihood,0),MATCH($O47,Risk_Consequence,0)),"Check 1–5"))</f>
        <v/>
      </c>
      <c r="R47" s="39">
        <f>IF(OR($J47="",$P47=""),"",$J47-$P47)</f>
        <v/>
      </c>
      <c r="S47" s="42" t="n"/>
      <c r="T47" s="42" t="n"/>
      <c r="U47" s="42" t="n"/>
      <c r="V47" s="42" t="n"/>
      <c r="W47" s="42" t="n"/>
      <c r="X47" s="42" t="n"/>
    </row>
    <row r="48" ht="30" customHeight="1">
      <c r="A48" s="12" t="n"/>
      <c r="B48" s="42" t="n"/>
      <c r="C48" s="42" t="n"/>
      <c r="D48" s="42" t="n"/>
      <c r="E48" s="42" t="n"/>
      <c r="F48" s="42" t="n"/>
      <c r="G48" s="42" t="n"/>
      <c r="H48" s="12" t="n"/>
      <c r="I48" s="12" t="n"/>
      <c r="J48" s="39">
        <f>IF(OR($H48="",$I48=""),"",$H48*$I48)</f>
        <v/>
      </c>
      <c r="K48" s="40">
        <f>IF(OR($H48="",$I48=""),"",IFERROR(INDEX(Risk_Matrix,MATCH($H48,Risk_Likelihood,0),MATCH($I48,Risk_Consequence,0)),"Check 1–5"))</f>
        <v/>
      </c>
      <c r="L48" s="42" t="n"/>
      <c r="M48" s="42" t="n"/>
      <c r="N48" s="12" t="n"/>
      <c r="O48" s="12" t="n"/>
      <c r="P48" s="39">
        <f>IF(OR($N48="",$O48=""),"",$N48*$O48)</f>
        <v/>
      </c>
      <c r="Q48" s="40">
        <f>IF(OR($N48="",$O48=""),"",IFERROR(INDEX(Risk_Matrix,MATCH($N48,Risk_Likelihood,0),MATCH($O48,Risk_Consequence,0)),"Check 1–5"))</f>
        <v/>
      </c>
      <c r="R48" s="39">
        <f>IF(OR($J48="",$P48=""),"",$J48-$P48)</f>
        <v/>
      </c>
      <c r="S48" s="42" t="n"/>
      <c r="T48" s="42" t="n"/>
      <c r="U48" s="42" t="n"/>
      <c r="V48" s="42" t="n"/>
      <c r="W48" s="42" t="n"/>
      <c r="X48" s="42" t="n"/>
    </row>
    <row r="49" ht="30" customHeight="1">
      <c r="A49" s="12" t="n"/>
      <c r="B49" s="42" t="n"/>
      <c r="C49" s="42" t="n"/>
      <c r="D49" s="42" t="n"/>
      <c r="E49" s="42" t="n"/>
      <c r="F49" s="42" t="n"/>
      <c r="G49" s="42" t="n"/>
      <c r="H49" s="12" t="n"/>
      <c r="I49" s="12" t="n"/>
      <c r="J49" s="39">
        <f>IF(OR($H49="",$I49=""),"",$H49*$I49)</f>
        <v/>
      </c>
      <c r="K49" s="40">
        <f>IF(OR($H49="",$I49=""),"",IFERROR(INDEX(Risk_Matrix,MATCH($H49,Risk_Likelihood,0),MATCH($I49,Risk_Consequence,0)),"Check 1–5"))</f>
        <v/>
      </c>
      <c r="L49" s="42" t="n"/>
      <c r="M49" s="42" t="n"/>
      <c r="N49" s="12" t="n"/>
      <c r="O49" s="12" t="n"/>
      <c r="P49" s="39">
        <f>IF(OR($N49="",$O49=""),"",$N49*$O49)</f>
        <v/>
      </c>
      <c r="Q49" s="40">
        <f>IF(OR($N49="",$O49=""),"",IFERROR(INDEX(Risk_Matrix,MATCH($N49,Risk_Likelihood,0),MATCH($O49,Risk_Consequence,0)),"Check 1–5"))</f>
        <v/>
      </c>
      <c r="R49" s="39">
        <f>IF(OR($J49="",$P49=""),"",$J49-$P49)</f>
        <v/>
      </c>
      <c r="S49" s="42" t="n"/>
      <c r="T49" s="42" t="n"/>
      <c r="U49" s="42" t="n"/>
      <c r="V49" s="42" t="n"/>
      <c r="W49" s="42" t="n"/>
      <c r="X49" s="42" t="n"/>
    </row>
    <row r="50" ht="30" customHeight="1">
      <c r="A50" s="12" t="n"/>
      <c r="B50" s="42" t="n"/>
      <c r="C50" s="42" t="n"/>
      <c r="D50" s="42" t="n"/>
      <c r="E50" s="42" t="n"/>
      <c r="F50" s="42" t="n"/>
      <c r="G50" s="42" t="n"/>
      <c r="H50" s="12" t="n"/>
      <c r="I50" s="12" t="n"/>
      <c r="J50" s="39">
        <f>IF(OR($H50="",$I50=""),"",$H50*$I50)</f>
        <v/>
      </c>
      <c r="K50" s="40">
        <f>IF(OR($H50="",$I50=""),"",IFERROR(INDEX(Risk_Matrix,MATCH($H50,Risk_Likelihood,0),MATCH($I50,Risk_Consequence,0)),"Check 1–5"))</f>
        <v/>
      </c>
      <c r="L50" s="42" t="n"/>
      <c r="M50" s="42" t="n"/>
      <c r="N50" s="12" t="n"/>
      <c r="O50" s="12" t="n"/>
      <c r="P50" s="39">
        <f>IF(OR($N50="",$O50=""),"",$N50*$O50)</f>
        <v/>
      </c>
      <c r="Q50" s="40">
        <f>IF(OR($N50="",$O50=""),"",IFERROR(INDEX(Risk_Matrix,MATCH($N50,Risk_Likelihood,0),MATCH($O50,Risk_Consequence,0)),"Check 1–5"))</f>
        <v/>
      </c>
      <c r="R50" s="39">
        <f>IF(OR($J50="",$P50=""),"",$J50-$P50)</f>
        <v/>
      </c>
      <c r="S50" s="42" t="n"/>
      <c r="T50" s="42" t="n"/>
      <c r="U50" s="42" t="n"/>
      <c r="V50" s="42" t="n"/>
      <c r="W50" s="42" t="n"/>
      <c r="X50" s="42" t="n"/>
    </row>
    <row r="51" ht="30" customHeight="1">
      <c r="A51" s="12" t="n"/>
      <c r="B51" s="42" t="n"/>
      <c r="C51" s="42" t="n"/>
      <c r="D51" s="42" t="n"/>
      <c r="E51" s="42" t="n"/>
      <c r="F51" s="42" t="n"/>
      <c r="G51" s="42" t="n"/>
      <c r="H51" s="12" t="n"/>
      <c r="I51" s="12" t="n"/>
      <c r="J51" s="39">
        <f>IF(OR($H51="",$I51=""),"",$H51*$I51)</f>
        <v/>
      </c>
      <c r="K51" s="40">
        <f>IF(OR($H51="",$I51=""),"",IFERROR(INDEX(Risk_Matrix,MATCH($H51,Risk_Likelihood,0),MATCH($I51,Risk_Consequence,0)),"Check 1–5"))</f>
        <v/>
      </c>
      <c r="L51" s="42" t="n"/>
      <c r="M51" s="42" t="n"/>
      <c r="N51" s="12" t="n"/>
      <c r="O51" s="12" t="n"/>
      <c r="P51" s="39">
        <f>IF(OR($N51="",$O51=""),"",$N51*$O51)</f>
        <v/>
      </c>
      <c r="Q51" s="40">
        <f>IF(OR($N51="",$O51=""),"",IFERROR(INDEX(Risk_Matrix,MATCH($N51,Risk_Likelihood,0),MATCH($O51,Risk_Consequence,0)),"Check 1–5"))</f>
        <v/>
      </c>
      <c r="R51" s="39">
        <f>IF(OR($J51="",$P51=""),"",$J51-$P51)</f>
        <v/>
      </c>
      <c r="S51" s="42" t="n"/>
      <c r="T51" s="42" t="n"/>
      <c r="U51" s="42" t="n"/>
      <c r="V51" s="42" t="n"/>
      <c r="W51" s="42" t="n"/>
      <c r="X51" s="42" t="n"/>
    </row>
    <row r="52" ht="30" customHeight="1">
      <c r="A52" s="12" t="n"/>
      <c r="B52" s="42" t="n"/>
      <c r="C52" s="42" t="n"/>
      <c r="D52" s="42" t="n"/>
      <c r="E52" s="42" t="n"/>
      <c r="F52" s="42" t="n"/>
      <c r="G52" s="42" t="n"/>
      <c r="H52" s="12" t="n"/>
      <c r="I52" s="12" t="n"/>
      <c r="J52" s="39">
        <f>IF(OR($H52="",$I52=""),"",$H52*$I52)</f>
        <v/>
      </c>
      <c r="K52" s="40">
        <f>IF(OR($H52="",$I52=""),"",IFERROR(INDEX(Risk_Matrix,MATCH($H52,Risk_Likelihood,0),MATCH($I52,Risk_Consequence,0)),"Check 1–5"))</f>
        <v/>
      </c>
      <c r="L52" s="42" t="n"/>
      <c r="M52" s="42" t="n"/>
      <c r="N52" s="12" t="n"/>
      <c r="O52" s="12" t="n"/>
      <c r="P52" s="39">
        <f>IF(OR($N52="",$O52=""),"",$N52*$O52)</f>
        <v/>
      </c>
      <c r="Q52" s="40">
        <f>IF(OR($N52="",$O52=""),"",IFERROR(INDEX(Risk_Matrix,MATCH($N52,Risk_Likelihood,0),MATCH($O52,Risk_Consequence,0)),"Check 1–5"))</f>
        <v/>
      </c>
      <c r="R52" s="39">
        <f>IF(OR($J52="",$P52=""),"",$J52-$P52)</f>
        <v/>
      </c>
      <c r="S52" s="42" t="n"/>
      <c r="T52" s="42" t="n"/>
      <c r="U52" s="42" t="n"/>
      <c r="V52" s="42" t="n"/>
      <c r="W52" s="42" t="n"/>
      <c r="X52" s="42" t="n"/>
    </row>
    <row r="53" ht="30" customHeight="1">
      <c r="A53" s="12" t="n"/>
      <c r="B53" s="42" t="n"/>
      <c r="C53" s="42" t="n"/>
      <c r="D53" s="42" t="n"/>
      <c r="E53" s="42" t="n"/>
      <c r="F53" s="42" t="n"/>
      <c r="G53" s="42" t="n"/>
      <c r="H53" s="12" t="n"/>
      <c r="I53" s="12" t="n"/>
      <c r="J53" s="39">
        <f>IF(OR($H53="",$I53=""),"",$H53*$I53)</f>
        <v/>
      </c>
      <c r="K53" s="40">
        <f>IF(OR($H53="",$I53=""),"",IFERROR(INDEX(Risk_Matrix,MATCH($H53,Risk_Likelihood,0),MATCH($I53,Risk_Consequence,0)),"Check 1–5"))</f>
        <v/>
      </c>
      <c r="L53" s="42" t="n"/>
      <c r="M53" s="42" t="n"/>
      <c r="N53" s="12" t="n"/>
      <c r="O53" s="12" t="n"/>
      <c r="P53" s="39">
        <f>IF(OR($N53="",$O53=""),"",$N53*$O53)</f>
        <v/>
      </c>
      <c r="Q53" s="40">
        <f>IF(OR($N53="",$O53=""),"",IFERROR(INDEX(Risk_Matrix,MATCH($N53,Risk_Likelihood,0),MATCH($O53,Risk_Consequence,0)),"Check 1–5"))</f>
        <v/>
      </c>
      <c r="R53" s="39">
        <f>IF(OR($J53="",$P53=""),"",$J53-$P53)</f>
        <v/>
      </c>
      <c r="S53" s="42" t="n"/>
      <c r="T53" s="42" t="n"/>
      <c r="U53" s="42" t="n"/>
      <c r="V53" s="42" t="n"/>
      <c r="W53" s="42" t="n"/>
      <c r="X53" s="42" t="n"/>
    </row>
    <row r="54" ht="30" customHeight="1">
      <c r="A54" s="12" t="n"/>
      <c r="B54" s="42" t="n"/>
      <c r="C54" s="42" t="n"/>
      <c r="D54" s="42" t="n"/>
      <c r="E54" s="42" t="n"/>
      <c r="F54" s="42" t="n"/>
      <c r="G54" s="42" t="n"/>
      <c r="H54" s="12" t="n"/>
      <c r="I54" s="12" t="n"/>
      <c r="J54" s="39">
        <f>IF(OR($H54="",$I54=""),"",$H54*$I54)</f>
        <v/>
      </c>
      <c r="K54" s="40">
        <f>IF(OR($H54="",$I54=""),"",IFERROR(INDEX(Risk_Matrix,MATCH($H54,Risk_Likelihood,0),MATCH($I54,Risk_Consequence,0)),"Check 1–5"))</f>
        <v/>
      </c>
      <c r="L54" s="42" t="n"/>
      <c r="M54" s="42" t="n"/>
      <c r="N54" s="12" t="n"/>
      <c r="O54" s="12" t="n"/>
      <c r="P54" s="39">
        <f>IF(OR($N54="",$O54=""),"",$N54*$O54)</f>
        <v/>
      </c>
      <c r="Q54" s="40">
        <f>IF(OR($N54="",$O54=""),"",IFERROR(INDEX(Risk_Matrix,MATCH($N54,Risk_Likelihood,0),MATCH($O54,Risk_Consequence,0)),"Check 1–5"))</f>
        <v/>
      </c>
      <c r="R54" s="39">
        <f>IF(OR($J54="",$P54=""),"",$J54-$P54)</f>
        <v/>
      </c>
      <c r="S54" s="42" t="n"/>
      <c r="T54" s="42" t="n"/>
      <c r="U54" s="42" t="n"/>
      <c r="V54" s="42" t="n"/>
      <c r="W54" s="42" t="n"/>
      <c r="X54" s="42" t="n"/>
    </row>
    <row r="55" ht="30" customHeight="1">
      <c r="A55" s="12" t="n"/>
      <c r="B55" s="42" t="n"/>
      <c r="C55" s="42" t="n"/>
      <c r="D55" s="42" t="n"/>
      <c r="E55" s="42" t="n"/>
      <c r="F55" s="42" t="n"/>
      <c r="G55" s="42" t="n"/>
      <c r="H55" s="12" t="n"/>
      <c r="I55" s="12" t="n"/>
      <c r="J55" s="39">
        <f>IF(OR($H55="",$I55=""),"",$H55*$I55)</f>
        <v/>
      </c>
      <c r="K55" s="40">
        <f>IF(OR($H55="",$I55=""),"",IFERROR(INDEX(Risk_Matrix,MATCH($H55,Risk_Likelihood,0),MATCH($I55,Risk_Consequence,0)),"Check 1–5"))</f>
        <v/>
      </c>
      <c r="L55" s="42" t="n"/>
      <c r="M55" s="42" t="n"/>
      <c r="N55" s="12" t="n"/>
      <c r="O55" s="12" t="n"/>
      <c r="P55" s="39">
        <f>IF(OR($N55="",$O55=""),"",$N55*$O55)</f>
        <v/>
      </c>
      <c r="Q55" s="40">
        <f>IF(OR($N55="",$O55=""),"",IFERROR(INDEX(Risk_Matrix,MATCH($N55,Risk_Likelihood,0),MATCH($O55,Risk_Consequence,0)),"Check 1–5"))</f>
        <v/>
      </c>
      <c r="R55" s="39">
        <f>IF(OR($J55="",$P55=""),"",$J55-$P55)</f>
        <v/>
      </c>
      <c r="S55" s="42" t="n"/>
      <c r="T55" s="42" t="n"/>
      <c r="U55" s="42" t="n"/>
      <c r="V55" s="42" t="n"/>
      <c r="W55" s="42" t="n"/>
      <c r="X55" s="42" t="n"/>
    </row>
    <row r="56" ht="30" customHeight="1">
      <c r="A56" s="12" t="n"/>
      <c r="B56" s="42" t="n"/>
      <c r="C56" s="42" t="n"/>
      <c r="D56" s="42" t="n"/>
      <c r="E56" s="42" t="n"/>
      <c r="F56" s="42" t="n"/>
      <c r="G56" s="42" t="n"/>
      <c r="H56" s="12" t="n"/>
      <c r="I56" s="12" t="n"/>
      <c r="J56" s="39">
        <f>IF(OR($H56="",$I56=""),"",$H56*$I56)</f>
        <v/>
      </c>
      <c r="K56" s="40">
        <f>IF(OR($H56="",$I56=""),"",IFERROR(INDEX(Risk_Matrix,MATCH($H56,Risk_Likelihood,0),MATCH($I56,Risk_Consequence,0)),"Check 1–5"))</f>
        <v/>
      </c>
      <c r="L56" s="42" t="n"/>
      <c r="M56" s="42" t="n"/>
      <c r="N56" s="12" t="n"/>
      <c r="O56" s="12" t="n"/>
      <c r="P56" s="39">
        <f>IF(OR($N56="",$O56=""),"",$N56*$O56)</f>
        <v/>
      </c>
      <c r="Q56" s="40">
        <f>IF(OR($N56="",$O56=""),"",IFERROR(INDEX(Risk_Matrix,MATCH($N56,Risk_Likelihood,0),MATCH($O56,Risk_Consequence,0)),"Check 1–5"))</f>
        <v/>
      </c>
      <c r="R56" s="39">
        <f>IF(OR($J56="",$P56=""),"",$J56-$P56)</f>
        <v/>
      </c>
      <c r="S56" s="42" t="n"/>
      <c r="T56" s="42" t="n"/>
      <c r="U56" s="42" t="n"/>
      <c r="V56" s="42" t="n"/>
      <c r="W56" s="42" t="n"/>
      <c r="X56" s="42" t="n"/>
    </row>
    <row r="57" ht="30" customHeight="1">
      <c r="A57" s="12" t="n"/>
      <c r="B57" s="42" t="n"/>
      <c r="C57" s="42" t="n"/>
      <c r="D57" s="42" t="n"/>
      <c r="E57" s="42" t="n"/>
      <c r="F57" s="42" t="n"/>
      <c r="G57" s="42" t="n"/>
      <c r="H57" s="12" t="n"/>
      <c r="I57" s="12" t="n"/>
      <c r="J57" s="39">
        <f>IF(OR($H57="",$I57=""),"",$H57*$I57)</f>
        <v/>
      </c>
      <c r="K57" s="40">
        <f>IF(OR($H57="",$I57=""),"",IFERROR(INDEX(Risk_Matrix,MATCH($H57,Risk_Likelihood,0),MATCH($I57,Risk_Consequence,0)),"Check 1–5"))</f>
        <v/>
      </c>
      <c r="L57" s="42" t="n"/>
      <c r="M57" s="42" t="n"/>
      <c r="N57" s="12" t="n"/>
      <c r="O57" s="12" t="n"/>
      <c r="P57" s="39">
        <f>IF(OR($N57="",$O57=""),"",$N57*$O57)</f>
        <v/>
      </c>
      <c r="Q57" s="40">
        <f>IF(OR($N57="",$O57=""),"",IFERROR(INDEX(Risk_Matrix,MATCH($N57,Risk_Likelihood,0),MATCH($O57,Risk_Consequence,0)),"Check 1–5"))</f>
        <v/>
      </c>
      <c r="R57" s="39">
        <f>IF(OR($J57="",$P57=""),"",$J57-$P57)</f>
        <v/>
      </c>
      <c r="S57" s="42" t="n"/>
      <c r="T57" s="42" t="n"/>
      <c r="U57" s="42" t="n"/>
      <c r="V57" s="42" t="n"/>
      <c r="W57" s="42" t="n"/>
      <c r="X57" s="42" t="n"/>
    </row>
    <row r="58" ht="30" customHeight="1">
      <c r="A58" s="12" t="n"/>
      <c r="B58" s="42" t="n"/>
      <c r="C58" s="42" t="n"/>
      <c r="D58" s="42" t="n"/>
      <c r="E58" s="42" t="n"/>
      <c r="F58" s="42" t="n"/>
      <c r="G58" s="42" t="n"/>
      <c r="H58" s="12" t="n"/>
      <c r="I58" s="12" t="n"/>
      <c r="J58" s="39">
        <f>IF(OR($H58="",$I58=""),"",$H58*$I58)</f>
        <v/>
      </c>
      <c r="K58" s="40">
        <f>IF(OR($H58="",$I58=""),"",IFERROR(INDEX(Risk_Matrix,MATCH($H58,Risk_Likelihood,0),MATCH($I58,Risk_Consequence,0)),"Check 1–5"))</f>
        <v/>
      </c>
      <c r="L58" s="42" t="n"/>
      <c r="M58" s="42" t="n"/>
      <c r="N58" s="12" t="n"/>
      <c r="O58" s="12" t="n"/>
      <c r="P58" s="39">
        <f>IF(OR($N58="",$O58=""),"",$N58*$O58)</f>
        <v/>
      </c>
      <c r="Q58" s="40">
        <f>IF(OR($N58="",$O58=""),"",IFERROR(INDEX(Risk_Matrix,MATCH($N58,Risk_Likelihood,0),MATCH($O58,Risk_Consequence,0)),"Check 1–5"))</f>
        <v/>
      </c>
      <c r="R58" s="39">
        <f>IF(OR($J58="",$P58=""),"",$J58-$P58)</f>
        <v/>
      </c>
      <c r="S58" s="42" t="n"/>
      <c r="T58" s="42" t="n"/>
      <c r="U58" s="42" t="n"/>
      <c r="V58" s="42" t="n"/>
      <c r="W58" s="42" t="n"/>
      <c r="X58" s="42" t="n"/>
    </row>
    <row r="59" ht="30" customHeight="1">
      <c r="A59" s="12" t="n"/>
      <c r="B59" s="42" t="n"/>
      <c r="C59" s="42" t="n"/>
      <c r="D59" s="42" t="n"/>
      <c r="E59" s="42" t="n"/>
      <c r="F59" s="42" t="n"/>
      <c r="G59" s="42" t="n"/>
      <c r="H59" s="12" t="n"/>
      <c r="I59" s="12" t="n"/>
      <c r="J59" s="39">
        <f>IF(OR($H59="",$I59=""),"",$H59*$I59)</f>
        <v/>
      </c>
      <c r="K59" s="40">
        <f>IF(OR($H59="",$I59=""),"",IFERROR(INDEX(Risk_Matrix,MATCH($H59,Risk_Likelihood,0),MATCH($I59,Risk_Consequence,0)),"Check 1–5"))</f>
        <v/>
      </c>
      <c r="L59" s="42" t="n"/>
      <c r="M59" s="42" t="n"/>
      <c r="N59" s="12" t="n"/>
      <c r="O59" s="12" t="n"/>
      <c r="P59" s="39">
        <f>IF(OR($N59="",$O59=""),"",$N59*$O59)</f>
        <v/>
      </c>
      <c r="Q59" s="40">
        <f>IF(OR($N59="",$O59=""),"",IFERROR(INDEX(Risk_Matrix,MATCH($N59,Risk_Likelihood,0),MATCH($O59,Risk_Consequence,0)),"Check 1–5"))</f>
        <v/>
      </c>
      <c r="R59" s="39">
        <f>IF(OR($J59="",$P59=""),"",$J59-$P59)</f>
        <v/>
      </c>
      <c r="S59" s="42" t="n"/>
      <c r="T59" s="42" t="n"/>
      <c r="U59" s="42" t="n"/>
      <c r="V59" s="42" t="n"/>
      <c r="W59" s="42" t="n"/>
      <c r="X59" s="42" t="n"/>
    </row>
    <row r="60" ht="30" customHeight="1">
      <c r="A60" s="12" t="n"/>
      <c r="B60" s="42" t="n"/>
      <c r="C60" s="42" t="n"/>
      <c r="D60" s="42" t="n"/>
      <c r="E60" s="42" t="n"/>
      <c r="F60" s="42" t="n"/>
      <c r="G60" s="42" t="n"/>
      <c r="H60" s="12" t="n"/>
      <c r="I60" s="12" t="n"/>
      <c r="J60" s="39">
        <f>IF(OR($H60="",$I60=""),"",$H60*$I60)</f>
        <v/>
      </c>
      <c r="K60" s="40">
        <f>IF(OR($H60="",$I60=""),"",IFERROR(INDEX(Risk_Matrix,MATCH($H60,Risk_Likelihood,0),MATCH($I60,Risk_Consequence,0)),"Check 1–5"))</f>
        <v/>
      </c>
      <c r="L60" s="42" t="n"/>
      <c r="M60" s="42" t="n"/>
      <c r="N60" s="12" t="n"/>
      <c r="O60" s="12" t="n"/>
      <c r="P60" s="39">
        <f>IF(OR($N60="",$O60=""),"",$N60*$O60)</f>
        <v/>
      </c>
      <c r="Q60" s="40">
        <f>IF(OR($N60="",$O60=""),"",IFERROR(INDEX(Risk_Matrix,MATCH($N60,Risk_Likelihood,0),MATCH($O60,Risk_Consequence,0)),"Check 1–5"))</f>
        <v/>
      </c>
      <c r="R60" s="39">
        <f>IF(OR($J60="",$P60=""),"",$J60-$P60)</f>
        <v/>
      </c>
      <c r="S60" s="42" t="n"/>
      <c r="T60" s="42" t="n"/>
      <c r="U60" s="42" t="n"/>
      <c r="V60" s="42" t="n"/>
      <c r="W60" s="42" t="n"/>
      <c r="X60" s="42" t="n"/>
    </row>
    <row r="61" ht="30" customHeight="1">
      <c r="A61" s="12" t="n"/>
      <c r="B61" s="42" t="n"/>
      <c r="C61" s="42" t="n"/>
      <c r="D61" s="42" t="n"/>
      <c r="E61" s="42" t="n"/>
      <c r="F61" s="42" t="n"/>
      <c r="G61" s="42" t="n"/>
      <c r="H61" s="12" t="n"/>
      <c r="I61" s="12" t="n"/>
      <c r="J61" s="39">
        <f>IF(OR($H61="",$I61=""),"",$H61*$I61)</f>
        <v/>
      </c>
      <c r="K61" s="40">
        <f>IF(OR($H61="",$I61=""),"",IFERROR(INDEX(Risk_Matrix,MATCH($H61,Risk_Likelihood,0),MATCH($I61,Risk_Consequence,0)),"Check 1–5"))</f>
        <v/>
      </c>
      <c r="L61" s="42" t="n"/>
      <c r="M61" s="42" t="n"/>
      <c r="N61" s="12" t="n"/>
      <c r="O61" s="12" t="n"/>
      <c r="P61" s="39">
        <f>IF(OR($N61="",$O61=""),"",$N61*$O61)</f>
        <v/>
      </c>
      <c r="Q61" s="40">
        <f>IF(OR($N61="",$O61=""),"",IFERROR(INDEX(Risk_Matrix,MATCH($N61,Risk_Likelihood,0),MATCH($O61,Risk_Consequence,0)),"Check 1–5"))</f>
        <v/>
      </c>
      <c r="R61" s="39">
        <f>IF(OR($J61="",$P61=""),"",$J61-$P61)</f>
        <v/>
      </c>
      <c r="S61" s="42" t="n"/>
      <c r="T61" s="42" t="n"/>
      <c r="U61" s="42" t="n"/>
      <c r="V61" s="42" t="n"/>
      <c r="W61" s="42" t="n"/>
      <c r="X61" s="42" t="n"/>
    </row>
    <row r="62" ht="30" customHeight="1">
      <c r="A62" s="12" t="n"/>
      <c r="B62" s="42" t="n"/>
      <c r="C62" s="42" t="n"/>
      <c r="D62" s="42" t="n"/>
      <c r="E62" s="42" t="n"/>
      <c r="F62" s="42" t="n"/>
      <c r="G62" s="42" t="n"/>
      <c r="H62" s="12" t="n"/>
      <c r="I62" s="12" t="n"/>
      <c r="J62" s="39">
        <f>IF(OR($H62="",$I62=""),"",$H62*$I62)</f>
        <v/>
      </c>
      <c r="K62" s="40">
        <f>IF(OR($H62="",$I62=""),"",IFERROR(INDEX(Risk_Matrix,MATCH($H62,Risk_Likelihood,0),MATCH($I62,Risk_Consequence,0)),"Check 1–5"))</f>
        <v/>
      </c>
      <c r="L62" s="42" t="n"/>
      <c r="M62" s="42" t="n"/>
      <c r="N62" s="12" t="n"/>
      <c r="O62" s="12" t="n"/>
      <c r="P62" s="39">
        <f>IF(OR($N62="",$O62=""),"",$N62*$O62)</f>
        <v/>
      </c>
      <c r="Q62" s="40">
        <f>IF(OR($N62="",$O62=""),"",IFERROR(INDEX(Risk_Matrix,MATCH($N62,Risk_Likelihood,0),MATCH($O62,Risk_Consequence,0)),"Check 1–5"))</f>
        <v/>
      </c>
      <c r="R62" s="39">
        <f>IF(OR($J62="",$P62=""),"",$J62-$P62)</f>
        <v/>
      </c>
      <c r="S62" s="42" t="n"/>
      <c r="T62" s="42" t="n"/>
      <c r="U62" s="42" t="n"/>
      <c r="V62" s="42" t="n"/>
      <c r="W62" s="42" t="n"/>
      <c r="X62" s="42" t="n"/>
    </row>
    <row r="63" ht="30" customHeight="1">
      <c r="A63" s="12" t="n"/>
      <c r="B63" s="42" t="n"/>
      <c r="C63" s="42" t="n"/>
      <c r="D63" s="42" t="n"/>
      <c r="E63" s="42" t="n"/>
      <c r="F63" s="42" t="n"/>
      <c r="G63" s="42" t="n"/>
      <c r="H63" s="12" t="n"/>
      <c r="I63" s="12" t="n"/>
      <c r="J63" s="39">
        <f>IF(OR($H63="",$I63=""),"",$H63*$I63)</f>
        <v/>
      </c>
      <c r="K63" s="40">
        <f>IF(OR($H63="",$I63=""),"",IFERROR(INDEX(Risk_Matrix,MATCH($H63,Risk_Likelihood,0),MATCH($I63,Risk_Consequence,0)),"Check 1–5"))</f>
        <v/>
      </c>
      <c r="L63" s="42" t="n"/>
      <c r="M63" s="42" t="n"/>
      <c r="N63" s="12" t="n"/>
      <c r="O63" s="12" t="n"/>
      <c r="P63" s="39">
        <f>IF(OR($N63="",$O63=""),"",$N63*$O63)</f>
        <v/>
      </c>
      <c r="Q63" s="40">
        <f>IF(OR($N63="",$O63=""),"",IFERROR(INDEX(Risk_Matrix,MATCH($N63,Risk_Likelihood,0),MATCH($O63,Risk_Consequence,0)),"Check 1–5"))</f>
        <v/>
      </c>
      <c r="R63" s="39">
        <f>IF(OR($J63="",$P63=""),"",$J63-$P63)</f>
        <v/>
      </c>
      <c r="S63" s="42" t="n"/>
      <c r="T63" s="42" t="n"/>
      <c r="U63" s="42" t="n"/>
      <c r="V63" s="42" t="n"/>
      <c r="W63" s="42" t="n"/>
      <c r="X63" s="42" t="n"/>
    </row>
    <row r="64" ht="30" customHeight="1">
      <c r="A64" s="12" t="n"/>
      <c r="B64" s="42" t="n"/>
      <c r="C64" s="42" t="n"/>
      <c r="D64" s="42" t="n"/>
      <c r="E64" s="42" t="n"/>
      <c r="F64" s="42" t="n"/>
      <c r="G64" s="42" t="n"/>
      <c r="H64" s="12" t="n"/>
      <c r="I64" s="12" t="n"/>
      <c r="J64" s="39">
        <f>IF(OR($H64="",$I64=""),"",$H64*$I64)</f>
        <v/>
      </c>
      <c r="K64" s="40">
        <f>IF(OR($H64="",$I64=""),"",IFERROR(INDEX(Risk_Matrix,MATCH($H64,Risk_Likelihood,0),MATCH($I64,Risk_Consequence,0)),"Check 1–5"))</f>
        <v/>
      </c>
      <c r="L64" s="42" t="n"/>
      <c r="M64" s="42" t="n"/>
      <c r="N64" s="12" t="n"/>
      <c r="O64" s="12" t="n"/>
      <c r="P64" s="39">
        <f>IF(OR($N64="",$O64=""),"",$N64*$O64)</f>
        <v/>
      </c>
      <c r="Q64" s="40">
        <f>IF(OR($N64="",$O64=""),"",IFERROR(INDEX(Risk_Matrix,MATCH($N64,Risk_Likelihood,0),MATCH($O64,Risk_Consequence,0)),"Check 1–5"))</f>
        <v/>
      </c>
      <c r="R64" s="39">
        <f>IF(OR($J64="",$P64=""),"",$J64-$P64)</f>
        <v/>
      </c>
      <c r="S64" s="42" t="n"/>
      <c r="T64" s="42" t="n"/>
      <c r="U64" s="42" t="n"/>
      <c r="V64" s="42" t="n"/>
      <c r="W64" s="42" t="n"/>
      <c r="X64" s="42" t="n"/>
    </row>
    <row r="65" ht="30" customHeight="1">
      <c r="A65" s="12" t="n"/>
      <c r="B65" s="42" t="n"/>
      <c r="C65" s="42" t="n"/>
      <c r="D65" s="42" t="n"/>
      <c r="E65" s="42" t="n"/>
      <c r="F65" s="42" t="n"/>
      <c r="G65" s="42" t="n"/>
      <c r="H65" s="12" t="n"/>
      <c r="I65" s="12" t="n"/>
      <c r="J65" s="39">
        <f>IF(OR($H65="",$I65=""),"",$H65*$I65)</f>
        <v/>
      </c>
      <c r="K65" s="40">
        <f>IF(OR($H65="",$I65=""),"",IFERROR(INDEX(Risk_Matrix,MATCH($H65,Risk_Likelihood,0),MATCH($I65,Risk_Consequence,0)),"Check 1–5"))</f>
        <v/>
      </c>
      <c r="L65" s="42" t="n"/>
      <c r="M65" s="42" t="n"/>
      <c r="N65" s="12" t="n"/>
      <c r="O65" s="12" t="n"/>
      <c r="P65" s="39">
        <f>IF(OR($N65="",$O65=""),"",$N65*$O65)</f>
        <v/>
      </c>
      <c r="Q65" s="40">
        <f>IF(OR($N65="",$O65=""),"",IFERROR(INDEX(Risk_Matrix,MATCH($N65,Risk_Likelihood,0),MATCH($O65,Risk_Consequence,0)),"Check 1–5"))</f>
        <v/>
      </c>
      <c r="R65" s="39">
        <f>IF(OR($J65="",$P65=""),"",$J65-$P65)</f>
        <v/>
      </c>
      <c r="S65" s="42" t="n"/>
      <c r="T65" s="42" t="n"/>
      <c r="U65" s="42" t="n"/>
      <c r="V65" s="42" t="n"/>
      <c r="W65" s="42" t="n"/>
      <c r="X65" s="42" t="n"/>
    </row>
    <row r="66" ht="30" customHeight="1">
      <c r="A66" s="12" t="n"/>
      <c r="B66" s="42" t="n"/>
      <c r="C66" s="42" t="n"/>
      <c r="D66" s="42" t="n"/>
      <c r="E66" s="42" t="n"/>
      <c r="F66" s="42" t="n"/>
      <c r="G66" s="42" t="n"/>
      <c r="H66" s="12" t="n"/>
      <c r="I66" s="12" t="n"/>
      <c r="J66" s="39">
        <f>IF(OR($H66="",$I66=""),"",$H66*$I66)</f>
        <v/>
      </c>
      <c r="K66" s="40">
        <f>IF(OR($H66="",$I66=""),"",IFERROR(INDEX(Risk_Matrix,MATCH($H66,Risk_Likelihood,0),MATCH($I66,Risk_Consequence,0)),"Check 1–5"))</f>
        <v/>
      </c>
      <c r="L66" s="42" t="n"/>
      <c r="M66" s="42" t="n"/>
      <c r="N66" s="12" t="n"/>
      <c r="O66" s="12" t="n"/>
      <c r="P66" s="39">
        <f>IF(OR($N66="",$O66=""),"",$N66*$O66)</f>
        <v/>
      </c>
      <c r="Q66" s="40">
        <f>IF(OR($N66="",$O66=""),"",IFERROR(INDEX(Risk_Matrix,MATCH($N66,Risk_Likelihood,0),MATCH($O66,Risk_Consequence,0)),"Check 1–5"))</f>
        <v/>
      </c>
      <c r="R66" s="39">
        <f>IF(OR($J66="",$P66=""),"",$J66-$P66)</f>
        <v/>
      </c>
      <c r="S66" s="42" t="n"/>
      <c r="T66" s="42" t="n"/>
      <c r="U66" s="42" t="n"/>
      <c r="V66" s="42" t="n"/>
      <c r="W66" s="42" t="n"/>
      <c r="X66" s="42" t="n"/>
    </row>
    <row r="67" ht="30" customHeight="1">
      <c r="A67" s="12" t="n"/>
      <c r="B67" s="42" t="n"/>
      <c r="C67" s="42" t="n"/>
      <c r="D67" s="42" t="n"/>
      <c r="E67" s="42" t="n"/>
      <c r="F67" s="42" t="n"/>
      <c r="G67" s="42" t="n"/>
      <c r="H67" s="12" t="n"/>
      <c r="I67" s="12" t="n"/>
      <c r="J67" s="39">
        <f>IF(OR($H67="",$I67=""),"",$H67*$I67)</f>
        <v/>
      </c>
      <c r="K67" s="40">
        <f>IF(OR($H67="",$I67=""),"",IFERROR(INDEX(Risk_Matrix,MATCH($H67,Risk_Likelihood,0),MATCH($I67,Risk_Consequence,0)),"Check 1–5"))</f>
        <v/>
      </c>
      <c r="L67" s="42" t="n"/>
      <c r="M67" s="42" t="n"/>
      <c r="N67" s="12" t="n"/>
      <c r="O67" s="12" t="n"/>
      <c r="P67" s="39">
        <f>IF(OR($N67="",$O67=""),"",$N67*$O67)</f>
        <v/>
      </c>
      <c r="Q67" s="40">
        <f>IF(OR($N67="",$O67=""),"",IFERROR(INDEX(Risk_Matrix,MATCH($N67,Risk_Likelihood,0),MATCH($O67,Risk_Consequence,0)),"Check 1–5"))</f>
        <v/>
      </c>
      <c r="R67" s="39">
        <f>IF(OR($J67="",$P67=""),"",$J67-$P67)</f>
        <v/>
      </c>
      <c r="S67" s="42" t="n"/>
      <c r="T67" s="42" t="n"/>
      <c r="U67" s="42" t="n"/>
      <c r="V67" s="42" t="n"/>
      <c r="W67" s="42" t="n"/>
      <c r="X67" s="42" t="n"/>
    </row>
    <row r="68" ht="30" customHeight="1">
      <c r="A68" s="12" t="n"/>
      <c r="B68" s="42" t="n"/>
      <c r="C68" s="42" t="n"/>
      <c r="D68" s="42" t="n"/>
      <c r="E68" s="42" t="n"/>
      <c r="F68" s="42" t="n"/>
      <c r="G68" s="42" t="n"/>
      <c r="H68" s="12" t="n"/>
      <c r="I68" s="12" t="n"/>
      <c r="J68" s="39">
        <f>IF(OR($H68="",$I68=""),"",$H68*$I68)</f>
        <v/>
      </c>
      <c r="K68" s="40">
        <f>IF(OR($H68="",$I68=""),"",IFERROR(INDEX(Risk_Matrix,MATCH($H68,Risk_Likelihood,0),MATCH($I68,Risk_Consequence,0)),"Check 1–5"))</f>
        <v/>
      </c>
      <c r="L68" s="42" t="n"/>
      <c r="M68" s="42" t="n"/>
      <c r="N68" s="12" t="n"/>
      <c r="O68" s="12" t="n"/>
      <c r="P68" s="39">
        <f>IF(OR($N68="",$O68=""),"",$N68*$O68)</f>
        <v/>
      </c>
      <c r="Q68" s="40">
        <f>IF(OR($N68="",$O68=""),"",IFERROR(INDEX(Risk_Matrix,MATCH($N68,Risk_Likelihood,0),MATCH($O68,Risk_Consequence,0)),"Check 1–5"))</f>
        <v/>
      </c>
      <c r="R68" s="39">
        <f>IF(OR($J68="",$P68=""),"",$J68-$P68)</f>
        <v/>
      </c>
      <c r="S68" s="42" t="n"/>
      <c r="T68" s="42" t="n"/>
      <c r="U68" s="42" t="n"/>
      <c r="V68" s="42" t="n"/>
      <c r="W68" s="42" t="n"/>
      <c r="X68" s="42" t="n"/>
    </row>
    <row r="70" ht="6" customHeight="1"/>
    <row r="71" ht="19.5" customHeight="1">
      <c r="A71" s="5" t="inlineStr">
        <is>
          <t>SUMMARY</t>
        </is>
      </c>
    </row>
    <row r="72" ht="17" customHeight="1">
      <c r="A72" s="43" t="inlineStr">
        <is>
          <t>Job steps assessed</t>
        </is>
      </c>
      <c r="D72" s="44">
        <f>SUMPRODUCT(--($B$9:$B$68&lt;&gt;""))</f>
        <v/>
      </c>
    </row>
    <row r="73" ht="17" customHeight="1">
      <c r="A73" s="43" t="inlineStr">
        <is>
          <t>Extreme residual risks</t>
        </is>
      </c>
      <c r="D73" s="44">
        <f>COUNTIF($Q$9:$Q$68,"Extreme")</f>
        <v/>
      </c>
    </row>
    <row r="74" ht="17" customHeight="1">
      <c r="A74" s="43" t="inlineStr">
        <is>
          <t>High residual risks</t>
        </is>
      </c>
      <c r="D74" s="44">
        <f>COUNTIF($Q$9:$Q$68,"High")</f>
        <v/>
      </c>
    </row>
    <row r="75" ht="17" customHeight="1">
      <c r="A75" s="43" t="inlineStr">
        <is>
          <t>Moderate residual risks</t>
        </is>
      </c>
      <c r="D75" s="44">
        <f>COUNTIF($Q$9:$Q$68,"Moderate")</f>
        <v/>
      </c>
    </row>
    <row r="76" ht="17" customHeight="1">
      <c r="A76" s="43" t="inlineStr">
        <is>
          <t>Low residual risks</t>
        </is>
      </c>
      <c r="D76" s="44">
        <f>COUNTIF($Q$9:$Q$68,"Low")</f>
        <v/>
      </c>
    </row>
    <row r="77" ht="17" customHeight="1">
      <c r="A77" s="43" t="inlineStr">
        <is>
          <t>Rows where PPE or Administrative is the top control for a High+ inherent risk</t>
        </is>
      </c>
      <c r="D77" s="44">
        <f>SUMPRODUCT(--(($M$9:$M$68="PPE")+($M$9:$M$68="Administrative")&gt;0),--(($K$9:$K$68="High")+($K$9:$K$68="Extreme")&gt;0))</f>
        <v/>
      </c>
    </row>
    <row r="78" ht="17" customHeight="1">
      <c r="A78" s="43" t="inlineStr">
        <is>
          <t>Average risk reduction (points)</t>
        </is>
      </c>
      <c r="D78" s="44">
        <f>IF(SUMPRODUCT(--(ISNUMBER($R$9:$R$68)))=0,"",ROUND(SUMPRODUCT($R$9:$R$68,--(ISNUMBER($R$9:$R$68)))/SUMPRODUCT(--(ISNUMBER($R$9:$R$68))),1))</f>
        <v/>
      </c>
    </row>
    <row r="80" ht="26" customHeight="1">
      <c r="A80" s="15" t="inlineStr">
        <is>
          <t>Any residual risk still rated High or Extreme must be justified in the Notes column, approved at the level shown in the rating bands on the Risk Matrix sheet, and reduced so far as is reasonably practicable before the work starts. Delete every italic EXAMPLE row before issuing this SWMS.</t>
        </is>
      </c>
    </row>
    <row r="82" ht="12.75" customHeight="1">
      <c r="A82" s="16" t="inlineStr">
        <is>
          <t>Visit mastt.com</t>
        </is>
      </c>
      <c r="B82" s="17" t="n"/>
      <c r="C82" s="17" t="n"/>
      <c r="D82" s="17" t="n"/>
      <c r="E82" s="17" t="n"/>
      <c r="F82" s="17" t="n"/>
      <c r="G82" s="17" t="n"/>
      <c r="H82" s="17" t="n"/>
      <c r="I82" s="17" t="n"/>
      <c r="J82" s="17" t="n"/>
      <c r="K82" s="17" t="n"/>
      <c r="L82" s="17" t="n"/>
      <c r="M82" s="17" t="n"/>
      <c r="N82" s="17" t="n"/>
      <c r="O82" s="17" t="n"/>
      <c r="P82" s="17" t="n"/>
      <c r="Q82" s="17" t="n"/>
      <c r="R82" s="17" t="n"/>
      <c r="S82" s="17" t="n"/>
      <c r="T82" s="17" t="n"/>
      <c r="U82" s="17" t="n"/>
      <c r="V82" s="17" t="n"/>
      <c r="W82" s="17" t="n"/>
      <c r="X82" s="17" t="n"/>
    </row>
  </sheetData>
  <sheetProtection selectLockedCells="0" selectUnlockedCells="0" sheet="1" objects="0" insertRows="0" insertHyperlinks="1" autoFilter="0" scenarios="0" formatColumns="0" deleteColumns="1" insertColumns="0" pivotTables="1" deleteRows="0" formatCells="0" formatRows="0" sort="0"/>
  <autoFilter ref="A8:X68"/>
  <mergeCells count="13">
    <mergeCell ref="C2:X2"/>
    <mergeCell ref="A76:C76"/>
    <mergeCell ref="A75:C75"/>
    <mergeCell ref="A71:B71"/>
    <mergeCell ref="A82:X82"/>
    <mergeCell ref="A74:C74"/>
    <mergeCell ref="A78:C78"/>
    <mergeCell ref="A80:L80"/>
    <mergeCell ref="R7:X7"/>
    <mergeCell ref="C3:X3"/>
    <mergeCell ref="A77:C77"/>
    <mergeCell ref="A73:C73"/>
    <mergeCell ref="A72:C72"/>
  </mergeCells>
  <conditionalFormatting sqref="K9:K68">
    <cfRule type="expression" priority="1" dxfId="5" stopIfTrue="0">
      <formula>$K9="Low"</formula>
    </cfRule>
    <cfRule type="expression" priority="2" dxfId="6" stopIfTrue="0">
      <formula>$K9="Moderate"</formula>
    </cfRule>
    <cfRule type="expression" priority="3" dxfId="0" stopIfTrue="0">
      <formula>$K9="High"</formula>
    </cfRule>
    <cfRule type="expression" priority="4" dxfId="4" stopIfTrue="0">
      <formula>$K9="Extreme"</formula>
    </cfRule>
  </conditionalFormatting>
  <conditionalFormatting sqref="Q9:Q68">
    <cfRule type="expression" priority="5" dxfId="5" stopIfTrue="0">
      <formula>$Q9="Low"</formula>
    </cfRule>
    <cfRule type="expression" priority="6" dxfId="6" stopIfTrue="0">
      <formula>$Q9="Moderate"</formula>
    </cfRule>
    <cfRule type="expression" priority="7" dxfId="0" stopIfTrue="0">
      <formula>$Q9="High"</formula>
    </cfRule>
    <cfRule type="expression" priority="8" dxfId="4" stopIfTrue="0">
      <formula>$Q9="Extreme"</formula>
    </cfRule>
  </conditionalFormatting>
  <conditionalFormatting sqref="A9:B68">
    <cfRule type="expression" priority="9" dxfId="7" stopIfTrue="0">
      <formula>OR($Q9="High",$Q9="Extreme")</formula>
    </cfRule>
  </conditionalFormatting>
  <conditionalFormatting sqref="M9:M68">
    <cfRule type="expression" priority="10" dxfId="2" stopIfTrue="0">
      <formula>AND(OR($M9="PPE",$M9="Administrative"),OR($K9="High",$K9="Extreme"))</formula>
    </cfRule>
  </conditionalFormatting>
  <conditionalFormatting sqref="R9:R68">
    <cfRule type="expression" priority="11" dxfId="4" stopIfTrue="0">
      <formula>AND(ISNUMBER($R9),$R9&lt;=0)</formula>
    </cfRule>
  </conditionalFormatting>
  <conditionalFormatting sqref="L9:L68">
    <cfRule type="expression" priority="12" dxfId="7" stopIfTrue="0">
      <formula>AND($L9="",$K9&lt;&gt;"")</formula>
    </cfRule>
  </conditionalFormatting>
  <conditionalFormatting sqref="D73:D74">
    <cfRule type="expression" priority="13" dxfId="4" stopIfTrue="0">
      <formula>$D73&gt;0</formula>
    </cfRule>
  </conditionalFormatting>
  <conditionalFormatting sqref="D77">
    <cfRule type="expression" priority="14" dxfId="0" stopIfTrue="0">
      <formula>$D77&gt;0</formula>
    </cfRule>
  </conditionalFormatting>
  <dataValidations count="10">
    <dataValidation sqref="D9:D68" showDropDown="0" showInputMessage="0" showErrorMessage="1" allowBlank="1" errorTitle="Invalid entry" error="Choose a value from the drop-down list." type="list">
      <formula1>Lists!$F$31:$F$53</formula1>
    </dataValidation>
    <dataValidation sqref="F9:F68" showDropDown="0" showInputMessage="0" showErrorMessage="1" allowBlank="1" errorTitle="Invalid entry" error="Choose a value from the drop-down list." type="list">
      <formula1>Lists!$G$31:$G$42</formula1>
    </dataValidation>
    <dataValidation sqref="H9:H68" showDropDown="0" showInputMessage="0" showErrorMessage="1" allowBlank="1" errorTitle="Invalid entry" error="Choose a value from the drop-down list." type="list">
      <formula1>Lists!$D$31:$D$35</formula1>
    </dataValidation>
    <dataValidation sqref="I9:I68" showDropDown="0" showInputMessage="0" showErrorMessage="1" allowBlank="1" errorTitle="Invalid entry" error="Choose a value from the drop-down list." type="list">
      <formula1>Lists!$D$31:$D$35</formula1>
    </dataValidation>
    <dataValidation sqref="N9:N68" showDropDown="0" showInputMessage="0" showErrorMessage="1" allowBlank="1" errorTitle="Invalid entry" error="Choose a value from the drop-down list." type="list">
      <formula1>Lists!$D$31:$D$35</formula1>
    </dataValidation>
    <dataValidation sqref="O9:O68" showDropDown="0" showInputMessage="0" showErrorMessage="1" allowBlank="1" errorTitle="Invalid entry" error="Choose a value from the drop-down list." type="list">
      <formula1>Lists!$D$31:$D$35</formula1>
    </dataValidation>
    <dataValidation sqref="M9:M68" showDropDown="0" showInputMessage="0" showErrorMessage="1" allowBlank="1" errorTitle="Invalid entry" error="Choose a value from the drop-down list." type="list">
      <formula1>Lists!$H$31:$H$36</formula1>
    </dataValidation>
    <dataValidation sqref="V9:V68" showDropDown="0" showInputMessage="0" showErrorMessage="1" allowBlank="1" errorTitle="Invalid entry" error="Choose a value from the drop-down list." type="list">
      <formula1>Lists!$I$31:$I$46</formula1>
    </dataValidation>
    <dataValidation sqref="W9:W68" showDropDown="0" showInputMessage="0" showErrorMessage="1" allowBlank="1" errorTitle="Invalid entry" error="Choose a value from the drop-down list." type="list">
      <formula1>Lists!$J$31:$J$41</formula1>
    </dataValidation>
    <dataValidation sqref="U9:U68" showDropDown="0" showInputMessage="0" showErrorMessage="1" allowBlank="1" errorTitle="Invalid entry" error="Choose a value from the drop-down list." type="list">
      <formula1>Lists!$K$31:$K$47</formula1>
    </dataValidation>
  </dataValidations>
  <hyperlinks>
    <hyperlink xmlns:r="http://schemas.openxmlformats.org/officeDocument/2006/relationships" ref="A2" r:id="rId1"/>
    <hyperlink xmlns:r="http://schemas.openxmlformats.org/officeDocument/2006/relationships" ref="A82" r:id="rId2"/>
  </hyperlinks>
  <pageMargins left="0.3" right="0.3" top="0.4" bottom="0.4" header="0.2" footer="0.2"/>
  <pageSetup orientation="landscape" paperSize="9" fitToHeight="0" fitToWidth="1"/>
  <drawing xmlns:r="http://schemas.openxmlformats.org/officeDocument/2006/relationships" r:id="rId3"/>
</worksheet>
</file>

<file path=xl/worksheets/sheet4.xml><?xml version="1.0" encoding="utf-8"?>
<worksheet xmlns="http://schemas.openxmlformats.org/spreadsheetml/2006/main">
  <sheetPr>
    <outlinePr summaryBelow="1" summaryRight="1"/>
    <pageSetUpPr fitToPage="1"/>
  </sheetPr>
  <dimension ref="A2:I58"/>
  <sheetViews>
    <sheetView showGridLines="0" zoomScale="100" workbookViewId="0">
      <selection activeCell="A1" sqref="A1"/>
    </sheetView>
  </sheetViews>
  <sheetFormatPr baseColWidth="8" defaultRowHeight="15"/>
  <cols>
    <col width="2.5" customWidth="1" min="1" max="1"/>
    <col width="7" customWidth="1" min="2" max="2"/>
    <col width="21" customWidth="1" min="3" max="3"/>
    <col width="25" customWidth="1" min="4" max="4"/>
    <col width="25" customWidth="1" min="5" max="5"/>
    <col width="25" customWidth="1" min="6" max="6"/>
    <col width="25" customWidth="1" min="7" max="7"/>
    <col width="25" customWidth="1" min="8" max="8"/>
    <col width="2.5" customWidth="1" min="9" max="9"/>
  </cols>
  <sheetData>
    <row r="1" ht="3.75" customHeight="1"/>
    <row r="2" ht="27.75" customHeight="1">
      <c r="A2" s="1" t="inlineStr">
        <is>
          <t xml:space="preserve"> </t>
        </is>
      </c>
      <c r="B2" s="2" t="n"/>
      <c r="C2" s="2" t="n"/>
      <c r="D2" s="3" t="inlineStr">
        <is>
          <t>Safe Work Method Statement (SWMS / JSA / RAMS)</t>
        </is>
      </c>
    </row>
    <row r="3" ht="12.75" customHeight="1">
      <c r="A3" s="2" t="n"/>
      <c r="B3" s="2" t="n"/>
      <c r="C3" s="2" t="n"/>
      <c r="D3" s="4" t="inlineStr">
        <is>
          <t>Risk Matrix  ·  5 × 5 likelihood × consequence  ·  rating bands, descriptors and the hierarchy of controls</t>
        </is>
      </c>
    </row>
    <row r="4" ht="6" customHeight="1"/>
    <row r="6" ht="21" customHeight="1">
      <c r="B6" s="5" t="inlineStr">
        <is>
          <t>THE MATRIX</t>
        </is>
      </c>
    </row>
    <row r="7" ht="28" customHeight="1">
      <c r="B7" s="15" t="inlineStr">
        <is>
          <t>Read likelihood down the left and consequence across the top. The cell gives the rating and, in brackets, the score (likelihood × consequence). The Risk Assessment sheet looks its ratings up in exactly this grid, held on the Lists sheet — change the grid there and everything follows.</t>
        </is>
      </c>
    </row>
    <row r="9" ht="18" customHeight="1">
      <c r="B9" s="45" t="inlineStr"/>
      <c r="C9" s="30" t="inlineStr">
        <is>
          <t>CONSEQUENCE →</t>
        </is>
      </c>
      <c r="D9" s="46" t="n">
        <v>1</v>
      </c>
      <c r="E9" s="46" t="n">
        <v>2</v>
      </c>
      <c r="F9" s="46" t="n">
        <v>3</v>
      </c>
      <c r="G9" s="46" t="n">
        <v>4</v>
      </c>
      <c r="H9" s="46" t="n">
        <v>5</v>
      </c>
    </row>
    <row r="10" ht="16" customHeight="1">
      <c r="B10" s="30" t="inlineStr"/>
      <c r="C10" s="30" t="inlineStr">
        <is>
          <t>LIKELIHOOD ↓</t>
        </is>
      </c>
      <c r="D10" s="47" t="inlineStr">
        <is>
          <t>Insignificant</t>
        </is>
      </c>
      <c r="E10" s="47" t="inlineStr">
        <is>
          <t>Minor</t>
        </is>
      </c>
      <c r="F10" s="47" t="inlineStr">
        <is>
          <t>Moderate</t>
        </is>
      </c>
      <c r="G10" s="47" t="inlineStr">
        <is>
          <t>Major</t>
        </is>
      </c>
      <c r="H10" s="47" t="inlineStr">
        <is>
          <t>Catastrophic</t>
        </is>
      </c>
    </row>
    <row r="11" ht="30" customHeight="1">
      <c r="B11" s="48" t="n">
        <v>5</v>
      </c>
      <c r="C11" s="29" t="inlineStr">
        <is>
          <t>Almost Certain</t>
        </is>
      </c>
      <c r="D11" s="49">
        <f>INDEX(Risk_Matrix,MATCH($B11,Risk_Likelihood,0),MATCH(D$9,Risk_Consequence,0))&amp;"   ("&amp;$B11*D$9&amp;")"</f>
        <v/>
      </c>
      <c r="E11" s="49">
        <f>INDEX(Risk_Matrix,MATCH($B11,Risk_Likelihood,0),MATCH(E$9,Risk_Consequence,0))&amp;"   ("&amp;$B11*E$9&amp;")"</f>
        <v/>
      </c>
      <c r="F11" s="49">
        <f>INDEX(Risk_Matrix,MATCH($B11,Risk_Likelihood,0),MATCH(F$9,Risk_Consequence,0))&amp;"   ("&amp;$B11*F$9&amp;")"</f>
        <v/>
      </c>
      <c r="G11" s="49">
        <f>INDEX(Risk_Matrix,MATCH($B11,Risk_Likelihood,0),MATCH(G$9,Risk_Consequence,0))&amp;"   ("&amp;$B11*G$9&amp;")"</f>
        <v/>
      </c>
      <c r="H11" s="49">
        <f>INDEX(Risk_Matrix,MATCH($B11,Risk_Likelihood,0),MATCH(H$9,Risk_Consequence,0))&amp;"   ("&amp;$B11*H$9&amp;")"</f>
        <v/>
      </c>
    </row>
    <row r="12" ht="30" customHeight="1">
      <c r="B12" s="48" t="n">
        <v>4</v>
      </c>
      <c r="C12" s="29" t="inlineStr">
        <is>
          <t>Likely</t>
        </is>
      </c>
      <c r="D12" s="49">
        <f>INDEX(Risk_Matrix,MATCH($B12,Risk_Likelihood,0),MATCH(D$9,Risk_Consequence,0))&amp;"   ("&amp;$B12*D$9&amp;")"</f>
        <v/>
      </c>
      <c r="E12" s="49">
        <f>INDEX(Risk_Matrix,MATCH($B12,Risk_Likelihood,0),MATCH(E$9,Risk_Consequence,0))&amp;"   ("&amp;$B12*E$9&amp;")"</f>
        <v/>
      </c>
      <c r="F12" s="49">
        <f>INDEX(Risk_Matrix,MATCH($B12,Risk_Likelihood,0),MATCH(F$9,Risk_Consequence,0))&amp;"   ("&amp;$B12*F$9&amp;")"</f>
        <v/>
      </c>
      <c r="G12" s="49">
        <f>INDEX(Risk_Matrix,MATCH($B12,Risk_Likelihood,0),MATCH(G$9,Risk_Consequence,0))&amp;"   ("&amp;$B12*G$9&amp;")"</f>
        <v/>
      </c>
      <c r="H12" s="49">
        <f>INDEX(Risk_Matrix,MATCH($B12,Risk_Likelihood,0),MATCH(H$9,Risk_Consequence,0))&amp;"   ("&amp;$B12*H$9&amp;")"</f>
        <v/>
      </c>
    </row>
    <row r="13" ht="30" customHeight="1">
      <c r="B13" s="48" t="n">
        <v>3</v>
      </c>
      <c r="C13" s="29" t="inlineStr">
        <is>
          <t>Possible</t>
        </is>
      </c>
      <c r="D13" s="49">
        <f>INDEX(Risk_Matrix,MATCH($B13,Risk_Likelihood,0),MATCH(D$9,Risk_Consequence,0))&amp;"   ("&amp;$B13*D$9&amp;")"</f>
        <v/>
      </c>
      <c r="E13" s="49">
        <f>INDEX(Risk_Matrix,MATCH($B13,Risk_Likelihood,0),MATCH(E$9,Risk_Consequence,0))&amp;"   ("&amp;$B13*E$9&amp;")"</f>
        <v/>
      </c>
      <c r="F13" s="49">
        <f>INDEX(Risk_Matrix,MATCH($B13,Risk_Likelihood,0),MATCH(F$9,Risk_Consequence,0))&amp;"   ("&amp;$B13*F$9&amp;")"</f>
        <v/>
      </c>
      <c r="G13" s="49">
        <f>INDEX(Risk_Matrix,MATCH($B13,Risk_Likelihood,0),MATCH(G$9,Risk_Consequence,0))&amp;"   ("&amp;$B13*G$9&amp;")"</f>
        <v/>
      </c>
      <c r="H13" s="49">
        <f>INDEX(Risk_Matrix,MATCH($B13,Risk_Likelihood,0),MATCH(H$9,Risk_Consequence,0))&amp;"   ("&amp;$B13*H$9&amp;")"</f>
        <v/>
      </c>
    </row>
    <row r="14" ht="30" customHeight="1">
      <c r="B14" s="48" t="n">
        <v>2</v>
      </c>
      <c r="C14" s="29" t="inlineStr">
        <is>
          <t>Unlikely</t>
        </is>
      </c>
      <c r="D14" s="49">
        <f>INDEX(Risk_Matrix,MATCH($B14,Risk_Likelihood,0),MATCH(D$9,Risk_Consequence,0))&amp;"   ("&amp;$B14*D$9&amp;")"</f>
        <v/>
      </c>
      <c r="E14" s="49">
        <f>INDEX(Risk_Matrix,MATCH($B14,Risk_Likelihood,0),MATCH(E$9,Risk_Consequence,0))&amp;"   ("&amp;$B14*E$9&amp;")"</f>
        <v/>
      </c>
      <c r="F14" s="49">
        <f>INDEX(Risk_Matrix,MATCH($B14,Risk_Likelihood,0),MATCH(F$9,Risk_Consequence,0))&amp;"   ("&amp;$B14*F$9&amp;")"</f>
        <v/>
      </c>
      <c r="G14" s="49">
        <f>INDEX(Risk_Matrix,MATCH($B14,Risk_Likelihood,0),MATCH(G$9,Risk_Consequence,0))&amp;"   ("&amp;$B14*G$9&amp;")"</f>
        <v/>
      </c>
      <c r="H14" s="49">
        <f>INDEX(Risk_Matrix,MATCH($B14,Risk_Likelihood,0),MATCH(H$9,Risk_Consequence,0))&amp;"   ("&amp;$B14*H$9&amp;")"</f>
        <v/>
      </c>
    </row>
    <row r="15" ht="30" customHeight="1">
      <c r="B15" s="48" t="n">
        <v>1</v>
      </c>
      <c r="C15" s="29" t="inlineStr">
        <is>
          <t>Rare</t>
        </is>
      </c>
      <c r="D15" s="49">
        <f>INDEX(Risk_Matrix,MATCH($B15,Risk_Likelihood,0),MATCH(D$9,Risk_Consequence,0))&amp;"   ("&amp;$B15*D$9&amp;")"</f>
        <v/>
      </c>
      <c r="E15" s="49">
        <f>INDEX(Risk_Matrix,MATCH($B15,Risk_Likelihood,0),MATCH(E$9,Risk_Consequence,0))&amp;"   ("&amp;$B15*E$9&amp;")"</f>
        <v/>
      </c>
      <c r="F15" s="49">
        <f>INDEX(Risk_Matrix,MATCH($B15,Risk_Likelihood,0),MATCH(F$9,Risk_Consequence,0))&amp;"   ("&amp;$B15*F$9&amp;")"</f>
        <v/>
      </c>
      <c r="G15" s="49">
        <f>INDEX(Risk_Matrix,MATCH($B15,Risk_Likelihood,0),MATCH(G$9,Risk_Consequence,0))&amp;"   ("&amp;$B15*G$9&amp;")"</f>
        <v/>
      </c>
      <c r="H15" s="49">
        <f>INDEX(Risk_Matrix,MATCH($B15,Risk_Likelihood,0),MATCH(H$9,Risk_Consequence,0))&amp;"   ("&amp;$B15*H$9&amp;")"</f>
        <v/>
      </c>
    </row>
    <row r="17" ht="21" customHeight="1">
      <c r="B17" s="5" t="inlineStr">
        <is>
          <t>LIKELIHOOD DESCRIPTORS</t>
        </is>
      </c>
    </row>
    <row r="18" ht="20" customHeight="1">
      <c r="B18" s="30" t="inlineStr">
        <is>
          <t>Level</t>
        </is>
      </c>
      <c r="C18" s="29" t="inlineStr">
        <is>
          <t>Descriptor</t>
        </is>
      </c>
      <c r="D18" s="29" t="inlineStr">
        <is>
          <t>How likely, in plain terms</t>
        </is>
      </c>
      <c r="E18" s="11" t="n"/>
      <c r="F18" s="29" t="inlineStr">
        <is>
          <t>Indicative frequency for this activity</t>
        </is>
      </c>
      <c r="G18" s="50" t="n"/>
      <c r="H18" s="11" t="n"/>
    </row>
    <row r="19" ht="28" customHeight="1">
      <c r="B19" s="51" t="n">
        <v>5</v>
      </c>
      <c r="C19" s="52" t="inlineStr">
        <is>
          <t>Almost Certain</t>
        </is>
      </c>
      <c r="D19" s="35" t="inlineStr">
        <is>
          <t>Expected to occur on this activity if the control is not applied — it is the normal outcome.</t>
        </is>
      </c>
      <c r="E19" s="27" t="n"/>
      <c r="F19" s="35" t="inlineStr">
        <is>
          <t>Weekly or more often; more than once per package</t>
        </is>
      </c>
      <c r="G19" s="27" t="n"/>
      <c r="H19" s="27" t="n"/>
    </row>
    <row r="20" ht="28" customHeight="1">
      <c r="B20" s="51" t="n">
        <v>4</v>
      </c>
      <c r="C20" s="52" t="inlineStr">
        <is>
          <t>Likely</t>
        </is>
      </c>
      <c r="D20" s="35" t="inlineStr">
        <is>
          <t>Will probably occur at some point during this activity; has happened before on similar work.</t>
        </is>
      </c>
      <c r="E20" s="27" t="n"/>
      <c r="F20" s="35" t="inlineStr">
        <is>
          <t>Monthly; once or twice per package</t>
        </is>
      </c>
      <c r="G20" s="27" t="n"/>
      <c r="H20" s="27" t="n"/>
    </row>
    <row r="21" ht="28" customHeight="1">
      <c r="B21" s="51" t="n">
        <v>3</v>
      </c>
      <c r="C21" s="52" t="inlineStr">
        <is>
          <t>Possible</t>
        </is>
      </c>
      <c r="D21" s="35" t="inlineStr">
        <is>
          <t>Might occur; a credible combination of circumstances would produce it.</t>
        </is>
      </c>
      <c r="E21" s="27" t="n"/>
      <c r="F21" s="35" t="inlineStr">
        <is>
          <t>Once or twice a year across the business</t>
        </is>
      </c>
      <c r="G21" s="27" t="n"/>
      <c r="H21" s="27" t="n"/>
    </row>
    <row r="22" ht="28" customHeight="1">
      <c r="B22" s="51" t="n">
        <v>2</v>
      </c>
      <c r="C22" s="52" t="inlineStr">
        <is>
          <t>Unlikely</t>
        </is>
      </c>
      <c r="D22" s="35" t="inlineStr">
        <is>
          <t>Could occur but would need an unusual combination of failures.</t>
        </is>
      </c>
      <c r="E22" s="27" t="n"/>
      <c r="F22" s="35" t="inlineStr">
        <is>
          <t>Once every few years</t>
        </is>
      </c>
      <c r="G22" s="27" t="n"/>
      <c r="H22" s="27" t="n"/>
    </row>
    <row r="23" ht="28" customHeight="1">
      <c r="B23" s="51" t="n">
        <v>1</v>
      </c>
      <c r="C23" s="52" t="inlineStr">
        <is>
          <t>Rare</t>
        </is>
      </c>
      <c r="D23" s="35" t="inlineStr">
        <is>
          <t>Only conceivable in exceptional circumstances; no known occurrence on comparable work.</t>
        </is>
      </c>
      <c r="E23" s="27" t="n"/>
      <c r="F23" s="35" t="inlineStr">
        <is>
          <t>Less than once in ten years</t>
        </is>
      </c>
      <c r="G23" s="27" t="n"/>
      <c r="H23" s="27" t="n"/>
    </row>
    <row r="25" ht="21" customHeight="1">
      <c r="B25" s="5" t="inlineStr">
        <is>
          <t>CONSEQUENCE DESCRIPTORS</t>
        </is>
      </c>
    </row>
    <row r="26" ht="24" customHeight="1">
      <c r="B26" s="15" t="inlineStr">
        <is>
          <t>Score against the most severe credible outcome, not the most likely one, and take the highest score across the five impact categories. Safety always governs — a fatality is a 5 regardless of cost.</t>
        </is>
      </c>
    </row>
    <row r="27" ht="26" customHeight="1">
      <c r="B27" s="30" t="inlineStr">
        <is>
          <t>Level</t>
        </is>
      </c>
      <c r="C27" s="30" t="inlineStr">
        <is>
          <t>Descriptor</t>
        </is>
      </c>
      <c r="D27" s="30" t="inlineStr">
        <is>
          <t>People (health &amp; safety)</t>
        </is>
      </c>
      <c r="E27" s="30" t="inlineStr">
        <is>
          <t>Environment</t>
        </is>
      </c>
      <c r="F27" s="30" t="inlineStr">
        <is>
          <t>Property / Plant</t>
        </is>
      </c>
      <c r="G27" s="30" t="inlineStr">
        <is>
          <t>Programme</t>
        </is>
      </c>
      <c r="H27" s="30" t="inlineStr">
        <is>
          <t>Reputation / Legal</t>
        </is>
      </c>
    </row>
    <row r="28" ht="52" customHeight="1">
      <c r="B28" s="53" t="n">
        <v>5</v>
      </c>
      <c r="C28" s="54" t="inlineStr">
        <is>
          <t>Catastrophic</t>
        </is>
      </c>
      <c r="D28" s="55" t="inlineStr">
        <is>
          <t>One or more fatalities, or permanent total disability to one or more people.</t>
        </is>
      </c>
      <c r="E28" s="55" t="inlineStr">
        <is>
          <t>Irreversible off-site harm; long-term contamination; prosecution by the environmental regulator.</t>
        </is>
      </c>
      <c r="F28" s="55" t="inlineStr">
        <is>
          <t>Loss of a structure, crane or major plant; damage beyond repair.</t>
        </is>
      </c>
      <c r="G28" s="55" t="inlineStr">
        <is>
          <t>Critical path delayed more than 3 months; project viability threatened.</t>
        </is>
      </c>
      <c r="H28" s="55" t="inlineStr">
        <is>
          <t>Regulator prohibition notice and prosecution; national coverage; loss of licence to operate.</t>
        </is>
      </c>
    </row>
    <row r="29" ht="52" customHeight="1">
      <c r="B29" s="53" t="n">
        <v>4</v>
      </c>
      <c r="C29" s="54" t="inlineStr">
        <is>
          <t>Major</t>
        </is>
      </c>
      <c r="D29" s="55" t="inlineStr">
        <is>
          <t>Permanent disability, life-threatening injury, or an injury requiring hospital admission.</t>
        </is>
      </c>
      <c r="E29" s="55" t="inlineStr">
        <is>
          <t>Significant off-site release requiring regulator notification and remediation.</t>
        </is>
      </c>
      <c r="F29" s="55" t="inlineStr">
        <is>
          <t>Major damage to plant or the works; extensive repair or replacement.</t>
        </is>
      </c>
      <c r="G29" s="55" t="inlineStr">
        <is>
          <t>Critical path delayed 1–3 months.</t>
        </is>
      </c>
      <c r="H29" s="55" t="inlineStr">
        <is>
          <t>Regulator improvement or prohibition notice; client escalation; regional coverage.</t>
        </is>
      </c>
    </row>
    <row r="30" ht="52" customHeight="1">
      <c r="B30" s="53" t="n">
        <v>3</v>
      </c>
      <c r="C30" s="54" t="inlineStr">
        <is>
          <t>Moderate</t>
        </is>
      </c>
      <c r="D30" s="55" t="inlineStr">
        <is>
          <t>Lost-time injury or an injury requiring more than first aid and a return-to-work plan.</t>
        </is>
      </c>
      <c r="E30" s="55" t="inlineStr">
        <is>
          <t>Contained on-site release requiring clean-up and internal reporting.</t>
        </is>
      </c>
      <c r="F30" s="55" t="inlineStr">
        <is>
          <t>Damage requiring significant repair; plant out of service for days.</t>
        </is>
      </c>
      <c r="G30" s="55" t="inlineStr">
        <is>
          <t>Critical path delayed 1–4 weeks, or significant float consumed.</t>
        </is>
      </c>
      <c r="H30" s="55" t="inlineStr">
        <is>
          <t>Formal client complaint; local coverage; contractual non-conformance.</t>
        </is>
      </c>
    </row>
    <row r="31" ht="52" customHeight="1">
      <c r="B31" s="53" t="n">
        <v>2</v>
      </c>
      <c r="C31" s="54" t="inlineStr">
        <is>
          <t>Minor</t>
        </is>
      </c>
      <c r="D31" s="55" t="inlineStr">
        <is>
          <t>Medical treatment injury with no lost time; short-term discomfort or illness.</t>
        </is>
      </c>
      <c r="E31" s="55" t="inlineStr">
        <is>
          <t>Minor on-site spill cleaned up immediately with site resources.</t>
        </is>
      </c>
      <c r="F31" s="55" t="inlineStr">
        <is>
          <t>Minor damage; repairable within the shift.</t>
        </is>
      </c>
      <c r="G31" s="55" t="inlineStr">
        <is>
          <t>Delay absorbed within float; less than one week.</t>
        </is>
      </c>
      <c r="H31" s="55" t="inlineStr">
        <is>
          <t>Internal complaint; resolved on site.</t>
        </is>
      </c>
    </row>
    <row r="32" ht="52" customHeight="1">
      <c r="B32" s="53" t="n">
        <v>1</v>
      </c>
      <c r="C32" s="54" t="inlineStr">
        <is>
          <t>Insignificant</t>
        </is>
      </c>
      <c r="D32" s="55" t="inlineStr">
        <is>
          <t>First aid case or no injury; no treatment beyond the site kit.</t>
        </is>
      </c>
      <c r="E32" s="55" t="inlineStr">
        <is>
          <t>Negligible environmental effect; no reporting required.</t>
        </is>
      </c>
      <c r="F32" s="55" t="inlineStr">
        <is>
          <t>Negligible damage; cosmetic only.</t>
        </is>
      </c>
      <c r="G32" s="55" t="inlineStr">
        <is>
          <t>No measurable effect on the programme.</t>
        </is>
      </c>
      <c r="H32" s="55" t="inlineStr">
        <is>
          <t>No external interest; no contractual consequence.</t>
        </is>
      </c>
    </row>
    <row r="34" ht="21" customHeight="1">
      <c r="B34" s="5" t="inlineStr">
        <is>
          <t>RATING BANDS — REQUIRED ACTION AND APPROVAL AUTHORITY</t>
        </is>
      </c>
    </row>
    <row r="35" ht="20" customHeight="1">
      <c r="B35" s="29" t="inlineStr">
        <is>
          <t>Rating</t>
        </is>
      </c>
      <c r="C35" s="11" t="n"/>
      <c r="D35" s="30" t="inlineStr">
        <is>
          <t>Score</t>
        </is>
      </c>
      <c r="E35" s="29" t="inlineStr">
        <is>
          <t>Required action before work starts</t>
        </is>
      </c>
      <c r="F35" s="11" t="n"/>
      <c r="G35" s="29" t="inlineStr">
        <is>
          <t>Approval authority</t>
        </is>
      </c>
      <c r="H35" s="29" t="inlineStr">
        <is>
          <t>Monitoring</t>
        </is>
      </c>
    </row>
    <row r="36" ht="50" customHeight="1">
      <c r="B36" s="56" t="inlineStr">
        <is>
          <t>Extreme</t>
        </is>
      </c>
      <c r="C36" s="57" t="n"/>
      <c r="D36" s="40" t="inlineStr">
        <is>
          <t>15 – 25</t>
        </is>
      </c>
      <c r="E36" s="55" t="inlineStr">
        <is>
          <t>Stop. Work must not proceed on this method. Redesign the task or eliminate the hazard. If the work is unavoidable, a documented ALARP justification, additional engineered controls and a stand-alone permit are required for each occurrence.</t>
        </is>
      </c>
      <c r="F36" s="27" t="n"/>
      <c r="G36" s="55" t="inlineStr">
        <is>
          <t>Project Director and HSE Manager, in writing, before work starts</t>
        </is>
      </c>
      <c r="H36" s="55" t="inlineStr">
        <is>
          <t>Continuous supervision; daily verification</t>
        </is>
      </c>
    </row>
    <row r="37" ht="50" customHeight="1">
      <c r="B37" s="58" t="inlineStr">
        <is>
          <t>High</t>
        </is>
      </c>
      <c r="C37" s="59" t="n"/>
      <c r="D37" s="40" t="inlineStr">
        <is>
          <t>8 – 12</t>
        </is>
      </c>
      <c r="E37" s="55" t="inlineStr">
        <is>
          <t>Do not start until further controls are applied and the residual risk is justified. Detailed controls, a permit and a competent-person check are required. Reassess after the first occurrence.</t>
        </is>
      </c>
      <c r="F37" s="27" t="n"/>
      <c r="G37" s="55" t="inlineStr">
        <is>
          <t>HSE Manager or Project Manager, in writing</t>
        </is>
      </c>
      <c r="H37" s="55" t="inlineStr">
        <is>
          <t>Verified each shift; recorded on the daily pre-start</t>
        </is>
      </c>
    </row>
    <row r="38" ht="50" customHeight="1">
      <c r="B38" s="60" t="inlineStr">
        <is>
          <t>Moderate</t>
        </is>
      </c>
      <c r="C38" s="61" t="n"/>
      <c r="D38" s="40" t="inlineStr">
        <is>
          <t>4 – 6</t>
        </is>
      </c>
      <c r="E38" s="55" t="inlineStr">
        <is>
          <t>Proceed with the specified controls in place. Responsibility and verification method must be named on the row and briefed at pre-start.</t>
        </is>
      </c>
      <c r="F38" s="27" t="n"/>
      <c r="G38" s="55" t="inlineStr">
        <is>
          <t>Site Supervisor</t>
        </is>
      </c>
      <c r="H38" s="55" t="inlineStr">
        <is>
          <t>Verified daily or per activity</t>
        </is>
      </c>
    </row>
    <row r="39" ht="50" customHeight="1">
      <c r="B39" s="62" t="inlineStr">
        <is>
          <t>Low</t>
        </is>
      </c>
      <c r="C39" s="63" t="n"/>
      <c r="D39" s="40" t="inlineStr">
        <is>
          <t>1 – 3</t>
        </is>
      </c>
      <c r="E39" s="55" t="inlineStr">
        <is>
          <t>Manage by routine procedures, standard PPE and good housekeeping. Monitor for change — a low risk that is left unmanaged does not stay low.</t>
        </is>
      </c>
      <c r="F39" s="27" t="n"/>
      <c r="G39" s="55" t="inlineStr">
        <is>
          <t>Supervisor / crew</t>
        </is>
      </c>
      <c r="H39" s="55" t="inlineStr">
        <is>
          <t>Periodic inspection</t>
        </is>
      </c>
    </row>
    <row r="41" ht="24" customHeight="1">
      <c r="B41" s="15" t="inlineStr">
        <is>
          <t>Score ranges are indicative — the rating always comes from the matrix cell, not from the arithmetic. A Rare × Catastrophic event scores only 5 but is rated High, because a fatality is never 'low risk'.</t>
        </is>
      </c>
    </row>
    <row r="43" ht="21" customHeight="1">
      <c r="B43" s="5" t="inlineStr">
        <is>
          <t>HIERARCHY OF CONTROLS — ALWAYS WORK FROM THE TOP DOWN</t>
        </is>
      </c>
    </row>
    <row r="44" ht="20" customHeight="1">
      <c r="B44" s="30" t="inlineStr">
        <is>
          <t>Rank</t>
        </is>
      </c>
      <c r="C44" s="29" t="inlineStr">
        <is>
          <t>Level</t>
        </is>
      </c>
      <c r="D44" s="29" t="inlineStr">
        <is>
          <t>What it means</t>
        </is>
      </c>
      <c r="E44" s="11" t="n"/>
      <c r="F44" s="29" t="inlineStr">
        <is>
          <t>Worked example from steel erection</t>
        </is>
      </c>
      <c r="G44" s="50" t="n"/>
      <c r="H44" s="11" t="n"/>
    </row>
    <row r="45" ht="34" customHeight="1">
      <c r="B45" s="51" t="n">
        <v>1</v>
      </c>
      <c r="C45" s="52" t="inlineStr">
        <is>
          <t>Elimination</t>
        </is>
      </c>
      <c r="D45" s="55" t="inlineStr">
        <is>
          <t>Remove the hazard completely so the task no longer exists. The only control that cannot fail.</t>
        </is>
      </c>
      <c r="E45" s="27" t="n"/>
      <c r="F45" s="55" t="inlineStr">
        <is>
          <t>Specify remote-release shackles at tender so nobody has to climb to the connection to release slings.</t>
        </is>
      </c>
      <c r="G45" s="27" t="n"/>
      <c r="H45" s="27" t="n"/>
    </row>
    <row r="46" ht="34" customHeight="1">
      <c r="B46" s="51" t="n">
        <v>2</v>
      </c>
      <c r="C46" s="52" t="inlineStr">
        <is>
          <t>Substitution</t>
        </is>
      </c>
      <c r="D46" s="55" t="inlineStr">
        <is>
          <t>Replace the hazard, material or method with something less hazardous.</t>
        </is>
      </c>
      <c r="E46" s="27" t="n"/>
      <c r="F46" s="55" t="inlineStr">
        <is>
          <t>Use low-vibration torque-reacting tensioning tools instead of impact wrenches.</t>
        </is>
      </c>
      <c r="G46" s="27" t="n"/>
      <c r="H46" s="27" t="n"/>
    </row>
    <row r="47" ht="34" customHeight="1">
      <c r="B47" s="51" t="n">
        <v>3</v>
      </c>
      <c r="C47" s="52" t="inlineStr">
        <is>
          <t>Isolation</t>
        </is>
      </c>
      <c r="D47" s="55" t="inlineStr">
        <is>
          <t>Separate people from the hazard in space or time — barriers, exclusion zones, permits.</t>
        </is>
      </c>
      <c r="E47" s="27" t="n"/>
      <c r="F47" s="55" t="inlineStr">
        <is>
          <t>Hard-barrier the full drop zone plus 2 m; stand adjacent trades down during over-boundary lifts.</t>
        </is>
      </c>
      <c r="G47" s="27" t="n"/>
      <c r="H47" s="27" t="n"/>
    </row>
    <row r="48" ht="34" customHeight="1">
      <c r="B48" s="51" t="n">
        <v>4</v>
      </c>
      <c r="C48" s="52" t="inlineStr">
        <is>
          <t>Engineering</t>
        </is>
      </c>
      <c r="D48" s="55" t="inlineStr">
        <is>
          <t>Change the plant, structure or equipment so the hazard is controlled by design.</t>
        </is>
      </c>
      <c r="E48" s="27" t="n"/>
      <c r="F48" s="55" t="inlineStr">
        <is>
          <t>Certified temporary bracing design; engineered outrigger mats; perimeter handrail and fixed penetration covers.</t>
        </is>
      </c>
      <c r="G48" s="27" t="n"/>
      <c r="H48" s="27" t="n"/>
    </row>
    <row r="49" ht="34" customHeight="1">
      <c r="B49" s="51" t="n">
        <v>5</v>
      </c>
      <c r="C49" s="52" t="inlineStr">
        <is>
          <t>Administrative</t>
        </is>
      </c>
      <c r="D49" s="55" t="inlineStr">
        <is>
          <t>Change how people work — procedures, training, permits, rotation, signage.</t>
        </is>
      </c>
      <c r="E49" s="27" t="n"/>
      <c r="F49" s="55" t="inlineStr">
        <is>
          <t>Hot work permit per shift; two-hour rotation limit on bolt tensioning; pre-start briefings.</t>
        </is>
      </c>
      <c r="G49" s="27" t="n"/>
      <c r="H49" s="27" t="n"/>
    </row>
    <row r="50" ht="34" customHeight="1">
      <c r="B50" s="51" t="n">
        <v>6</v>
      </c>
      <c r="C50" s="52" t="inlineStr">
        <is>
          <t>PPE</t>
        </is>
      </c>
      <c r="D50" s="55" t="inlineStr">
        <is>
          <t>Protect the individual. The last line of defence, and the first to fail.</t>
        </is>
      </c>
      <c r="E50" s="27" t="n"/>
      <c r="F50" s="55" t="inlineStr">
        <is>
          <t>Harness and restraint lanyard, Class 5 hearing protection, cut-level-4 gloves, fit-tested respirators.</t>
        </is>
      </c>
      <c r="G50" s="27" t="n"/>
      <c r="H50" s="27" t="n"/>
    </row>
    <row r="52" ht="21" customHeight="1">
      <c r="B52" s="5" t="inlineStr">
        <is>
          <t>ALARP — SO FAR AS IS REASONABLY PRACTICABLE</t>
        </is>
      </c>
    </row>
    <row r="53" ht="37.5" customHeight="1">
      <c r="B53" s="9" t="inlineStr">
        <is>
          <t>ALARP means the risk has been reduced to the point where the cost of any further control — in money, time or trouble — is grossly disproportionate to the reduction in risk it would achieve. It does not mean 'as cheap as possible', and it is not satisfied by writing 'be careful' in a control column.</t>
        </is>
      </c>
    </row>
    <row r="54" ht="50" customHeight="1">
      <c r="B54" s="9" t="inlineStr">
        <is>
          <t>To demonstrate ALARP on a row, you must be able to show four things: the hazard was identified; every higher level of the hierarchy was genuinely considered and either applied or ruled out with a reason; the controls chosen are specific, verifiable and assigned to a named role; and the residual risk was accepted by someone with the authority shown in the rating bands above.</t>
        </is>
      </c>
    </row>
    <row r="55" ht="25" customHeight="1">
      <c r="B55" s="9" t="inlineStr">
        <is>
          <t>Cost is only relevant at the last step. You cannot decline an elimination or engineering control on price alone where the credible consequence is a fatality — that is precisely the case where the disproportion test fails.</t>
        </is>
      </c>
    </row>
    <row r="56" ht="25" customHeight="1">
      <c r="B56" s="9" t="inlineStr">
        <is>
          <t>Reassess when anything changes: the method, the plant, the crew, the weather, the sequence, or after any incident or near miss. A SWMS that has not changed in six months on a live site has usually stopped being read.</t>
        </is>
      </c>
    </row>
    <row r="58" ht="12.75" customHeight="1">
      <c r="A58" s="16" t="inlineStr">
        <is>
          <t>Visit mastt.com</t>
        </is>
      </c>
      <c r="B58" s="17" t="n"/>
      <c r="C58" s="17" t="n"/>
      <c r="D58" s="17" t="n"/>
      <c r="E58" s="17" t="n"/>
      <c r="F58" s="17" t="n"/>
      <c r="G58" s="17" t="n"/>
      <c r="H58" s="17" t="n"/>
      <c r="I58" s="17" t="n"/>
    </row>
  </sheetData>
  <sheetProtection selectLockedCells="0" selectUnlockedCells="0" sheet="1" objects="0" insertRows="0" insertHyperlinks="1" autoFilter="0" scenarios="0" formatColumns="0" deleteColumns="1" insertColumns="0" pivotTables="1" deleteRows="0" formatCells="0" formatRows="0" sort="0"/>
  <mergeCells count="46">
    <mergeCell ref="F20:H20"/>
    <mergeCell ref="D20:E20"/>
    <mergeCell ref="D2:I2"/>
    <mergeCell ref="F18:H18"/>
    <mergeCell ref="D19:E19"/>
    <mergeCell ref="F45:H45"/>
    <mergeCell ref="F50:H50"/>
    <mergeCell ref="B55:H55"/>
    <mergeCell ref="D46:E46"/>
    <mergeCell ref="D22:E22"/>
    <mergeCell ref="E39:F39"/>
    <mergeCell ref="D45:E45"/>
    <mergeCell ref="F47:H47"/>
    <mergeCell ref="D21:E21"/>
    <mergeCell ref="F23:H23"/>
    <mergeCell ref="E35:F35"/>
    <mergeCell ref="B39:C39"/>
    <mergeCell ref="F46:H46"/>
    <mergeCell ref="E38:F38"/>
    <mergeCell ref="F22:H22"/>
    <mergeCell ref="B26:H26"/>
    <mergeCell ref="B41:H41"/>
    <mergeCell ref="D44:E44"/>
    <mergeCell ref="D49:E49"/>
    <mergeCell ref="B54:H54"/>
    <mergeCell ref="B7:H7"/>
    <mergeCell ref="D3:I3"/>
    <mergeCell ref="F48:H48"/>
    <mergeCell ref="D48:E48"/>
    <mergeCell ref="D47:E47"/>
    <mergeCell ref="B38:C38"/>
    <mergeCell ref="B56:H56"/>
    <mergeCell ref="F49:H49"/>
    <mergeCell ref="B37:C37"/>
    <mergeCell ref="E36:F36"/>
    <mergeCell ref="A58:I58"/>
    <mergeCell ref="D18:E18"/>
    <mergeCell ref="F44:H44"/>
    <mergeCell ref="F19:H19"/>
    <mergeCell ref="B53:H53"/>
    <mergeCell ref="D23:E23"/>
    <mergeCell ref="B36:C36"/>
    <mergeCell ref="E37:F37"/>
    <mergeCell ref="D50:E50"/>
    <mergeCell ref="F21:H21"/>
    <mergeCell ref="B35:C35"/>
  </mergeCells>
  <conditionalFormatting sqref="D11:H15">
    <cfRule type="expression" priority="1" dxfId="8" stopIfTrue="0">
      <formula>ISNUMBER(SEARCH("Low",D11))</formula>
    </cfRule>
    <cfRule type="expression" priority="2" dxfId="9" stopIfTrue="0">
      <formula>ISNUMBER(SEARCH("Moderate",D11))</formula>
    </cfRule>
    <cfRule type="expression" priority="3" dxfId="10" stopIfTrue="0">
      <formula>ISNUMBER(SEARCH("High",D11))</formula>
    </cfRule>
    <cfRule type="expression" priority="4" dxfId="11" stopIfTrue="0">
      <formula>ISNUMBER(SEARCH("Extreme",D11))</formula>
    </cfRule>
  </conditionalFormatting>
  <hyperlinks>
    <hyperlink xmlns:r="http://schemas.openxmlformats.org/officeDocument/2006/relationships" ref="A2" r:id="rId1"/>
    <hyperlink xmlns:r="http://schemas.openxmlformats.org/officeDocument/2006/relationships" ref="A58" r:id="rId2"/>
  </hyperlinks>
  <pageMargins left="0.3" right="0.3" top="0.4" bottom="0.4" header="0.2" footer="0.2"/>
  <pageSetup orientation="landscape" paperSize="9" fitToHeight="0" fitToWidth="1"/>
  <drawing xmlns:r="http://schemas.openxmlformats.org/officeDocument/2006/relationships" r:id="rId3"/>
</worksheet>
</file>

<file path=xl/worksheets/sheet5.xml><?xml version="1.0" encoding="utf-8"?>
<worksheet xmlns="http://schemas.openxmlformats.org/spreadsheetml/2006/main">
  <sheetPr>
    <outlinePr summaryBelow="1" summaryRight="1"/>
    <pageSetUpPr fitToPage="1"/>
  </sheetPr>
  <dimension ref="A2:R58"/>
  <sheetViews>
    <sheetView showGridLines="0" zoomScale="100" workbookViewId="0">
      <pane xSplit="2" ySplit="8" topLeftCell="C9" activePane="bottomRight" state="frozen"/>
      <selection pane="topRight"/>
      <selection pane="bottomLeft"/>
      <selection pane="bottomRight" activeCell="A1" sqref="A1"/>
    </sheetView>
  </sheetViews>
  <sheetFormatPr baseColWidth="8" defaultRowHeight="15"/>
  <cols>
    <col width="11" customWidth="1" min="1" max="1"/>
    <col width="36" customWidth="1" min="2" max="2"/>
    <col width="20" customWidth="1" min="3" max="3"/>
    <col width="22" customWidth="1" min="4" max="4"/>
    <col width="18" customWidth="1" min="5" max="5"/>
    <col width="16" customWidth="1" min="6" max="6"/>
    <col width="24" customWidth="1" min="7" max="7"/>
    <col width="24" customWidth="1" min="8" max="8"/>
    <col width="20" customWidth="1" min="9" max="9"/>
    <col width="13" customWidth="1" min="10" max="10"/>
    <col width="11" customWidth="1" min="11" max="11"/>
    <col width="13" customWidth="1" min="12" max="12"/>
    <col width="12" customWidth="1" min="13" max="13"/>
    <col width="28" customWidth="1" min="14" max="14"/>
    <col width="11" customWidth="1" min="15" max="15"/>
    <col width="13" customWidth="1" min="16" max="16"/>
    <col width="44" customWidth="1" min="17" max="17"/>
    <col width="26" customWidth="1" min="18" max="18"/>
  </cols>
  <sheetData>
    <row r="1" ht="3.75" customHeight="1"/>
    <row r="2" ht="27.75" customHeight="1">
      <c r="A2" s="1" t="inlineStr">
        <is>
          <t xml:space="preserve"> </t>
        </is>
      </c>
      <c r="B2" s="2" t="n"/>
      <c r="C2" s="3" t="inlineStr">
        <is>
          <t>Safe Work Method Statement (SWMS / JSA / RAMS)</t>
        </is>
      </c>
    </row>
    <row r="3" ht="12.75" customHeight="1">
      <c r="A3" s="2" t="n"/>
      <c r="B3" s="2" t="n"/>
      <c r="C3" s="4" t="inlineStr">
        <is>
          <t>Plant, Equipment &amp; Substances  ·  what is used on this activity and what must be current before it is</t>
        </is>
      </c>
    </row>
    <row r="4" ht="6" customHeight="1"/>
    <row r="7" ht="15" customHeight="1">
      <c r="A7" s="18">
        <f>IF(Proj_Name="","Project: —  |  complete the Cover sheet","Project:  "&amp;Proj_Name&amp;IF(Proj_Number="",""," · "&amp;Proj_Number))</f>
        <v/>
      </c>
      <c r="L7" s="19" t="inlineStr">
        <is>
          <t>Shaded = your input.  Tinted = auto-calculated.  Anything Overdue must be quarantined and tagged out until it is re-inspected.</t>
        </is>
      </c>
    </row>
    <row r="8" ht="44" customHeight="1">
      <c r="A8" s="30" t="inlineStr">
        <is>
          <t>Item No.</t>
        </is>
      </c>
      <c r="B8" s="30" t="inlineStr">
        <is>
          <t>Item / Description</t>
        </is>
      </c>
      <c r="C8" s="30" t="inlineStr">
        <is>
          <t>Type</t>
        </is>
      </c>
      <c r="D8" s="30" t="inlineStr">
        <is>
          <t>Make / Model</t>
        </is>
      </c>
      <c r="E8" s="30" t="inlineStr">
        <is>
          <t>ID / Serial / Registration No.</t>
        </is>
      </c>
      <c r="F8" s="30" t="inlineStr">
        <is>
          <t>Ownership</t>
        </is>
      </c>
      <c r="G8" s="30" t="inlineStr">
        <is>
          <t>Owner / Supplier</t>
        </is>
      </c>
      <c r="H8" s="30" t="inlineStr">
        <is>
          <t>Inspection / Certification Required</t>
        </is>
      </c>
      <c r="I8" s="30" t="inlineStr">
        <is>
          <t>Certificate / Reference No.</t>
        </is>
      </c>
      <c r="J8" s="30" t="inlineStr">
        <is>
          <t>Last Inspection</t>
        </is>
      </c>
      <c r="K8" s="30" t="inlineStr">
        <is>
          <t>Interval (days)</t>
        </is>
      </c>
      <c r="L8" s="30" t="inlineStr">
        <is>
          <t>Next Inspection Due</t>
        </is>
      </c>
      <c r="M8" s="30" t="inlineStr">
        <is>
          <t>Inspection Status</t>
        </is>
      </c>
      <c r="N8" s="30" t="inlineStr">
        <is>
          <t>Operator Competency Required</t>
        </is>
      </c>
      <c r="O8" s="30" t="inlineStr">
        <is>
          <t>SDS Held</t>
        </is>
      </c>
      <c r="P8" s="30" t="inlineStr">
        <is>
          <t>Hazardous Substance?</t>
        </is>
      </c>
      <c r="Q8" s="30" t="inlineStr">
        <is>
          <t>Risk / Control Notes</t>
        </is>
      </c>
      <c r="R8" s="30" t="inlineStr">
        <is>
          <t>Notes</t>
        </is>
      </c>
    </row>
    <row r="9" ht="42" customHeight="1">
      <c r="A9" s="25" t="inlineStr">
        <is>
          <t>PL-001</t>
        </is>
      </c>
      <c r="B9" s="25" t="inlineStr">
        <is>
          <t>All-terrain mobile slewing crane, 250 t capacity</t>
        </is>
      </c>
      <c r="C9" s="25" t="inlineStr">
        <is>
          <t>Mobile Plant</t>
        </is>
      </c>
      <c r="D9" s="25" t="inlineStr">
        <is>
          <t>Liebherr LTM 1250-5.1</t>
        </is>
      </c>
      <c r="E9" s="25" t="inlineStr">
        <is>
          <t>CR-250-7741</t>
        </is>
      </c>
      <c r="F9" s="25" t="inlineStr">
        <is>
          <t>Hired</t>
        </is>
      </c>
      <c r="G9" s="25" t="inlineStr">
        <is>
          <t>Metro Crane Hire</t>
        </is>
      </c>
      <c r="H9" s="25" t="inlineStr">
        <is>
          <t>Plant registration</t>
        </is>
      </c>
      <c r="I9" s="25" t="inlineStr">
        <is>
          <t>REG-2026-00814</t>
        </is>
      </c>
      <c r="J9" s="36" t="n">
        <v>46111</v>
      </c>
      <c r="K9" s="38" t="n">
        <v>365</v>
      </c>
      <c r="L9" s="64">
        <f>IF($J9="","",$J9+IF($K9="",Default_Insp_Interval,$K9))</f>
        <v/>
      </c>
      <c r="M9" s="40">
        <f>IF($L9="","",IF($L9&lt;TODAY(),"Overdue",IF($L9-TODAY()&lt;=Insp_Warn_Days,"Due Soon","Current")))</f>
        <v/>
      </c>
      <c r="N9" s="25" t="inlineStr">
        <is>
          <t>Licensed crane operator for the class; appointed lift supervisor</t>
        </is>
      </c>
      <c r="O9" s="32" t="inlineStr">
        <is>
          <t>N/A</t>
        </is>
      </c>
      <c r="P9" s="32" t="inlineStr">
        <is>
          <t>No</t>
        </is>
      </c>
      <c r="Q9" s="25" t="inlineStr">
        <is>
          <t>Registered plant. Load chart, log book and last major inspection certificate verified on arrival. Set-up on engineered mats to the calculated ground bearing pressure. Anemometer at hook height.</t>
        </is>
      </c>
      <c r="R9" s="65" t="inlineStr">
        <is>
          <t>EXAMPLE — delete before use</t>
        </is>
      </c>
    </row>
    <row r="10" ht="42" customHeight="1">
      <c r="A10" s="25" t="inlineStr">
        <is>
          <t>PL-002</t>
        </is>
      </c>
      <c r="B10" s="25" t="inlineStr">
        <is>
          <t>Boom-type elevating work platform, 34 m working height</t>
        </is>
      </c>
      <c r="C10" s="25" t="inlineStr">
        <is>
          <t>Access Equipment</t>
        </is>
      </c>
      <c r="D10" s="25" t="inlineStr">
        <is>
          <t>Genie SX-105 XC</t>
        </is>
      </c>
      <c r="E10" s="25" t="inlineStr">
        <is>
          <t>EWP-34-2210</t>
        </is>
      </c>
      <c r="F10" s="25" t="inlineStr">
        <is>
          <t>Hired</t>
        </is>
      </c>
      <c r="G10" s="25" t="inlineStr">
        <is>
          <t>Access Hire Co.</t>
        </is>
      </c>
      <c r="H10" s="25" t="inlineStr">
        <is>
          <t>Annual inspection</t>
        </is>
      </c>
      <c r="I10" s="25" t="inlineStr">
        <is>
          <t>AI-2026-4471</t>
        </is>
      </c>
      <c r="J10" s="36" t="n">
        <v>46099</v>
      </c>
      <c r="K10" s="38" t="n">
        <v>365</v>
      </c>
      <c r="L10" s="64">
        <f>IF($J10="","",$J10+IF($K10="",Default_Insp_Interval,$K10))</f>
        <v/>
      </c>
      <c r="M10" s="40">
        <f>IF($L10="","",IF($L10&lt;TODAY(),"Overdue",IF($L10-TODAY()&lt;=Insp_Warn_Days,"Due Soon","Current")))</f>
        <v/>
      </c>
      <c r="N10" s="25" t="inlineStr">
        <is>
          <t>EWP licence, boom-type over 11 m; EWP rescue training</t>
        </is>
      </c>
      <c r="O10" s="32" t="inlineStr">
        <is>
          <t>N/A</t>
        </is>
      </c>
      <c r="P10" s="32" t="inlineStr">
        <is>
          <t>No</t>
        </is>
      </c>
      <c r="Q10" s="25" t="inlineStr">
        <is>
          <t>Ground-level emergency lowering control tested at delivery and each pre-start. Secondary guarding fitted for work within 2 m of the structure. Second EWP kept fuelled on site as the designated rescue machine.</t>
        </is>
      </c>
      <c r="R10" s="65" t="inlineStr">
        <is>
          <t>EXAMPLE — delete before use</t>
        </is>
      </c>
    </row>
    <row r="11" ht="42" customHeight="1">
      <c r="A11" s="25" t="inlineStr">
        <is>
          <t>PL-003</t>
        </is>
      </c>
      <c r="B11" s="25" t="inlineStr">
        <is>
          <t>Four-leg chain sling set, 10 t WLL, 6 m legs</t>
        </is>
      </c>
      <c r="C11" s="25" t="inlineStr">
        <is>
          <t>Lifting Gear / Accessory</t>
        </is>
      </c>
      <c r="D11" s="25" t="inlineStr">
        <is>
          <t>Grade 100 alloy chain</t>
        </is>
      </c>
      <c r="E11" s="25" t="inlineStr">
        <is>
          <t>SL-4L-10T-006</t>
        </is>
      </c>
      <c r="F11" s="25" t="inlineStr">
        <is>
          <t>Owned</t>
        </is>
      </c>
      <c r="G11" s="25" t="inlineStr">
        <is>
          <t>Apex Structural Erectors</t>
        </is>
      </c>
      <c r="H11" s="25" t="inlineStr">
        <is>
          <t>Quarterly colour-code inspection</t>
        </is>
      </c>
      <c r="I11" s="25" t="inlineStr">
        <is>
          <t>CC-Q1-2026-118</t>
        </is>
      </c>
      <c r="J11" s="36" t="n">
        <v>46113</v>
      </c>
      <c r="K11" s="38" t="n">
        <v>90</v>
      </c>
      <c r="L11" s="64">
        <f>IF($J11="","",$J11+IF($K11="",Default_Insp_Interval,$K11))</f>
        <v/>
      </c>
      <c r="M11" s="40">
        <f>IF($L11="","",IF($L11&lt;TODAY(),"Overdue",IF($L11-TODAY()&lt;=Insp_Warn_Days,"Due Soon","Current")))</f>
        <v/>
      </c>
      <c r="N11" s="25" t="inlineStr">
        <is>
          <t>Advanced rigger; dogging licence</t>
        </is>
      </c>
      <c r="O11" s="32" t="inlineStr">
        <is>
          <t>N/A</t>
        </is>
      </c>
      <c r="P11" s="32" t="inlineStr">
        <is>
          <t>No</t>
        </is>
      </c>
      <c r="Q11" s="25" t="inlineStr">
        <is>
          <t>Inspected before every lift against ISO 4309 discard criteria. WLL de-rated for sling angle on the lift study. Damaged or untagged gear goes straight to the red quarantine bin and off site the same day.</t>
        </is>
      </c>
      <c r="R11" s="65" t="inlineStr">
        <is>
          <t>EXAMPLE — delete before use</t>
        </is>
      </c>
    </row>
    <row r="12" ht="42" customHeight="1">
      <c r="A12" s="25" t="inlineStr">
        <is>
          <t>PL-004</t>
        </is>
      </c>
      <c r="B12" s="25" t="inlineStr">
        <is>
          <t>Hydraulic bolt tensioning tool with reaction arm</t>
        </is>
      </c>
      <c r="C12" s="25" t="inlineStr">
        <is>
          <t>Powered Tool</t>
        </is>
      </c>
      <c r="D12" s="25" t="inlineStr">
        <is>
          <t>Enerpac S3000X</t>
        </is>
      </c>
      <c r="E12" s="25" t="inlineStr">
        <is>
          <t>BT-3000-0442</t>
        </is>
      </c>
      <c r="F12" s="25" t="inlineStr">
        <is>
          <t>Owned</t>
        </is>
      </c>
      <c r="G12" s="25" t="inlineStr">
        <is>
          <t>Apex Structural Erectors</t>
        </is>
      </c>
      <c r="H12" s="25" t="inlineStr">
        <is>
          <t>Calibration certificate</t>
        </is>
      </c>
      <c r="I12" s="25" t="inlineStr">
        <is>
          <t>CAL-2026-0913</t>
        </is>
      </c>
      <c r="J12" s="36" t="n">
        <v>46073</v>
      </c>
      <c r="K12" s="38" t="n">
        <v>180</v>
      </c>
      <c r="L12" s="64">
        <f>IF($J12="","",$J12+IF($K12="",Default_Insp_Interval,$K12))</f>
        <v/>
      </c>
      <c r="M12" s="40">
        <f>IF($L12="","",IF($L12&lt;TODAY(),"Overdue",IF($L12-TODAY()&lt;=Insp_Warn_Days,"Due Soon","Current")))</f>
        <v/>
      </c>
      <c r="N12" s="25" t="inlineStr">
        <is>
          <t>Structural bolting VOC; tool-specific verification of competency</t>
        </is>
      </c>
      <c r="O12" s="32" t="inlineStr">
        <is>
          <t>N/A</t>
        </is>
      </c>
      <c r="P12" s="32" t="inlineStr">
        <is>
          <t>No</t>
        </is>
      </c>
      <c r="Q12" s="25" t="inlineStr">
        <is>
          <t>Low-vibration torque-reacting tool selected in place of an impact wrench. Calibration certificate must be current for bolt tension results to be accepted at the ITP hold point. Two-hour rotation limit per operator.</t>
        </is>
      </c>
      <c r="R12" s="65" t="inlineStr">
        <is>
          <t>EXAMPLE — delete before use</t>
        </is>
      </c>
    </row>
    <row r="13" ht="42" customHeight="1">
      <c r="A13" s="25" t="inlineStr">
        <is>
          <t>PL-005</t>
        </is>
      </c>
      <c r="B13" s="25" t="inlineStr">
        <is>
          <t>Diesel engine-driven welder / generator, 400 A</t>
        </is>
      </c>
      <c r="C13" s="25" t="inlineStr">
        <is>
          <t>Electrical Equipment</t>
        </is>
      </c>
      <c r="D13" s="25" t="inlineStr">
        <is>
          <t>Lincoln Vantage 400</t>
        </is>
      </c>
      <c r="E13" s="25" t="inlineStr">
        <is>
          <t>WG-400-1187</t>
        </is>
      </c>
      <c r="F13" s="25" t="inlineStr">
        <is>
          <t>Owned</t>
        </is>
      </c>
      <c r="G13" s="25" t="inlineStr">
        <is>
          <t>Apex Structural Erectors</t>
        </is>
      </c>
      <c r="H13" s="25" t="inlineStr">
        <is>
          <t>Test &amp; tag (electrical)</t>
        </is>
      </c>
      <c r="I13" s="25" t="inlineStr">
        <is>
          <t>TT-2026-2204</t>
        </is>
      </c>
      <c r="J13" s="36" t="n">
        <v>46086</v>
      </c>
      <c r="K13" s="38" t="n">
        <v>90</v>
      </c>
      <c r="L13" s="64">
        <f>IF($J13="","",$J13+IF($K13="",Default_Insp_Interval,$K13))</f>
        <v/>
      </c>
      <c r="M13" s="40">
        <f>IF($L13="","",IF($L13&lt;TODAY(),"Overdue",IF($L13-TODAY()&lt;=Insp_Warn_Days,"Due Soon","Current")))</f>
        <v/>
      </c>
      <c r="N13" s="25" t="inlineStr">
        <is>
          <t>Qualified welder; hot work permit holder</t>
        </is>
      </c>
      <c r="O13" s="32" t="inlineStr">
        <is>
          <t>N/A</t>
        </is>
      </c>
      <c r="P13" s="32" t="inlineStr">
        <is>
          <t>No</t>
        </is>
      </c>
      <c r="Q13" s="25" t="inlineStr">
        <is>
          <t>Leads and holders tested and tagged; RCD protection on all outlets. Refuelled only with the engine stopped and a spill kit and drip tray in place. Not to be left running on the deck unattended.</t>
        </is>
      </c>
      <c r="R13" s="65" t="inlineStr">
        <is>
          <t>EXAMPLE — delete before use</t>
        </is>
      </c>
    </row>
    <row r="14" ht="42" customHeight="1">
      <c r="A14" s="25" t="inlineStr">
        <is>
          <t>PL-006</t>
        </is>
      </c>
      <c r="B14" s="25" t="inlineStr">
        <is>
          <t>Oxy-acetylene cutting set with twin flashback arrestors</t>
        </is>
      </c>
      <c r="C14" s="25" t="inlineStr">
        <is>
          <t>Compressed Gas</t>
        </is>
      </c>
      <c r="D14" s="25" t="inlineStr">
        <is>
          <t>Cigweld Comet</t>
        </is>
      </c>
      <c r="E14" s="25" t="inlineStr">
        <is>
          <t>OXY-0217</t>
        </is>
      </c>
      <c r="F14" s="25" t="inlineStr">
        <is>
          <t>Owned</t>
        </is>
      </c>
      <c r="G14" s="25" t="inlineStr">
        <is>
          <t>Apex Structural Erectors</t>
        </is>
      </c>
      <c r="H14" s="25" t="inlineStr">
        <is>
          <t>Manufacturer certification</t>
        </is>
      </c>
      <c r="I14" s="25" t="inlineStr">
        <is>
          <t>FB-CERT-2026-07</t>
        </is>
      </c>
      <c r="J14" s="36" t="n">
        <v>46086</v>
      </c>
      <c r="K14" s="38" t="n">
        <v>180</v>
      </c>
      <c r="L14" s="64">
        <f>IF($J14="","",$J14+IF($K14="",Default_Insp_Interval,$K14))</f>
        <v/>
      </c>
      <c r="M14" s="40">
        <f>IF($L14="","",IF($L14&lt;TODAY(),"Overdue",IF($L14-TODAY()&lt;=Insp_Warn_Days,"Due Soon","Current")))</f>
        <v/>
      </c>
      <c r="N14" s="25" t="inlineStr">
        <is>
          <t>Hot work permit holder; gas cutting competency</t>
        </is>
      </c>
      <c r="O14" s="32" t="inlineStr">
        <is>
          <t>Yes</t>
        </is>
      </c>
      <c r="P14" s="32" t="inlineStr">
        <is>
          <t>Yes</t>
        </is>
      </c>
      <c r="Q14" s="25" t="inlineStr">
        <is>
          <t>Flashback arrestors on both the regulator and the torch end, date-stamped and within 5 years. Bottles secured upright on a trolley with the chain fitted, and removed from the deck at the end of every shift.</t>
        </is>
      </c>
      <c r="R14" s="65" t="inlineStr">
        <is>
          <t>EXAMPLE — delete before use</t>
        </is>
      </c>
    </row>
    <row r="15" ht="42" customHeight="1">
      <c r="A15" s="25" t="inlineStr">
        <is>
          <t>PL-007</t>
        </is>
      </c>
      <c r="B15" s="25" t="inlineStr">
        <is>
          <t>Cold galvanising zinc-rich repair spray (aerosol)</t>
        </is>
      </c>
      <c r="C15" s="25" t="inlineStr">
        <is>
          <t>Hazardous Substance</t>
        </is>
      </c>
      <c r="D15" s="25" t="inlineStr">
        <is>
          <t>ZincShield 92</t>
        </is>
      </c>
      <c r="E15" s="25" t="inlineStr">
        <is>
          <t>Batch 26-0441</t>
        </is>
      </c>
      <c r="F15" s="25" t="inlineStr">
        <is>
          <t>Owned</t>
        </is>
      </c>
      <c r="G15" s="25" t="inlineStr">
        <is>
          <t>Apex Structural Erectors</t>
        </is>
      </c>
      <c r="H15" s="25" t="inlineStr">
        <is>
          <t>Not required</t>
        </is>
      </c>
      <c r="I15" s="25" t="inlineStr">
        <is>
          <t>SDS rev. 2025-11</t>
        </is>
      </c>
      <c r="J15" s="36" t="n">
        <v>46113</v>
      </c>
      <c r="K15" s="38" t="n">
        <v>365</v>
      </c>
      <c r="L15" s="64">
        <f>IF($J15="","",$J15+IF($K15="",Default_Insp_Interval,$K15))</f>
        <v/>
      </c>
      <c r="M15" s="40">
        <f>IF($L15="","",IF($L15&lt;TODAY(),"Overdue",IF($L15-TODAY()&lt;=Insp_Warn_Days,"Due Soon","Current")))</f>
        <v/>
      </c>
      <c r="N15" s="25" t="inlineStr">
        <is>
          <t>SDS briefing at pre-start; respiratory protection fit test</t>
        </is>
      </c>
      <c r="O15" s="32" t="inlineStr">
        <is>
          <t>Yes</t>
        </is>
      </c>
      <c r="P15" s="32" t="inlineStr">
        <is>
          <t>Yes</t>
        </is>
      </c>
      <c r="Q15" s="25" t="inlineStr">
        <is>
          <t>Flammable aerosol — keep away from all hot work and store in the ventilated flammables cage, not on the deck. Use outdoors or with forced ventilation and P2 respiratory protection. Empty cans to the hazardous waste cage.</t>
        </is>
      </c>
      <c r="R15" s="65" t="inlineStr">
        <is>
          <t>EXAMPLE — delete before use</t>
        </is>
      </c>
    </row>
    <row r="16" ht="42" customHeight="1">
      <c r="A16" s="25" t="inlineStr">
        <is>
          <t>PL-008</t>
        </is>
      </c>
      <c r="B16" s="25" t="inlineStr">
        <is>
          <t>Anti-spatter spray, solvent based</t>
        </is>
      </c>
      <c r="C16" s="25" t="inlineStr">
        <is>
          <t>Hazardous Substance</t>
        </is>
      </c>
      <c r="D16" s="25" t="inlineStr">
        <is>
          <t>WeldGuard AS</t>
        </is>
      </c>
      <c r="E16" s="25" t="inlineStr">
        <is>
          <t>Batch 26-0177</t>
        </is>
      </c>
      <c r="F16" s="25" t="inlineStr">
        <is>
          <t>Owned</t>
        </is>
      </c>
      <c r="G16" s="25" t="inlineStr">
        <is>
          <t>Apex Structural Erectors</t>
        </is>
      </c>
      <c r="H16" s="25" t="inlineStr">
        <is>
          <t>Not required</t>
        </is>
      </c>
      <c r="I16" s="25" t="inlineStr">
        <is>
          <t>SDS rev. 2026-01</t>
        </is>
      </c>
      <c r="J16" s="36" t="n">
        <v>46113</v>
      </c>
      <c r="K16" s="38" t="n">
        <v>365</v>
      </c>
      <c r="L16" s="64">
        <f>IF($J16="","",$J16+IF($K16="",Default_Insp_Interval,$K16))</f>
        <v/>
      </c>
      <c r="M16" s="40">
        <f>IF($L16="","",IF($L16&lt;TODAY(),"Overdue",IF($L16-TODAY()&lt;=Insp_Warn_Days,"Due Soon","Current")))</f>
        <v/>
      </c>
      <c r="N16" s="25" t="inlineStr">
        <is>
          <t>SDS briefing at pre-start</t>
        </is>
      </c>
      <c r="O16" s="32" t="inlineStr">
        <is>
          <t>Yes</t>
        </is>
      </c>
      <c r="P16" s="32" t="inlineStr">
        <is>
          <t>Yes</t>
        </is>
      </c>
      <c r="Q16" s="25" t="inlineStr">
        <is>
          <t>Flammable liquid. Decanted quantities labelled with the product name and hazard pictograms. Spill kit and eye-wash within 10 m. Not to be used inside the welding screens while an arc is live.</t>
        </is>
      </c>
      <c r="R16" s="65" t="inlineStr">
        <is>
          <t>EXAMPLE — delete before use</t>
        </is>
      </c>
    </row>
    <row r="17" ht="26" customHeight="1">
      <c r="A17" s="42" t="n"/>
      <c r="B17" s="42" t="n"/>
      <c r="C17" s="42" t="n"/>
      <c r="D17" s="42" t="n"/>
      <c r="E17" s="42" t="n"/>
      <c r="F17" s="42" t="n"/>
      <c r="G17" s="42" t="n"/>
      <c r="H17" s="42" t="n"/>
      <c r="I17" s="42" t="n"/>
      <c r="J17" s="13" t="n"/>
      <c r="K17" s="66" t="n"/>
      <c r="L17" s="64">
        <f>IF($J17="","",$J17+IF($K17="",Default_Insp_Interval,$K17))</f>
        <v/>
      </c>
      <c r="M17" s="40">
        <f>IF($L17="","",IF($L17&lt;TODAY(),"Overdue",IF($L17-TODAY()&lt;=Insp_Warn_Days,"Due Soon","Current")))</f>
        <v/>
      </c>
      <c r="N17" s="42" t="n"/>
      <c r="O17" s="12" t="n"/>
      <c r="P17" s="12" t="n"/>
      <c r="Q17" s="42" t="n"/>
      <c r="R17" s="42" t="n"/>
    </row>
    <row r="18" ht="26" customHeight="1">
      <c r="A18" s="42" t="n"/>
      <c r="B18" s="42" t="n"/>
      <c r="C18" s="42" t="n"/>
      <c r="D18" s="42" t="n"/>
      <c r="E18" s="42" t="n"/>
      <c r="F18" s="42" t="n"/>
      <c r="G18" s="42" t="n"/>
      <c r="H18" s="42" t="n"/>
      <c r="I18" s="42" t="n"/>
      <c r="J18" s="13" t="n"/>
      <c r="K18" s="66" t="n"/>
      <c r="L18" s="64">
        <f>IF($J18="","",$J18+IF($K18="",Default_Insp_Interval,$K18))</f>
        <v/>
      </c>
      <c r="M18" s="40">
        <f>IF($L18="","",IF($L18&lt;TODAY(),"Overdue",IF($L18-TODAY()&lt;=Insp_Warn_Days,"Due Soon","Current")))</f>
        <v/>
      </c>
      <c r="N18" s="42" t="n"/>
      <c r="O18" s="12" t="n"/>
      <c r="P18" s="12" t="n"/>
      <c r="Q18" s="42" t="n"/>
      <c r="R18" s="42" t="n"/>
    </row>
    <row r="19" ht="26" customHeight="1">
      <c r="A19" s="42" t="n"/>
      <c r="B19" s="42" t="n"/>
      <c r="C19" s="42" t="n"/>
      <c r="D19" s="42" t="n"/>
      <c r="E19" s="42" t="n"/>
      <c r="F19" s="42" t="n"/>
      <c r="G19" s="42" t="n"/>
      <c r="H19" s="42" t="n"/>
      <c r="I19" s="42" t="n"/>
      <c r="J19" s="13" t="n"/>
      <c r="K19" s="66" t="n"/>
      <c r="L19" s="64">
        <f>IF($J19="","",$J19+IF($K19="",Default_Insp_Interval,$K19))</f>
        <v/>
      </c>
      <c r="M19" s="40">
        <f>IF($L19="","",IF($L19&lt;TODAY(),"Overdue",IF($L19-TODAY()&lt;=Insp_Warn_Days,"Due Soon","Current")))</f>
        <v/>
      </c>
      <c r="N19" s="42" t="n"/>
      <c r="O19" s="12" t="n"/>
      <c r="P19" s="12" t="n"/>
      <c r="Q19" s="42" t="n"/>
      <c r="R19" s="42" t="n"/>
    </row>
    <row r="20" ht="26" customHeight="1">
      <c r="A20" s="42" t="n"/>
      <c r="B20" s="42" t="n"/>
      <c r="C20" s="42" t="n"/>
      <c r="D20" s="42" t="n"/>
      <c r="E20" s="42" t="n"/>
      <c r="F20" s="42" t="n"/>
      <c r="G20" s="42" t="n"/>
      <c r="H20" s="42" t="n"/>
      <c r="I20" s="42" t="n"/>
      <c r="J20" s="13" t="n"/>
      <c r="K20" s="66" t="n"/>
      <c r="L20" s="64">
        <f>IF($J20="","",$J20+IF($K20="",Default_Insp_Interval,$K20))</f>
        <v/>
      </c>
      <c r="M20" s="40">
        <f>IF($L20="","",IF($L20&lt;TODAY(),"Overdue",IF($L20-TODAY()&lt;=Insp_Warn_Days,"Due Soon","Current")))</f>
        <v/>
      </c>
      <c r="N20" s="42" t="n"/>
      <c r="O20" s="12" t="n"/>
      <c r="P20" s="12" t="n"/>
      <c r="Q20" s="42" t="n"/>
      <c r="R20" s="42" t="n"/>
    </row>
    <row r="21" ht="26" customHeight="1">
      <c r="A21" s="42" t="n"/>
      <c r="B21" s="42" t="n"/>
      <c r="C21" s="42" t="n"/>
      <c r="D21" s="42" t="n"/>
      <c r="E21" s="42" t="n"/>
      <c r="F21" s="42" t="n"/>
      <c r="G21" s="42" t="n"/>
      <c r="H21" s="42" t="n"/>
      <c r="I21" s="42" t="n"/>
      <c r="J21" s="13" t="n"/>
      <c r="K21" s="66" t="n"/>
      <c r="L21" s="64">
        <f>IF($J21="","",$J21+IF($K21="",Default_Insp_Interval,$K21))</f>
        <v/>
      </c>
      <c r="M21" s="40">
        <f>IF($L21="","",IF($L21&lt;TODAY(),"Overdue",IF($L21-TODAY()&lt;=Insp_Warn_Days,"Due Soon","Current")))</f>
        <v/>
      </c>
      <c r="N21" s="42" t="n"/>
      <c r="O21" s="12" t="n"/>
      <c r="P21" s="12" t="n"/>
      <c r="Q21" s="42" t="n"/>
      <c r="R21" s="42" t="n"/>
    </row>
    <row r="22" ht="26" customHeight="1">
      <c r="A22" s="42" t="n"/>
      <c r="B22" s="42" t="n"/>
      <c r="C22" s="42" t="n"/>
      <c r="D22" s="42" t="n"/>
      <c r="E22" s="42" t="n"/>
      <c r="F22" s="42" t="n"/>
      <c r="G22" s="42" t="n"/>
      <c r="H22" s="42" t="n"/>
      <c r="I22" s="42" t="n"/>
      <c r="J22" s="13" t="n"/>
      <c r="K22" s="66" t="n"/>
      <c r="L22" s="64">
        <f>IF($J22="","",$J22+IF($K22="",Default_Insp_Interval,$K22))</f>
        <v/>
      </c>
      <c r="M22" s="40">
        <f>IF($L22="","",IF($L22&lt;TODAY(),"Overdue",IF($L22-TODAY()&lt;=Insp_Warn_Days,"Due Soon","Current")))</f>
        <v/>
      </c>
      <c r="N22" s="42" t="n"/>
      <c r="O22" s="12" t="n"/>
      <c r="P22" s="12" t="n"/>
      <c r="Q22" s="42" t="n"/>
      <c r="R22" s="42" t="n"/>
    </row>
    <row r="23" ht="26" customHeight="1">
      <c r="A23" s="42" t="n"/>
      <c r="B23" s="42" t="n"/>
      <c r="C23" s="42" t="n"/>
      <c r="D23" s="42" t="n"/>
      <c r="E23" s="42" t="n"/>
      <c r="F23" s="42" t="n"/>
      <c r="G23" s="42" t="n"/>
      <c r="H23" s="42" t="n"/>
      <c r="I23" s="42" t="n"/>
      <c r="J23" s="13" t="n"/>
      <c r="K23" s="66" t="n"/>
      <c r="L23" s="64">
        <f>IF($J23="","",$J23+IF($K23="",Default_Insp_Interval,$K23))</f>
        <v/>
      </c>
      <c r="M23" s="40">
        <f>IF($L23="","",IF($L23&lt;TODAY(),"Overdue",IF($L23-TODAY()&lt;=Insp_Warn_Days,"Due Soon","Current")))</f>
        <v/>
      </c>
      <c r="N23" s="42" t="n"/>
      <c r="O23" s="12" t="n"/>
      <c r="P23" s="12" t="n"/>
      <c r="Q23" s="42" t="n"/>
      <c r="R23" s="42" t="n"/>
    </row>
    <row r="24" ht="26" customHeight="1">
      <c r="A24" s="42" t="n"/>
      <c r="B24" s="42" t="n"/>
      <c r="C24" s="42" t="n"/>
      <c r="D24" s="42" t="n"/>
      <c r="E24" s="42" t="n"/>
      <c r="F24" s="42" t="n"/>
      <c r="G24" s="42" t="n"/>
      <c r="H24" s="42" t="n"/>
      <c r="I24" s="42" t="n"/>
      <c r="J24" s="13" t="n"/>
      <c r="K24" s="66" t="n"/>
      <c r="L24" s="64">
        <f>IF($J24="","",$J24+IF($K24="",Default_Insp_Interval,$K24))</f>
        <v/>
      </c>
      <c r="M24" s="40">
        <f>IF($L24="","",IF($L24&lt;TODAY(),"Overdue",IF($L24-TODAY()&lt;=Insp_Warn_Days,"Due Soon","Current")))</f>
        <v/>
      </c>
      <c r="N24" s="42" t="n"/>
      <c r="O24" s="12" t="n"/>
      <c r="P24" s="12" t="n"/>
      <c r="Q24" s="42" t="n"/>
      <c r="R24" s="42" t="n"/>
    </row>
    <row r="25" ht="26" customHeight="1">
      <c r="A25" s="42" t="n"/>
      <c r="B25" s="42" t="n"/>
      <c r="C25" s="42" t="n"/>
      <c r="D25" s="42" t="n"/>
      <c r="E25" s="42" t="n"/>
      <c r="F25" s="42" t="n"/>
      <c r="G25" s="42" t="n"/>
      <c r="H25" s="42" t="n"/>
      <c r="I25" s="42" t="n"/>
      <c r="J25" s="13" t="n"/>
      <c r="K25" s="66" t="n"/>
      <c r="L25" s="64">
        <f>IF($J25="","",$J25+IF($K25="",Default_Insp_Interval,$K25))</f>
        <v/>
      </c>
      <c r="M25" s="40">
        <f>IF($L25="","",IF($L25&lt;TODAY(),"Overdue",IF($L25-TODAY()&lt;=Insp_Warn_Days,"Due Soon","Current")))</f>
        <v/>
      </c>
      <c r="N25" s="42" t="n"/>
      <c r="O25" s="12" t="n"/>
      <c r="P25" s="12" t="n"/>
      <c r="Q25" s="42" t="n"/>
      <c r="R25" s="42" t="n"/>
    </row>
    <row r="26" ht="26" customHeight="1">
      <c r="A26" s="42" t="n"/>
      <c r="B26" s="42" t="n"/>
      <c r="C26" s="42" t="n"/>
      <c r="D26" s="42" t="n"/>
      <c r="E26" s="42" t="n"/>
      <c r="F26" s="42" t="n"/>
      <c r="G26" s="42" t="n"/>
      <c r="H26" s="42" t="n"/>
      <c r="I26" s="42" t="n"/>
      <c r="J26" s="13" t="n"/>
      <c r="K26" s="66" t="n"/>
      <c r="L26" s="64">
        <f>IF($J26="","",$J26+IF($K26="",Default_Insp_Interval,$K26))</f>
        <v/>
      </c>
      <c r="M26" s="40">
        <f>IF($L26="","",IF($L26&lt;TODAY(),"Overdue",IF($L26-TODAY()&lt;=Insp_Warn_Days,"Due Soon","Current")))</f>
        <v/>
      </c>
      <c r="N26" s="42" t="n"/>
      <c r="O26" s="12" t="n"/>
      <c r="P26" s="12" t="n"/>
      <c r="Q26" s="42" t="n"/>
      <c r="R26" s="42" t="n"/>
    </row>
    <row r="27" ht="26" customHeight="1">
      <c r="A27" s="42" t="n"/>
      <c r="B27" s="42" t="n"/>
      <c r="C27" s="42" t="n"/>
      <c r="D27" s="42" t="n"/>
      <c r="E27" s="42" t="n"/>
      <c r="F27" s="42" t="n"/>
      <c r="G27" s="42" t="n"/>
      <c r="H27" s="42" t="n"/>
      <c r="I27" s="42" t="n"/>
      <c r="J27" s="13" t="n"/>
      <c r="K27" s="66" t="n"/>
      <c r="L27" s="64">
        <f>IF($J27="","",$J27+IF($K27="",Default_Insp_Interval,$K27))</f>
        <v/>
      </c>
      <c r="M27" s="40">
        <f>IF($L27="","",IF($L27&lt;TODAY(),"Overdue",IF($L27-TODAY()&lt;=Insp_Warn_Days,"Due Soon","Current")))</f>
        <v/>
      </c>
      <c r="N27" s="42" t="n"/>
      <c r="O27" s="12" t="n"/>
      <c r="P27" s="12" t="n"/>
      <c r="Q27" s="42" t="n"/>
      <c r="R27" s="42" t="n"/>
    </row>
    <row r="28" ht="26" customHeight="1">
      <c r="A28" s="42" t="n"/>
      <c r="B28" s="42" t="n"/>
      <c r="C28" s="42" t="n"/>
      <c r="D28" s="42" t="n"/>
      <c r="E28" s="42" t="n"/>
      <c r="F28" s="42" t="n"/>
      <c r="G28" s="42" t="n"/>
      <c r="H28" s="42" t="n"/>
      <c r="I28" s="42" t="n"/>
      <c r="J28" s="13" t="n"/>
      <c r="K28" s="66" t="n"/>
      <c r="L28" s="64">
        <f>IF($J28="","",$J28+IF($K28="",Default_Insp_Interval,$K28))</f>
        <v/>
      </c>
      <c r="M28" s="40">
        <f>IF($L28="","",IF($L28&lt;TODAY(),"Overdue",IF($L28-TODAY()&lt;=Insp_Warn_Days,"Due Soon","Current")))</f>
        <v/>
      </c>
      <c r="N28" s="42" t="n"/>
      <c r="O28" s="12" t="n"/>
      <c r="P28" s="12" t="n"/>
      <c r="Q28" s="42" t="n"/>
      <c r="R28" s="42" t="n"/>
    </row>
    <row r="29" ht="26" customHeight="1">
      <c r="A29" s="42" t="n"/>
      <c r="B29" s="42" t="n"/>
      <c r="C29" s="42" t="n"/>
      <c r="D29" s="42" t="n"/>
      <c r="E29" s="42" t="n"/>
      <c r="F29" s="42" t="n"/>
      <c r="G29" s="42" t="n"/>
      <c r="H29" s="42" t="n"/>
      <c r="I29" s="42" t="n"/>
      <c r="J29" s="13" t="n"/>
      <c r="K29" s="66" t="n"/>
      <c r="L29" s="64">
        <f>IF($J29="","",$J29+IF($K29="",Default_Insp_Interval,$K29))</f>
        <v/>
      </c>
      <c r="M29" s="40">
        <f>IF($L29="","",IF($L29&lt;TODAY(),"Overdue",IF($L29-TODAY()&lt;=Insp_Warn_Days,"Due Soon","Current")))</f>
        <v/>
      </c>
      <c r="N29" s="42" t="n"/>
      <c r="O29" s="12" t="n"/>
      <c r="P29" s="12" t="n"/>
      <c r="Q29" s="42" t="n"/>
      <c r="R29" s="42" t="n"/>
    </row>
    <row r="30" ht="26" customHeight="1">
      <c r="A30" s="42" t="n"/>
      <c r="B30" s="42" t="n"/>
      <c r="C30" s="42" t="n"/>
      <c r="D30" s="42" t="n"/>
      <c r="E30" s="42" t="n"/>
      <c r="F30" s="42" t="n"/>
      <c r="G30" s="42" t="n"/>
      <c r="H30" s="42" t="n"/>
      <c r="I30" s="42" t="n"/>
      <c r="J30" s="13" t="n"/>
      <c r="K30" s="66" t="n"/>
      <c r="L30" s="64">
        <f>IF($J30="","",$J30+IF($K30="",Default_Insp_Interval,$K30))</f>
        <v/>
      </c>
      <c r="M30" s="40">
        <f>IF($L30="","",IF($L30&lt;TODAY(),"Overdue",IF($L30-TODAY()&lt;=Insp_Warn_Days,"Due Soon","Current")))</f>
        <v/>
      </c>
      <c r="N30" s="42" t="n"/>
      <c r="O30" s="12" t="n"/>
      <c r="P30" s="12" t="n"/>
      <c r="Q30" s="42" t="n"/>
      <c r="R30" s="42" t="n"/>
    </row>
    <row r="31" ht="26" customHeight="1">
      <c r="A31" s="42" t="n"/>
      <c r="B31" s="42" t="n"/>
      <c r="C31" s="42" t="n"/>
      <c r="D31" s="42" t="n"/>
      <c r="E31" s="42" t="n"/>
      <c r="F31" s="42" t="n"/>
      <c r="G31" s="42" t="n"/>
      <c r="H31" s="42" t="n"/>
      <c r="I31" s="42" t="n"/>
      <c r="J31" s="13" t="n"/>
      <c r="K31" s="66" t="n"/>
      <c r="L31" s="64">
        <f>IF($J31="","",$J31+IF($K31="",Default_Insp_Interval,$K31))</f>
        <v/>
      </c>
      <c r="M31" s="40">
        <f>IF($L31="","",IF($L31&lt;TODAY(),"Overdue",IF($L31-TODAY()&lt;=Insp_Warn_Days,"Due Soon","Current")))</f>
        <v/>
      </c>
      <c r="N31" s="42" t="n"/>
      <c r="O31" s="12" t="n"/>
      <c r="P31" s="12" t="n"/>
      <c r="Q31" s="42" t="n"/>
      <c r="R31" s="42" t="n"/>
    </row>
    <row r="32" ht="26" customHeight="1">
      <c r="A32" s="42" t="n"/>
      <c r="B32" s="42" t="n"/>
      <c r="C32" s="42" t="n"/>
      <c r="D32" s="42" t="n"/>
      <c r="E32" s="42" t="n"/>
      <c r="F32" s="42" t="n"/>
      <c r="G32" s="42" t="n"/>
      <c r="H32" s="42" t="n"/>
      <c r="I32" s="42" t="n"/>
      <c r="J32" s="13" t="n"/>
      <c r="K32" s="66" t="n"/>
      <c r="L32" s="64">
        <f>IF($J32="","",$J32+IF($K32="",Default_Insp_Interval,$K32))</f>
        <v/>
      </c>
      <c r="M32" s="40">
        <f>IF($L32="","",IF($L32&lt;TODAY(),"Overdue",IF($L32-TODAY()&lt;=Insp_Warn_Days,"Due Soon","Current")))</f>
        <v/>
      </c>
      <c r="N32" s="42" t="n"/>
      <c r="O32" s="12" t="n"/>
      <c r="P32" s="12" t="n"/>
      <c r="Q32" s="42" t="n"/>
      <c r="R32" s="42" t="n"/>
    </row>
    <row r="33" ht="26" customHeight="1">
      <c r="A33" s="42" t="n"/>
      <c r="B33" s="42" t="n"/>
      <c r="C33" s="42" t="n"/>
      <c r="D33" s="42" t="n"/>
      <c r="E33" s="42" t="n"/>
      <c r="F33" s="42" t="n"/>
      <c r="G33" s="42" t="n"/>
      <c r="H33" s="42" t="n"/>
      <c r="I33" s="42" t="n"/>
      <c r="J33" s="13" t="n"/>
      <c r="K33" s="66" t="n"/>
      <c r="L33" s="64">
        <f>IF($J33="","",$J33+IF($K33="",Default_Insp_Interval,$K33))</f>
        <v/>
      </c>
      <c r="M33" s="40">
        <f>IF($L33="","",IF($L33&lt;TODAY(),"Overdue",IF($L33-TODAY()&lt;=Insp_Warn_Days,"Due Soon","Current")))</f>
        <v/>
      </c>
      <c r="N33" s="42" t="n"/>
      <c r="O33" s="12" t="n"/>
      <c r="P33" s="12" t="n"/>
      <c r="Q33" s="42" t="n"/>
      <c r="R33" s="42" t="n"/>
    </row>
    <row r="34" ht="26" customHeight="1">
      <c r="A34" s="42" t="n"/>
      <c r="B34" s="42" t="n"/>
      <c r="C34" s="42" t="n"/>
      <c r="D34" s="42" t="n"/>
      <c r="E34" s="42" t="n"/>
      <c r="F34" s="42" t="n"/>
      <c r="G34" s="42" t="n"/>
      <c r="H34" s="42" t="n"/>
      <c r="I34" s="42" t="n"/>
      <c r="J34" s="13" t="n"/>
      <c r="K34" s="66" t="n"/>
      <c r="L34" s="64">
        <f>IF($J34="","",$J34+IF($K34="",Default_Insp_Interval,$K34))</f>
        <v/>
      </c>
      <c r="M34" s="40">
        <f>IF($L34="","",IF($L34&lt;TODAY(),"Overdue",IF($L34-TODAY()&lt;=Insp_Warn_Days,"Due Soon","Current")))</f>
        <v/>
      </c>
      <c r="N34" s="42" t="n"/>
      <c r="O34" s="12" t="n"/>
      <c r="P34" s="12" t="n"/>
      <c r="Q34" s="42" t="n"/>
      <c r="R34" s="42" t="n"/>
    </row>
    <row r="35" ht="26" customHeight="1">
      <c r="A35" s="42" t="n"/>
      <c r="B35" s="42" t="n"/>
      <c r="C35" s="42" t="n"/>
      <c r="D35" s="42" t="n"/>
      <c r="E35" s="42" t="n"/>
      <c r="F35" s="42" t="n"/>
      <c r="G35" s="42" t="n"/>
      <c r="H35" s="42" t="n"/>
      <c r="I35" s="42" t="n"/>
      <c r="J35" s="13" t="n"/>
      <c r="K35" s="66" t="n"/>
      <c r="L35" s="64">
        <f>IF($J35="","",$J35+IF($K35="",Default_Insp_Interval,$K35))</f>
        <v/>
      </c>
      <c r="M35" s="40">
        <f>IF($L35="","",IF($L35&lt;TODAY(),"Overdue",IF($L35-TODAY()&lt;=Insp_Warn_Days,"Due Soon","Current")))</f>
        <v/>
      </c>
      <c r="N35" s="42" t="n"/>
      <c r="O35" s="12" t="n"/>
      <c r="P35" s="12" t="n"/>
      <c r="Q35" s="42" t="n"/>
      <c r="R35" s="42" t="n"/>
    </row>
    <row r="36" ht="26" customHeight="1">
      <c r="A36" s="42" t="n"/>
      <c r="B36" s="42" t="n"/>
      <c r="C36" s="42" t="n"/>
      <c r="D36" s="42" t="n"/>
      <c r="E36" s="42" t="n"/>
      <c r="F36" s="42" t="n"/>
      <c r="G36" s="42" t="n"/>
      <c r="H36" s="42" t="n"/>
      <c r="I36" s="42" t="n"/>
      <c r="J36" s="13" t="n"/>
      <c r="K36" s="66" t="n"/>
      <c r="L36" s="64">
        <f>IF($J36="","",$J36+IF($K36="",Default_Insp_Interval,$K36))</f>
        <v/>
      </c>
      <c r="M36" s="40">
        <f>IF($L36="","",IF($L36&lt;TODAY(),"Overdue",IF($L36-TODAY()&lt;=Insp_Warn_Days,"Due Soon","Current")))</f>
        <v/>
      </c>
      <c r="N36" s="42" t="n"/>
      <c r="O36" s="12" t="n"/>
      <c r="P36" s="12" t="n"/>
      <c r="Q36" s="42" t="n"/>
      <c r="R36" s="42" t="n"/>
    </row>
    <row r="37" ht="26" customHeight="1">
      <c r="A37" s="42" t="n"/>
      <c r="B37" s="42" t="n"/>
      <c r="C37" s="42" t="n"/>
      <c r="D37" s="42" t="n"/>
      <c r="E37" s="42" t="n"/>
      <c r="F37" s="42" t="n"/>
      <c r="G37" s="42" t="n"/>
      <c r="H37" s="42" t="n"/>
      <c r="I37" s="42" t="n"/>
      <c r="J37" s="13" t="n"/>
      <c r="K37" s="66" t="n"/>
      <c r="L37" s="64">
        <f>IF($J37="","",$J37+IF($K37="",Default_Insp_Interval,$K37))</f>
        <v/>
      </c>
      <c r="M37" s="40">
        <f>IF($L37="","",IF($L37&lt;TODAY(),"Overdue",IF($L37-TODAY()&lt;=Insp_Warn_Days,"Due Soon","Current")))</f>
        <v/>
      </c>
      <c r="N37" s="42" t="n"/>
      <c r="O37" s="12" t="n"/>
      <c r="P37" s="12" t="n"/>
      <c r="Q37" s="42" t="n"/>
      <c r="R37" s="42" t="n"/>
    </row>
    <row r="38" ht="26" customHeight="1">
      <c r="A38" s="42" t="n"/>
      <c r="B38" s="42" t="n"/>
      <c r="C38" s="42" t="n"/>
      <c r="D38" s="42" t="n"/>
      <c r="E38" s="42" t="n"/>
      <c r="F38" s="42" t="n"/>
      <c r="G38" s="42" t="n"/>
      <c r="H38" s="42" t="n"/>
      <c r="I38" s="42" t="n"/>
      <c r="J38" s="13" t="n"/>
      <c r="K38" s="66" t="n"/>
      <c r="L38" s="64">
        <f>IF($J38="","",$J38+IF($K38="",Default_Insp_Interval,$K38))</f>
        <v/>
      </c>
      <c r="M38" s="40">
        <f>IF($L38="","",IF($L38&lt;TODAY(),"Overdue",IF($L38-TODAY()&lt;=Insp_Warn_Days,"Due Soon","Current")))</f>
        <v/>
      </c>
      <c r="N38" s="42" t="n"/>
      <c r="O38" s="12" t="n"/>
      <c r="P38" s="12" t="n"/>
      <c r="Q38" s="42" t="n"/>
      <c r="R38" s="42" t="n"/>
    </row>
    <row r="39" ht="26" customHeight="1">
      <c r="A39" s="42" t="n"/>
      <c r="B39" s="42" t="n"/>
      <c r="C39" s="42" t="n"/>
      <c r="D39" s="42" t="n"/>
      <c r="E39" s="42" t="n"/>
      <c r="F39" s="42" t="n"/>
      <c r="G39" s="42" t="n"/>
      <c r="H39" s="42" t="n"/>
      <c r="I39" s="42" t="n"/>
      <c r="J39" s="13" t="n"/>
      <c r="K39" s="66" t="n"/>
      <c r="L39" s="64">
        <f>IF($J39="","",$J39+IF($K39="",Default_Insp_Interval,$K39))</f>
        <v/>
      </c>
      <c r="M39" s="40">
        <f>IF($L39="","",IF($L39&lt;TODAY(),"Overdue",IF($L39-TODAY()&lt;=Insp_Warn_Days,"Due Soon","Current")))</f>
        <v/>
      </c>
      <c r="N39" s="42" t="n"/>
      <c r="O39" s="12" t="n"/>
      <c r="P39" s="12" t="n"/>
      <c r="Q39" s="42" t="n"/>
      <c r="R39" s="42" t="n"/>
    </row>
    <row r="40" ht="26" customHeight="1">
      <c r="A40" s="42" t="n"/>
      <c r="B40" s="42" t="n"/>
      <c r="C40" s="42" t="n"/>
      <c r="D40" s="42" t="n"/>
      <c r="E40" s="42" t="n"/>
      <c r="F40" s="42" t="n"/>
      <c r="G40" s="42" t="n"/>
      <c r="H40" s="42" t="n"/>
      <c r="I40" s="42" t="n"/>
      <c r="J40" s="13" t="n"/>
      <c r="K40" s="66" t="n"/>
      <c r="L40" s="64">
        <f>IF($J40="","",$J40+IF($K40="",Default_Insp_Interval,$K40))</f>
        <v/>
      </c>
      <c r="M40" s="40">
        <f>IF($L40="","",IF($L40&lt;TODAY(),"Overdue",IF($L40-TODAY()&lt;=Insp_Warn_Days,"Due Soon","Current")))</f>
        <v/>
      </c>
      <c r="N40" s="42" t="n"/>
      <c r="O40" s="12" t="n"/>
      <c r="P40" s="12" t="n"/>
      <c r="Q40" s="42" t="n"/>
      <c r="R40" s="42" t="n"/>
    </row>
    <row r="41" ht="26" customHeight="1">
      <c r="A41" s="42" t="n"/>
      <c r="B41" s="42" t="n"/>
      <c r="C41" s="42" t="n"/>
      <c r="D41" s="42" t="n"/>
      <c r="E41" s="42" t="n"/>
      <c r="F41" s="42" t="n"/>
      <c r="G41" s="42" t="n"/>
      <c r="H41" s="42" t="n"/>
      <c r="I41" s="42" t="n"/>
      <c r="J41" s="13" t="n"/>
      <c r="K41" s="66" t="n"/>
      <c r="L41" s="64">
        <f>IF($J41="","",$J41+IF($K41="",Default_Insp_Interval,$K41))</f>
        <v/>
      </c>
      <c r="M41" s="40">
        <f>IF($L41="","",IF($L41&lt;TODAY(),"Overdue",IF($L41-TODAY()&lt;=Insp_Warn_Days,"Due Soon","Current")))</f>
        <v/>
      </c>
      <c r="N41" s="42" t="n"/>
      <c r="O41" s="12" t="n"/>
      <c r="P41" s="12" t="n"/>
      <c r="Q41" s="42" t="n"/>
      <c r="R41" s="42" t="n"/>
    </row>
    <row r="42" ht="26" customHeight="1">
      <c r="A42" s="42" t="n"/>
      <c r="B42" s="42" t="n"/>
      <c r="C42" s="42" t="n"/>
      <c r="D42" s="42" t="n"/>
      <c r="E42" s="42" t="n"/>
      <c r="F42" s="42" t="n"/>
      <c r="G42" s="42" t="n"/>
      <c r="H42" s="42" t="n"/>
      <c r="I42" s="42" t="n"/>
      <c r="J42" s="13" t="n"/>
      <c r="K42" s="66" t="n"/>
      <c r="L42" s="64">
        <f>IF($J42="","",$J42+IF($K42="",Default_Insp_Interval,$K42))</f>
        <v/>
      </c>
      <c r="M42" s="40">
        <f>IF($L42="","",IF($L42&lt;TODAY(),"Overdue",IF($L42-TODAY()&lt;=Insp_Warn_Days,"Due Soon","Current")))</f>
        <v/>
      </c>
      <c r="N42" s="42" t="n"/>
      <c r="O42" s="12" t="n"/>
      <c r="P42" s="12" t="n"/>
      <c r="Q42" s="42" t="n"/>
      <c r="R42" s="42" t="n"/>
    </row>
    <row r="43" ht="26" customHeight="1">
      <c r="A43" s="42" t="n"/>
      <c r="B43" s="42" t="n"/>
      <c r="C43" s="42" t="n"/>
      <c r="D43" s="42" t="n"/>
      <c r="E43" s="42" t="n"/>
      <c r="F43" s="42" t="n"/>
      <c r="G43" s="42" t="n"/>
      <c r="H43" s="42" t="n"/>
      <c r="I43" s="42" t="n"/>
      <c r="J43" s="13" t="n"/>
      <c r="K43" s="66" t="n"/>
      <c r="L43" s="64">
        <f>IF($J43="","",$J43+IF($K43="",Default_Insp_Interval,$K43))</f>
        <v/>
      </c>
      <c r="M43" s="40">
        <f>IF($L43="","",IF($L43&lt;TODAY(),"Overdue",IF($L43-TODAY()&lt;=Insp_Warn_Days,"Due Soon","Current")))</f>
        <v/>
      </c>
      <c r="N43" s="42" t="n"/>
      <c r="O43" s="12" t="n"/>
      <c r="P43" s="12" t="n"/>
      <c r="Q43" s="42" t="n"/>
      <c r="R43" s="42" t="n"/>
    </row>
    <row r="44" ht="26" customHeight="1">
      <c r="A44" s="42" t="n"/>
      <c r="B44" s="42" t="n"/>
      <c r="C44" s="42" t="n"/>
      <c r="D44" s="42" t="n"/>
      <c r="E44" s="42" t="n"/>
      <c r="F44" s="42" t="n"/>
      <c r="G44" s="42" t="n"/>
      <c r="H44" s="42" t="n"/>
      <c r="I44" s="42" t="n"/>
      <c r="J44" s="13" t="n"/>
      <c r="K44" s="66" t="n"/>
      <c r="L44" s="64">
        <f>IF($J44="","",$J44+IF($K44="",Default_Insp_Interval,$K44))</f>
        <v/>
      </c>
      <c r="M44" s="40">
        <f>IF($L44="","",IF($L44&lt;TODAY(),"Overdue",IF($L44-TODAY()&lt;=Insp_Warn_Days,"Due Soon","Current")))</f>
        <v/>
      </c>
      <c r="N44" s="42" t="n"/>
      <c r="O44" s="12" t="n"/>
      <c r="P44" s="12" t="n"/>
      <c r="Q44" s="42" t="n"/>
      <c r="R44" s="42" t="n"/>
    </row>
    <row r="45" ht="26" customHeight="1">
      <c r="A45" s="42" t="n"/>
      <c r="B45" s="42" t="n"/>
      <c r="C45" s="42" t="n"/>
      <c r="D45" s="42" t="n"/>
      <c r="E45" s="42" t="n"/>
      <c r="F45" s="42" t="n"/>
      <c r="G45" s="42" t="n"/>
      <c r="H45" s="42" t="n"/>
      <c r="I45" s="42" t="n"/>
      <c r="J45" s="13" t="n"/>
      <c r="K45" s="66" t="n"/>
      <c r="L45" s="64">
        <f>IF($J45="","",$J45+IF($K45="",Default_Insp_Interval,$K45))</f>
        <v/>
      </c>
      <c r="M45" s="40">
        <f>IF($L45="","",IF($L45&lt;TODAY(),"Overdue",IF($L45-TODAY()&lt;=Insp_Warn_Days,"Due Soon","Current")))</f>
        <v/>
      </c>
      <c r="N45" s="42" t="n"/>
      <c r="O45" s="12" t="n"/>
      <c r="P45" s="12" t="n"/>
      <c r="Q45" s="42" t="n"/>
      <c r="R45" s="42" t="n"/>
    </row>
    <row r="46" ht="26" customHeight="1">
      <c r="A46" s="42" t="n"/>
      <c r="B46" s="42" t="n"/>
      <c r="C46" s="42" t="n"/>
      <c r="D46" s="42" t="n"/>
      <c r="E46" s="42" t="n"/>
      <c r="F46" s="42" t="n"/>
      <c r="G46" s="42" t="n"/>
      <c r="H46" s="42" t="n"/>
      <c r="I46" s="42" t="n"/>
      <c r="J46" s="13" t="n"/>
      <c r="K46" s="66" t="n"/>
      <c r="L46" s="64">
        <f>IF($J46="","",$J46+IF($K46="",Default_Insp_Interval,$K46))</f>
        <v/>
      </c>
      <c r="M46" s="40">
        <f>IF($L46="","",IF($L46&lt;TODAY(),"Overdue",IF($L46-TODAY()&lt;=Insp_Warn_Days,"Due Soon","Current")))</f>
        <v/>
      </c>
      <c r="N46" s="42" t="n"/>
      <c r="O46" s="12" t="n"/>
      <c r="P46" s="12" t="n"/>
      <c r="Q46" s="42" t="n"/>
      <c r="R46" s="42" t="n"/>
    </row>
    <row r="47" ht="26" customHeight="1">
      <c r="A47" s="42" t="n"/>
      <c r="B47" s="42" t="n"/>
      <c r="C47" s="42" t="n"/>
      <c r="D47" s="42" t="n"/>
      <c r="E47" s="42" t="n"/>
      <c r="F47" s="42" t="n"/>
      <c r="G47" s="42" t="n"/>
      <c r="H47" s="42" t="n"/>
      <c r="I47" s="42" t="n"/>
      <c r="J47" s="13" t="n"/>
      <c r="K47" s="66" t="n"/>
      <c r="L47" s="64">
        <f>IF($J47="","",$J47+IF($K47="",Default_Insp_Interval,$K47))</f>
        <v/>
      </c>
      <c r="M47" s="40">
        <f>IF($L47="","",IF($L47&lt;TODAY(),"Overdue",IF($L47-TODAY()&lt;=Insp_Warn_Days,"Due Soon","Current")))</f>
        <v/>
      </c>
      <c r="N47" s="42" t="n"/>
      <c r="O47" s="12" t="n"/>
      <c r="P47" s="12" t="n"/>
      <c r="Q47" s="42" t="n"/>
      <c r="R47" s="42" t="n"/>
    </row>
    <row r="48" ht="26" customHeight="1">
      <c r="A48" s="42" t="n"/>
      <c r="B48" s="42" t="n"/>
      <c r="C48" s="42" t="n"/>
      <c r="D48" s="42" t="n"/>
      <c r="E48" s="42" t="n"/>
      <c r="F48" s="42" t="n"/>
      <c r="G48" s="42" t="n"/>
      <c r="H48" s="42" t="n"/>
      <c r="I48" s="42" t="n"/>
      <c r="J48" s="13" t="n"/>
      <c r="K48" s="66" t="n"/>
      <c r="L48" s="64">
        <f>IF($J48="","",$J48+IF($K48="",Default_Insp_Interval,$K48))</f>
        <v/>
      </c>
      <c r="M48" s="40">
        <f>IF($L48="","",IF($L48&lt;TODAY(),"Overdue",IF($L48-TODAY()&lt;=Insp_Warn_Days,"Due Soon","Current")))</f>
        <v/>
      </c>
      <c r="N48" s="42" t="n"/>
      <c r="O48" s="12" t="n"/>
      <c r="P48" s="12" t="n"/>
      <c r="Q48" s="42" t="n"/>
      <c r="R48" s="42" t="n"/>
    </row>
    <row r="51" ht="19.5" customHeight="1">
      <c r="A51" s="5" t="inlineStr">
        <is>
          <t>SUMMARY</t>
        </is>
      </c>
    </row>
    <row r="52" ht="17" customHeight="1">
      <c r="A52" s="43" t="inlineStr">
        <is>
          <t>Items registered</t>
        </is>
      </c>
      <c r="C52" s="51">
        <f>SUMPRODUCT(--($A$9:$A$48&lt;&gt;""))</f>
        <v/>
      </c>
    </row>
    <row r="53" ht="17" customHeight="1">
      <c r="A53" s="43" t="inlineStr">
        <is>
          <t>Inspections overdue</t>
        </is>
      </c>
      <c r="C53" s="51">
        <f>COUNTIF($M$9:$M$48,"Overdue")</f>
        <v/>
      </c>
    </row>
    <row r="54" ht="17" customHeight="1">
      <c r="A54" s="43" t="inlineStr">
        <is>
          <t>Inspections due soon</t>
        </is>
      </c>
      <c r="C54" s="51">
        <f>COUNTIF($M$9:$M$48,"Due Soon")</f>
        <v/>
      </c>
    </row>
    <row r="55" ht="17" customHeight="1">
      <c r="A55" s="43" t="inlineStr">
        <is>
          <t>Hazardous substances registered</t>
        </is>
      </c>
      <c r="C55" s="51">
        <f>COUNTIF($P$9:$P$48,"Yes")</f>
        <v/>
      </c>
    </row>
    <row r="56" ht="17" customHeight="1">
      <c r="A56" s="43" t="inlineStr">
        <is>
          <t>Hazardous substances without an SDS on site</t>
        </is>
      </c>
      <c r="C56" s="51">
        <f>SUMPRODUCT(--($P$9:$P$48="Yes"),--($O$9:$O$48&lt;&gt;"Yes"))</f>
        <v/>
      </c>
    </row>
    <row r="58" ht="12.75" customHeight="1">
      <c r="A58" s="16" t="inlineStr">
        <is>
          <t>Visit mastt.com</t>
        </is>
      </c>
      <c r="B58" s="17" t="n"/>
      <c r="C58" s="17" t="n"/>
      <c r="D58" s="17" t="n"/>
      <c r="E58" s="17" t="n"/>
      <c r="F58" s="17" t="n"/>
      <c r="G58" s="17" t="n"/>
      <c r="H58" s="17" t="n"/>
      <c r="I58" s="17" t="n"/>
      <c r="J58" s="17" t="n"/>
      <c r="K58" s="17" t="n"/>
      <c r="L58" s="17" t="n"/>
      <c r="M58" s="17" t="n"/>
      <c r="N58" s="17" t="n"/>
      <c r="O58" s="17" t="n"/>
      <c r="P58" s="17" t="n"/>
      <c r="Q58" s="17" t="n"/>
      <c r="R58" s="17" t="n"/>
    </row>
  </sheetData>
  <sheetProtection selectLockedCells="0" selectUnlockedCells="0" sheet="1" objects="0" insertRows="0" insertHyperlinks="1" autoFilter="0" scenarios="0" formatColumns="0" deleteColumns="1" insertColumns="0" pivotTables="1" deleteRows="0" formatCells="0" formatRows="0" sort="0"/>
  <autoFilter ref="A8:R48"/>
  <mergeCells count="10">
    <mergeCell ref="C2:R2"/>
    <mergeCell ref="A54:B54"/>
    <mergeCell ref="A52:B52"/>
    <mergeCell ref="A51:B51"/>
    <mergeCell ref="C3:R3"/>
    <mergeCell ref="L7:R7"/>
    <mergeCell ref="A56:B56"/>
    <mergeCell ref="A58:R58"/>
    <mergeCell ref="A53:B53"/>
    <mergeCell ref="A55:B55"/>
  </mergeCells>
  <conditionalFormatting sqref="M9:M48">
    <cfRule type="expression" priority="1" dxfId="4" stopIfTrue="0">
      <formula>$M9="Overdue"</formula>
    </cfRule>
    <cfRule type="expression" priority="2" dxfId="0" stopIfTrue="0">
      <formula>$M9="Due Soon"</formula>
    </cfRule>
    <cfRule type="expression" priority="3" dxfId="5" stopIfTrue="0">
      <formula>$M9="Current"</formula>
    </cfRule>
  </conditionalFormatting>
  <conditionalFormatting sqref="A9:B48">
    <cfRule type="expression" priority="4" dxfId="7" stopIfTrue="0">
      <formula>$M9="Overdue"</formula>
    </cfRule>
  </conditionalFormatting>
  <conditionalFormatting sqref="L9:L48">
    <cfRule type="expression" priority="5" dxfId="4" stopIfTrue="0">
      <formula>$M9="Overdue"</formula>
    </cfRule>
  </conditionalFormatting>
  <conditionalFormatting sqref="O9:O48">
    <cfRule type="expression" priority="6" dxfId="4" stopIfTrue="0">
      <formula>AND($P9="Yes",$O9&lt;&gt;"Yes")</formula>
    </cfRule>
  </conditionalFormatting>
  <conditionalFormatting sqref="P9:P48">
    <cfRule type="expression" priority="7" dxfId="0" stopIfTrue="0">
      <formula>$P9="Yes"</formula>
    </cfRule>
  </conditionalFormatting>
  <conditionalFormatting sqref="C53">
    <cfRule type="expression" priority="8" dxfId="4" stopIfTrue="0">
      <formula>$C53&gt;0</formula>
    </cfRule>
  </conditionalFormatting>
  <conditionalFormatting sqref="C56">
    <cfRule type="expression" priority="9" dxfId="4" stopIfTrue="0">
      <formula>$C56&gt;0</formula>
    </cfRule>
  </conditionalFormatting>
  <dataValidations count="6">
    <dataValidation sqref="C9:C48" showDropDown="0" showInputMessage="0" showErrorMessage="1" allowBlank="1" errorTitle="Invalid entry" error="Choose a value from the drop-down list." type="list">
      <formula1>Lists!$L$31:$L$44</formula1>
    </dataValidation>
    <dataValidation sqref="F9:F48" showDropDown="0" showInputMessage="0" showErrorMessage="1" allowBlank="1" errorTitle="Invalid entry" error="Choose a value from the drop-down list." type="list">
      <formula1>Lists!$M$31:$M$35</formula1>
    </dataValidation>
    <dataValidation sqref="H9:H48" showDropDown="0" showInputMessage="0" showErrorMessage="1" allowBlank="1" errorTitle="Invalid entry" error="Choose a value from the drop-down list." type="list">
      <formula1>Lists!$N$31:$N$43</formula1>
    </dataValidation>
    <dataValidation sqref="O9:O48" showDropDown="0" showInputMessage="0" showErrorMessage="1" allowBlank="1" errorTitle="Invalid entry" error="Choose a value from the drop-down list." type="list">
      <formula1>Lists!$C$31:$C$33</formula1>
    </dataValidation>
    <dataValidation sqref="P9:P48" showDropDown="0" showInputMessage="0" showErrorMessage="1" allowBlank="1" errorTitle="Invalid entry" error="Choose a value from the drop-down list." type="list">
      <formula1>Lists!$B$31:$B$32</formula1>
    </dataValidation>
    <dataValidation sqref="K9:K48" showDropDown="0" showInputMessage="0" showErrorMessage="1" allowBlank="1" errorTitle="Invalid entry" error="Enter a number." type="decimal" operator="greaterThanOrEqual">
      <formula1>1</formula1>
    </dataValidation>
  </dataValidations>
  <hyperlinks>
    <hyperlink xmlns:r="http://schemas.openxmlformats.org/officeDocument/2006/relationships" ref="A2" r:id="rId1"/>
    <hyperlink xmlns:r="http://schemas.openxmlformats.org/officeDocument/2006/relationships" ref="A58" r:id="rId2"/>
  </hyperlinks>
  <pageMargins left="0.3" right="0.3" top="0.4" bottom="0.4" header="0.2" footer="0.2"/>
  <pageSetup orientation="landscape" paperSize="9" fitToHeight="0" fitToWidth="1"/>
  <drawing xmlns:r="http://schemas.openxmlformats.org/officeDocument/2006/relationships" r:id="rId3"/>
</worksheet>
</file>

<file path=xl/worksheets/sheet6.xml><?xml version="1.0" encoding="utf-8"?>
<worksheet xmlns="http://schemas.openxmlformats.org/spreadsheetml/2006/main">
  <sheetPr>
    <outlinePr summaryBelow="1" summaryRight="1"/>
    <pageSetUpPr fitToPage="1"/>
  </sheetPr>
  <dimension ref="A2:N45"/>
  <sheetViews>
    <sheetView showGridLines="0" zoomScale="100" workbookViewId="0">
      <pane xSplit="2" ySplit="8" topLeftCell="C9" activePane="bottomRight" state="frozen"/>
      <selection pane="topRight"/>
      <selection pane="bottomLeft"/>
      <selection pane="bottomRight" activeCell="A1" sqref="A1"/>
    </sheetView>
  </sheetViews>
  <sheetFormatPr baseColWidth="8" defaultRowHeight="15"/>
  <cols>
    <col width="7" customWidth="1" min="1" max="1"/>
    <col width="28" customWidth="1" min="2" max="2"/>
    <col width="26" customWidth="1" min="3" max="3"/>
    <col width="22" customWidth="1" min="4" max="4"/>
    <col width="28" customWidth="1" min="5" max="5"/>
    <col width="18" customWidth="1" min="6" max="6"/>
    <col width="13" customWidth="1" min="7" max="7"/>
    <col width="14" customWidth="1" min="8" max="8"/>
    <col width="13" customWidth="1" min="9" max="9"/>
    <col width="24" customWidth="1" min="10" max="10"/>
    <col width="13" customWidth="1" min="11" max="11"/>
    <col width="26" customWidth="1" min="12" max="12"/>
    <col width="12" customWidth="1" min="13" max="13"/>
    <col width="30" customWidth="1" min="14" max="14"/>
  </cols>
  <sheetData>
    <row r="1" ht="3.75" customHeight="1"/>
    <row r="2" ht="27.75" customHeight="1">
      <c r="A2" s="1" t="inlineStr">
        <is>
          <t xml:space="preserve"> </t>
        </is>
      </c>
      <c r="B2" s="2" t="n"/>
      <c r="C2" s="2" t="n"/>
      <c r="D2" s="3" t="inlineStr">
        <is>
          <t>Safe Work Method Statement (SWMS / JSA / RAMS)</t>
        </is>
      </c>
    </row>
    <row r="3" ht="12.75" customHeight="1">
      <c r="A3" s="2" t="n"/>
      <c r="B3" s="2" t="n"/>
      <c r="C3" s="2" t="n"/>
      <c r="D3" s="4" t="inlineStr">
        <is>
          <t>Sign-On / Acknowledgement Register  ·  nobody works to a SWMS they have not been briefed on and signed</t>
        </is>
      </c>
    </row>
    <row r="4" ht="6" customHeight="1"/>
    <row r="7" ht="15" customHeight="1">
      <c r="A7" s="18">
        <f>IF(Proj_Name="","Project: —  |  complete the Cover sheet","Project:  "&amp;Proj_Name&amp;IF(Proj_Number="",""," · "&amp;Proj_Number))</f>
        <v/>
      </c>
      <c r="H7" s="19" t="inlineStr">
        <is>
          <t>Shaded = your input.  Tinted = auto-calculated.  Sight the licence, record the number and the expiry — do not take it on trust.</t>
        </is>
      </c>
    </row>
    <row r="8" ht="40" customHeight="1">
      <c r="A8" s="30" t="inlineStr">
        <is>
          <t>No.</t>
        </is>
      </c>
      <c r="B8" s="30" t="inlineStr">
        <is>
          <t>Worker Name (print)</t>
        </is>
      </c>
      <c r="C8" s="30" t="inlineStr">
        <is>
          <t>Company / Employer</t>
        </is>
      </c>
      <c r="D8" s="30" t="inlineStr">
        <is>
          <t>Role / Trade</t>
        </is>
      </c>
      <c r="E8" s="30" t="inlineStr">
        <is>
          <t>Competency / Licence Held</t>
        </is>
      </c>
      <c r="F8" s="30" t="inlineStr">
        <is>
          <t>Licence No.</t>
        </is>
      </c>
      <c r="G8" s="30" t="inlineStr">
        <is>
          <t>Licence Expiry</t>
        </is>
      </c>
      <c r="H8" s="30" t="inlineStr">
        <is>
          <t>Licence Status</t>
        </is>
      </c>
      <c r="I8" s="30" t="inlineStr">
        <is>
          <t>Site Induction Date</t>
        </is>
      </c>
      <c r="J8" s="30" t="inlineStr">
        <is>
          <t>SWMS Briefed By</t>
        </is>
      </c>
      <c r="K8" s="30" t="inlineStr">
        <is>
          <t>Date Briefed</t>
        </is>
      </c>
      <c r="L8" s="30" t="inlineStr">
        <is>
          <t>Worker Signature</t>
        </is>
      </c>
      <c r="M8" s="30" t="inlineStr">
        <is>
          <t>Briefing Current?</t>
        </is>
      </c>
      <c r="N8" s="30" t="inlineStr">
        <is>
          <t>Notes</t>
        </is>
      </c>
    </row>
    <row r="9" ht="28" customHeight="1">
      <c r="A9" s="38" t="n">
        <v>1</v>
      </c>
      <c r="B9" s="33" t="inlineStr">
        <is>
          <t>M. Okafor</t>
        </is>
      </c>
      <c r="C9" s="33" t="inlineStr">
        <is>
          <t>Apex Structural Erectors</t>
        </is>
      </c>
      <c r="D9" s="33" t="inlineStr">
        <is>
          <t>Steel Erection Supervisor</t>
        </is>
      </c>
      <c r="E9" s="33" t="inlineStr">
        <is>
          <t>Rigging – Advanced</t>
        </is>
      </c>
      <c r="F9" s="33" t="inlineStr">
        <is>
          <t>RA-114872</t>
        </is>
      </c>
      <c r="G9" s="36" t="n">
        <v>46794</v>
      </c>
      <c r="H9" s="40">
        <f>IF($G9="","",IF($G9&lt;TODAY(),"EXPIRED",IF($G9-TODAY()&lt;=Licence_Warn_Days,"Expiring soon","Valid")))</f>
        <v/>
      </c>
      <c r="I9" s="36" t="n">
        <v>46121</v>
      </c>
      <c r="J9" s="33" t="inlineStr">
        <is>
          <t>R. Silva — Lift Supervisor</t>
        </is>
      </c>
      <c r="K9" s="36" t="n">
        <v>46125</v>
      </c>
      <c r="L9" s="33" t="inlineStr"/>
      <c r="M9" s="40">
        <f>IF($B9="","",IF($K9="","Not briefed",IF($K9&gt;TODAY(),"Future date","Briefed")))</f>
        <v/>
      </c>
      <c r="N9" s="65" t="inlineStr">
        <is>
          <t>Also holds first aid and EWP rescue  ·  EXAMPLE — delete before use</t>
        </is>
      </c>
    </row>
    <row r="10" ht="31.5" customHeight="1">
      <c r="A10" s="38" t="n">
        <v>2</v>
      </c>
      <c r="B10" s="33" t="inlineStr">
        <is>
          <t>R. Silva</t>
        </is>
      </c>
      <c r="C10" s="33" t="inlineStr">
        <is>
          <t>Apex Structural Erectors</t>
        </is>
      </c>
      <c r="D10" s="33" t="inlineStr">
        <is>
          <t>Lift Supervisor / Rigger</t>
        </is>
      </c>
      <c r="E10" s="33" t="inlineStr">
        <is>
          <t>Rigging – Advanced</t>
        </is>
      </c>
      <c r="F10" s="33" t="inlineStr">
        <is>
          <t>RA-098233</t>
        </is>
      </c>
      <c r="G10" s="36" t="n">
        <v>46629</v>
      </c>
      <c r="H10" s="40">
        <f>IF($G10="","",IF($G10&lt;TODAY(),"EXPIRED",IF($G10-TODAY()&lt;=Licence_Warn_Days,"Expiring soon","Valid")))</f>
        <v/>
      </c>
      <c r="I10" s="36" t="n">
        <v>46121</v>
      </c>
      <c r="J10" s="33" t="inlineStr">
        <is>
          <t>M. Okafor — Supervisor</t>
        </is>
      </c>
      <c r="K10" s="36" t="n">
        <v>46125</v>
      </c>
      <c r="L10" s="33" t="inlineStr"/>
      <c r="M10" s="40">
        <f>IF($B10="","",IF($K10="","Not briefed",IF($K10&gt;TODAY(),"Future date","Briefed")))</f>
        <v/>
      </c>
      <c r="N10" s="65" t="inlineStr">
        <is>
          <t>Appointed lift supervisor for all over-boundary lifts  ·  EXAMPLE — delete before use</t>
        </is>
      </c>
    </row>
    <row r="11" ht="31.5" customHeight="1">
      <c r="A11" s="38" t="n">
        <v>3</v>
      </c>
      <c r="B11" s="33" t="inlineStr">
        <is>
          <t>J. Halloran</t>
        </is>
      </c>
      <c r="C11" s="33" t="inlineStr">
        <is>
          <t>Metro Crane Hire</t>
        </is>
      </c>
      <c r="D11" s="33" t="inlineStr">
        <is>
          <t>Crane Operator</t>
        </is>
      </c>
      <c r="E11" s="33" t="inlineStr">
        <is>
          <t>Crane operator</t>
        </is>
      </c>
      <c r="F11" s="33" t="inlineStr">
        <is>
          <t>CO-556310</t>
        </is>
      </c>
      <c r="G11" s="36" t="n">
        <v>46269</v>
      </c>
      <c r="H11" s="40">
        <f>IF($G11="","",IF($G11&lt;TODAY(),"EXPIRED",IF($G11-TODAY()&lt;=Licence_Warn_Days,"Expiring soon","Valid")))</f>
        <v/>
      </c>
      <c r="I11" s="36" t="n">
        <v>46122</v>
      </c>
      <c r="J11" s="33" t="inlineStr">
        <is>
          <t>M. Okafor — Supervisor</t>
        </is>
      </c>
      <c r="K11" s="36" t="n">
        <v>46125</v>
      </c>
      <c r="L11" s="33" t="inlineStr"/>
      <c r="M11" s="40">
        <f>IF($B11="","",IF($K11="","Not briefed",IF($K11&gt;TODAY(),"Future date","Briefed")))</f>
        <v/>
      </c>
      <c r="N11" s="65" t="inlineStr">
        <is>
          <t>Licence class verified against the 250 t crane on the plant register  ·  EXAMPLE — delete before use</t>
        </is>
      </c>
    </row>
    <row r="12" ht="31.5" customHeight="1">
      <c r="A12" s="38" t="n">
        <v>4</v>
      </c>
      <c r="B12" s="33" t="inlineStr">
        <is>
          <t>L. Petrov</t>
        </is>
      </c>
      <c r="C12" s="33" t="inlineStr">
        <is>
          <t>Apex Structural Erectors</t>
        </is>
      </c>
      <c r="D12" s="33" t="inlineStr">
        <is>
          <t>Erector / Dogger</t>
        </is>
      </c>
      <c r="E12" s="33" t="inlineStr">
        <is>
          <t>Dogging</t>
        </is>
      </c>
      <c r="F12" s="33" t="inlineStr">
        <is>
          <t>DG-201947</t>
        </is>
      </c>
      <c r="G12" s="36" t="n">
        <v>46144</v>
      </c>
      <c r="H12" s="40">
        <f>IF($G12="","",IF($G12&lt;TODAY(),"EXPIRED",IF($G12-TODAY()&lt;=Licence_Warn_Days,"Expiring soon","Valid")))</f>
        <v/>
      </c>
      <c r="I12" s="36" t="n">
        <v>46122</v>
      </c>
      <c r="J12" s="33" t="inlineStr">
        <is>
          <t>M. Okafor — Supervisor</t>
        </is>
      </c>
      <c r="K12" s="36" t="n">
        <v>46125</v>
      </c>
      <c r="L12" s="33" t="inlineStr"/>
      <c r="M12" s="40">
        <f>IF($B12="","",IF($K12="","Not briefed",IF($K12&gt;TODAY(),"Future date","Briefed")))</f>
        <v/>
      </c>
      <c r="N12" s="65" t="inlineStr">
        <is>
          <t>Renewal booked — must not dog a load after the expiry date  ·  EXAMPLE — delete before use</t>
        </is>
      </c>
    </row>
    <row r="13" ht="28" customHeight="1">
      <c r="A13" s="66" t="n">
        <v>5</v>
      </c>
      <c r="B13" s="37" t="n"/>
      <c r="C13" s="37" t="n"/>
      <c r="D13" s="37" t="n"/>
      <c r="E13" s="37" t="n"/>
      <c r="F13" s="37" t="n"/>
      <c r="G13" s="13" t="n"/>
      <c r="H13" s="40">
        <f>IF($G13="","",IF($G13&lt;TODAY(),"EXPIRED",IF($G13-TODAY()&lt;=Licence_Warn_Days,"Expiring soon","Valid")))</f>
        <v/>
      </c>
      <c r="I13" s="13" t="n"/>
      <c r="J13" s="37" t="n"/>
      <c r="K13" s="13" t="n"/>
      <c r="L13" s="37" t="n"/>
      <c r="M13" s="40">
        <f>IF($B13="","",IF($K13="","Not briefed",IF($K13&gt;TODAY(),"Future date","Briefed")))</f>
        <v/>
      </c>
      <c r="N13" s="37" t="n"/>
    </row>
    <row r="14" ht="28" customHeight="1">
      <c r="A14" s="66" t="n">
        <v>6</v>
      </c>
      <c r="B14" s="37" t="n"/>
      <c r="C14" s="37" t="n"/>
      <c r="D14" s="37" t="n"/>
      <c r="E14" s="37" t="n"/>
      <c r="F14" s="37" t="n"/>
      <c r="G14" s="13" t="n"/>
      <c r="H14" s="40">
        <f>IF($G14="","",IF($G14&lt;TODAY(),"EXPIRED",IF($G14-TODAY()&lt;=Licence_Warn_Days,"Expiring soon","Valid")))</f>
        <v/>
      </c>
      <c r="I14" s="13" t="n"/>
      <c r="J14" s="37" t="n"/>
      <c r="K14" s="13" t="n"/>
      <c r="L14" s="37" t="n"/>
      <c r="M14" s="40">
        <f>IF($B14="","",IF($K14="","Not briefed",IF($K14&gt;TODAY(),"Future date","Briefed")))</f>
        <v/>
      </c>
      <c r="N14" s="37" t="n"/>
    </row>
    <row r="15" ht="28" customHeight="1">
      <c r="A15" s="66" t="n">
        <v>7</v>
      </c>
      <c r="B15" s="37" t="n"/>
      <c r="C15" s="37" t="n"/>
      <c r="D15" s="37" t="n"/>
      <c r="E15" s="37" t="n"/>
      <c r="F15" s="37" t="n"/>
      <c r="G15" s="13" t="n"/>
      <c r="H15" s="40">
        <f>IF($G15="","",IF($G15&lt;TODAY(),"EXPIRED",IF($G15-TODAY()&lt;=Licence_Warn_Days,"Expiring soon","Valid")))</f>
        <v/>
      </c>
      <c r="I15" s="13" t="n"/>
      <c r="J15" s="37" t="n"/>
      <c r="K15" s="13" t="n"/>
      <c r="L15" s="37" t="n"/>
      <c r="M15" s="40">
        <f>IF($B15="","",IF($K15="","Not briefed",IF($K15&gt;TODAY(),"Future date","Briefed")))</f>
        <v/>
      </c>
      <c r="N15" s="37" t="n"/>
    </row>
    <row r="16" ht="28" customHeight="1">
      <c r="A16" s="66" t="n">
        <v>8</v>
      </c>
      <c r="B16" s="37" t="n"/>
      <c r="C16" s="37" t="n"/>
      <c r="D16" s="37" t="n"/>
      <c r="E16" s="37" t="n"/>
      <c r="F16" s="37" t="n"/>
      <c r="G16" s="13" t="n"/>
      <c r="H16" s="40">
        <f>IF($G16="","",IF($G16&lt;TODAY(),"EXPIRED",IF($G16-TODAY()&lt;=Licence_Warn_Days,"Expiring soon","Valid")))</f>
        <v/>
      </c>
      <c r="I16" s="13" t="n"/>
      <c r="J16" s="37" t="n"/>
      <c r="K16" s="13" t="n"/>
      <c r="L16" s="37" t="n"/>
      <c r="M16" s="40">
        <f>IF($B16="","",IF($K16="","Not briefed",IF($K16&gt;TODAY(),"Future date","Briefed")))</f>
        <v/>
      </c>
      <c r="N16" s="37" t="n"/>
    </row>
    <row r="17" ht="28" customHeight="1">
      <c r="A17" s="66" t="n">
        <v>9</v>
      </c>
      <c r="B17" s="37" t="n"/>
      <c r="C17" s="37" t="n"/>
      <c r="D17" s="37" t="n"/>
      <c r="E17" s="37" t="n"/>
      <c r="F17" s="37" t="n"/>
      <c r="G17" s="13" t="n"/>
      <c r="H17" s="40">
        <f>IF($G17="","",IF($G17&lt;TODAY(),"EXPIRED",IF($G17-TODAY()&lt;=Licence_Warn_Days,"Expiring soon","Valid")))</f>
        <v/>
      </c>
      <c r="I17" s="13" t="n"/>
      <c r="J17" s="37" t="n"/>
      <c r="K17" s="13" t="n"/>
      <c r="L17" s="37" t="n"/>
      <c r="M17" s="40">
        <f>IF($B17="","",IF($K17="","Not briefed",IF($K17&gt;TODAY(),"Future date","Briefed")))</f>
        <v/>
      </c>
      <c r="N17" s="37" t="n"/>
    </row>
    <row r="18" ht="28" customHeight="1">
      <c r="A18" s="66" t="n">
        <v>10</v>
      </c>
      <c r="B18" s="37" t="n"/>
      <c r="C18" s="37" t="n"/>
      <c r="D18" s="37" t="n"/>
      <c r="E18" s="37" t="n"/>
      <c r="F18" s="37" t="n"/>
      <c r="G18" s="13" t="n"/>
      <c r="H18" s="40">
        <f>IF($G18="","",IF($G18&lt;TODAY(),"EXPIRED",IF($G18-TODAY()&lt;=Licence_Warn_Days,"Expiring soon","Valid")))</f>
        <v/>
      </c>
      <c r="I18" s="13" t="n"/>
      <c r="J18" s="37" t="n"/>
      <c r="K18" s="13" t="n"/>
      <c r="L18" s="37" t="n"/>
      <c r="M18" s="40">
        <f>IF($B18="","",IF($K18="","Not briefed",IF($K18&gt;TODAY(),"Future date","Briefed")))</f>
        <v/>
      </c>
      <c r="N18" s="37" t="n"/>
    </row>
    <row r="19" ht="28" customHeight="1">
      <c r="A19" s="66" t="n">
        <v>11</v>
      </c>
      <c r="B19" s="37" t="n"/>
      <c r="C19" s="37" t="n"/>
      <c r="D19" s="37" t="n"/>
      <c r="E19" s="37" t="n"/>
      <c r="F19" s="37" t="n"/>
      <c r="G19" s="13" t="n"/>
      <c r="H19" s="40">
        <f>IF($G19="","",IF($G19&lt;TODAY(),"EXPIRED",IF($G19-TODAY()&lt;=Licence_Warn_Days,"Expiring soon","Valid")))</f>
        <v/>
      </c>
      <c r="I19" s="13" t="n"/>
      <c r="J19" s="37" t="n"/>
      <c r="K19" s="13" t="n"/>
      <c r="L19" s="37" t="n"/>
      <c r="M19" s="40">
        <f>IF($B19="","",IF($K19="","Not briefed",IF($K19&gt;TODAY(),"Future date","Briefed")))</f>
        <v/>
      </c>
      <c r="N19" s="37" t="n"/>
    </row>
    <row r="20" ht="28" customHeight="1">
      <c r="A20" s="66" t="n">
        <v>12</v>
      </c>
      <c r="B20" s="37" t="n"/>
      <c r="C20" s="37" t="n"/>
      <c r="D20" s="37" t="n"/>
      <c r="E20" s="37" t="n"/>
      <c r="F20" s="37" t="n"/>
      <c r="G20" s="13" t="n"/>
      <c r="H20" s="40">
        <f>IF($G20="","",IF($G20&lt;TODAY(),"EXPIRED",IF($G20-TODAY()&lt;=Licence_Warn_Days,"Expiring soon","Valid")))</f>
        <v/>
      </c>
      <c r="I20" s="13" t="n"/>
      <c r="J20" s="37" t="n"/>
      <c r="K20" s="13" t="n"/>
      <c r="L20" s="37" t="n"/>
      <c r="M20" s="40">
        <f>IF($B20="","",IF($K20="","Not briefed",IF($K20&gt;TODAY(),"Future date","Briefed")))</f>
        <v/>
      </c>
      <c r="N20" s="37" t="n"/>
    </row>
    <row r="21" ht="28" customHeight="1">
      <c r="A21" s="66" t="n">
        <v>13</v>
      </c>
      <c r="B21" s="37" t="n"/>
      <c r="C21" s="37" t="n"/>
      <c r="D21" s="37" t="n"/>
      <c r="E21" s="37" t="n"/>
      <c r="F21" s="37" t="n"/>
      <c r="G21" s="13" t="n"/>
      <c r="H21" s="40">
        <f>IF($G21="","",IF($G21&lt;TODAY(),"EXPIRED",IF($G21-TODAY()&lt;=Licence_Warn_Days,"Expiring soon","Valid")))</f>
        <v/>
      </c>
      <c r="I21" s="13" t="n"/>
      <c r="J21" s="37" t="n"/>
      <c r="K21" s="13" t="n"/>
      <c r="L21" s="37" t="n"/>
      <c r="M21" s="40">
        <f>IF($B21="","",IF($K21="","Not briefed",IF($K21&gt;TODAY(),"Future date","Briefed")))</f>
        <v/>
      </c>
      <c r="N21" s="37" t="n"/>
    </row>
    <row r="22" ht="28" customHeight="1">
      <c r="A22" s="66" t="n">
        <v>14</v>
      </c>
      <c r="B22" s="37" t="n"/>
      <c r="C22" s="37" t="n"/>
      <c r="D22" s="37" t="n"/>
      <c r="E22" s="37" t="n"/>
      <c r="F22" s="37" t="n"/>
      <c r="G22" s="13" t="n"/>
      <c r="H22" s="40">
        <f>IF($G22="","",IF($G22&lt;TODAY(),"EXPIRED",IF($G22-TODAY()&lt;=Licence_Warn_Days,"Expiring soon","Valid")))</f>
        <v/>
      </c>
      <c r="I22" s="13" t="n"/>
      <c r="J22" s="37" t="n"/>
      <c r="K22" s="13" t="n"/>
      <c r="L22" s="37" t="n"/>
      <c r="M22" s="40">
        <f>IF($B22="","",IF($K22="","Not briefed",IF($K22&gt;TODAY(),"Future date","Briefed")))</f>
        <v/>
      </c>
      <c r="N22" s="37" t="n"/>
    </row>
    <row r="23" ht="28" customHeight="1">
      <c r="A23" s="66" t="n">
        <v>15</v>
      </c>
      <c r="B23" s="37" t="n"/>
      <c r="C23" s="37" t="n"/>
      <c r="D23" s="37" t="n"/>
      <c r="E23" s="37" t="n"/>
      <c r="F23" s="37" t="n"/>
      <c r="G23" s="13" t="n"/>
      <c r="H23" s="40">
        <f>IF($G23="","",IF($G23&lt;TODAY(),"EXPIRED",IF($G23-TODAY()&lt;=Licence_Warn_Days,"Expiring soon","Valid")))</f>
        <v/>
      </c>
      <c r="I23" s="13" t="n"/>
      <c r="J23" s="37" t="n"/>
      <c r="K23" s="13" t="n"/>
      <c r="L23" s="37" t="n"/>
      <c r="M23" s="40">
        <f>IF($B23="","",IF($K23="","Not briefed",IF($K23&gt;TODAY(),"Future date","Briefed")))</f>
        <v/>
      </c>
      <c r="N23" s="37" t="n"/>
    </row>
    <row r="24" ht="28" customHeight="1">
      <c r="A24" s="66" t="n">
        <v>16</v>
      </c>
      <c r="B24" s="37" t="n"/>
      <c r="C24" s="37" t="n"/>
      <c r="D24" s="37" t="n"/>
      <c r="E24" s="37" t="n"/>
      <c r="F24" s="37" t="n"/>
      <c r="G24" s="13" t="n"/>
      <c r="H24" s="40">
        <f>IF($G24="","",IF($G24&lt;TODAY(),"EXPIRED",IF($G24-TODAY()&lt;=Licence_Warn_Days,"Expiring soon","Valid")))</f>
        <v/>
      </c>
      <c r="I24" s="13" t="n"/>
      <c r="J24" s="37" t="n"/>
      <c r="K24" s="13" t="n"/>
      <c r="L24" s="37" t="n"/>
      <c r="M24" s="40">
        <f>IF($B24="","",IF($K24="","Not briefed",IF($K24&gt;TODAY(),"Future date","Briefed")))</f>
        <v/>
      </c>
      <c r="N24" s="37" t="n"/>
    </row>
    <row r="25" ht="28" customHeight="1">
      <c r="A25" s="66" t="n">
        <v>17</v>
      </c>
      <c r="B25" s="37" t="n"/>
      <c r="C25" s="37" t="n"/>
      <c r="D25" s="37" t="n"/>
      <c r="E25" s="37" t="n"/>
      <c r="F25" s="37" t="n"/>
      <c r="G25" s="13" t="n"/>
      <c r="H25" s="40">
        <f>IF($G25="","",IF($G25&lt;TODAY(),"EXPIRED",IF($G25-TODAY()&lt;=Licence_Warn_Days,"Expiring soon","Valid")))</f>
        <v/>
      </c>
      <c r="I25" s="13" t="n"/>
      <c r="J25" s="37" t="n"/>
      <c r="K25" s="13" t="n"/>
      <c r="L25" s="37" t="n"/>
      <c r="M25" s="40">
        <f>IF($B25="","",IF($K25="","Not briefed",IF($K25&gt;TODAY(),"Future date","Briefed")))</f>
        <v/>
      </c>
      <c r="N25" s="37" t="n"/>
    </row>
    <row r="26" ht="28" customHeight="1">
      <c r="A26" s="66" t="n">
        <v>18</v>
      </c>
      <c r="B26" s="37" t="n"/>
      <c r="C26" s="37" t="n"/>
      <c r="D26" s="37" t="n"/>
      <c r="E26" s="37" t="n"/>
      <c r="F26" s="37" t="n"/>
      <c r="G26" s="13" t="n"/>
      <c r="H26" s="40">
        <f>IF($G26="","",IF($G26&lt;TODAY(),"EXPIRED",IF($G26-TODAY()&lt;=Licence_Warn_Days,"Expiring soon","Valid")))</f>
        <v/>
      </c>
      <c r="I26" s="13" t="n"/>
      <c r="J26" s="37" t="n"/>
      <c r="K26" s="13" t="n"/>
      <c r="L26" s="37" t="n"/>
      <c r="M26" s="40">
        <f>IF($B26="","",IF($K26="","Not briefed",IF($K26&gt;TODAY(),"Future date","Briefed")))</f>
        <v/>
      </c>
      <c r="N26" s="37" t="n"/>
    </row>
    <row r="27" ht="28" customHeight="1">
      <c r="A27" s="66" t="n">
        <v>19</v>
      </c>
      <c r="B27" s="37" t="n"/>
      <c r="C27" s="37" t="n"/>
      <c r="D27" s="37" t="n"/>
      <c r="E27" s="37" t="n"/>
      <c r="F27" s="37" t="n"/>
      <c r="G27" s="13" t="n"/>
      <c r="H27" s="40">
        <f>IF($G27="","",IF($G27&lt;TODAY(),"EXPIRED",IF($G27-TODAY()&lt;=Licence_Warn_Days,"Expiring soon","Valid")))</f>
        <v/>
      </c>
      <c r="I27" s="13" t="n"/>
      <c r="J27" s="37" t="n"/>
      <c r="K27" s="13" t="n"/>
      <c r="L27" s="37" t="n"/>
      <c r="M27" s="40">
        <f>IF($B27="","",IF($K27="","Not briefed",IF($K27&gt;TODAY(),"Future date","Briefed")))</f>
        <v/>
      </c>
      <c r="N27" s="37" t="n"/>
    </row>
    <row r="28" ht="28" customHeight="1">
      <c r="A28" s="66" t="n">
        <v>20</v>
      </c>
      <c r="B28" s="37" t="n"/>
      <c r="C28" s="37" t="n"/>
      <c r="D28" s="37" t="n"/>
      <c r="E28" s="37" t="n"/>
      <c r="F28" s="37" t="n"/>
      <c r="G28" s="13" t="n"/>
      <c r="H28" s="40">
        <f>IF($G28="","",IF($G28&lt;TODAY(),"EXPIRED",IF($G28-TODAY()&lt;=Licence_Warn_Days,"Expiring soon","Valid")))</f>
        <v/>
      </c>
      <c r="I28" s="13" t="n"/>
      <c r="J28" s="37" t="n"/>
      <c r="K28" s="13" t="n"/>
      <c r="L28" s="37" t="n"/>
      <c r="M28" s="40">
        <f>IF($B28="","",IF($K28="","Not briefed",IF($K28&gt;TODAY(),"Future date","Briefed")))</f>
        <v/>
      </c>
      <c r="N28" s="37" t="n"/>
    </row>
    <row r="29" ht="28" customHeight="1">
      <c r="A29" s="66" t="n">
        <v>21</v>
      </c>
      <c r="B29" s="37" t="n"/>
      <c r="C29" s="37" t="n"/>
      <c r="D29" s="37" t="n"/>
      <c r="E29" s="37" t="n"/>
      <c r="F29" s="37" t="n"/>
      <c r="G29" s="13" t="n"/>
      <c r="H29" s="40">
        <f>IF($G29="","",IF($G29&lt;TODAY(),"EXPIRED",IF($G29-TODAY()&lt;=Licence_Warn_Days,"Expiring soon","Valid")))</f>
        <v/>
      </c>
      <c r="I29" s="13" t="n"/>
      <c r="J29" s="37" t="n"/>
      <c r="K29" s="13" t="n"/>
      <c r="L29" s="37" t="n"/>
      <c r="M29" s="40">
        <f>IF($B29="","",IF($K29="","Not briefed",IF($K29&gt;TODAY(),"Future date","Briefed")))</f>
        <v/>
      </c>
      <c r="N29" s="37" t="n"/>
    </row>
    <row r="30" ht="28" customHeight="1">
      <c r="A30" s="66" t="n">
        <v>22</v>
      </c>
      <c r="B30" s="37" t="n"/>
      <c r="C30" s="37" t="n"/>
      <c r="D30" s="37" t="n"/>
      <c r="E30" s="37" t="n"/>
      <c r="F30" s="37" t="n"/>
      <c r="G30" s="13" t="n"/>
      <c r="H30" s="40">
        <f>IF($G30="","",IF($G30&lt;TODAY(),"EXPIRED",IF($G30-TODAY()&lt;=Licence_Warn_Days,"Expiring soon","Valid")))</f>
        <v/>
      </c>
      <c r="I30" s="13" t="n"/>
      <c r="J30" s="37" t="n"/>
      <c r="K30" s="13" t="n"/>
      <c r="L30" s="37" t="n"/>
      <c r="M30" s="40">
        <f>IF($B30="","",IF($K30="","Not briefed",IF($K30&gt;TODAY(),"Future date","Briefed")))</f>
        <v/>
      </c>
      <c r="N30" s="37" t="n"/>
    </row>
    <row r="31" ht="28" customHeight="1">
      <c r="A31" s="66" t="n">
        <v>23</v>
      </c>
      <c r="B31" s="37" t="n"/>
      <c r="C31" s="37" t="n"/>
      <c r="D31" s="37" t="n"/>
      <c r="E31" s="37" t="n"/>
      <c r="F31" s="37" t="n"/>
      <c r="G31" s="13" t="n"/>
      <c r="H31" s="40">
        <f>IF($G31="","",IF($G31&lt;TODAY(),"EXPIRED",IF($G31-TODAY()&lt;=Licence_Warn_Days,"Expiring soon","Valid")))</f>
        <v/>
      </c>
      <c r="I31" s="13" t="n"/>
      <c r="J31" s="37" t="n"/>
      <c r="K31" s="13" t="n"/>
      <c r="L31" s="37" t="n"/>
      <c r="M31" s="40">
        <f>IF($B31="","",IF($K31="","Not briefed",IF($K31&gt;TODAY(),"Future date","Briefed")))</f>
        <v/>
      </c>
      <c r="N31" s="37" t="n"/>
    </row>
    <row r="32" ht="28" customHeight="1">
      <c r="A32" s="66" t="n">
        <v>24</v>
      </c>
      <c r="B32" s="37" t="n"/>
      <c r="C32" s="37" t="n"/>
      <c r="D32" s="37" t="n"/>
      <c r="E32" s="37" t="n"/>
      <c r="F32" s="37" t="n"/>
      <c r="G32" s="13" t="n"/>
      <c r="H32" s="40">
        <f>IF($G32="","",IF($G32&lt;TODAY(),"EXPIRED",IF($G32-TODAY()&lt;=Licence_Warn_Days,"Expiring soon","Valid")))</f>
        <v/>
      </c>
      <c r="I32" s="13" t="n"/>
      <c r="J32" s="37" t="n"/>
      <c r="K32" s="13" t="n"/>
      <c r="L32" s="37" t="n"/>
      <c r="M32" s="40">
        <f>IF($B32="","",IF($K32="","Not briefed",IF($K32&gt;TODAY(),"Future date","Briefed")))</f>
        <v/>
      </c>
      <c r="N32" s="37" t="n"/>
    </row>
    <row r="33" ht="28" customHeight="1">
      <c r="A33" s="66" t="n">
        <v>25</v>
      </c>
      <c r="B33" s="37" t="n"/>
      <c r="C33" s="37" t="n"/>
      <c r="D33" s="37" t="n"/>
      <c r="E33" s="37" t="n"/>
      <c r="F33" s="37" t="n"/>
      <c r="G33" s="13" t="n"/>
      <c r="H33" s="40">
        <f>IF($G33="","",IF($G33&lt;TODAY(),"EXPIRED",IF($G33-TODAY()&lt;=Licence_Warn_Days,"Expiring soon","Valid")))</f>
        <v/>
      </c>
      <c r="I33" s="13" t="n"/>
      <c r="J33" s="37" t="n"/>
      <c r="K33" s="13" t="n"/>
      <c r="L33" s="37" t="n"/>
      <c r="M33" s="40">
        <f>IF($B33="","",IF($K33="","Not briefed",IF($K33&gt;TODAY(),"Future date","Briefed")))</f>
        <v/>
      </c>
      <c r="N33" s="37" t="n"/>
    </row>
    <row r="36" ht="19.5" customHeight="1">
      <c r="A36" s="5" t="inlineStr">
        <is>
          <t>SUMMARY</t>
        </is>
      </c>
    </row>
    <row r="37" ht="17" customHeight="1">
      <c r="A37" s="43" t="inlineStr">
        <is>
          <t>Workers on the register</t>
        </is>
      </c>
      <c r="D37" s="51">
        <f>SUMPRODUCT(--($B$9:$B$33&lt;&gt;""))</f>
        <v/>
      </c>
    </row>
    <row r="38" ht="17" customHeight="1">
      <c r="A38" s="43" t="inlineStr">
        <is>
          <t>Briefed on this revision</t>
        </is>
      </c>
      <c r="D38" s="51">
        <f>COUNTIF($M$9:$M$33,"Briefed")</f>
        <v/>
      </c>
    </row>
    <row r="39" ht="17" customHeight="1">
      <c r="A39" s="43" t="inlineStr">
        <is>
          <t>Not yet briefed — must not start work</t>
        </is>
      </c>
      <c r="D39" s="51">
        <f>COUNTIF($M$9:$M$33,"Not briefed")</f>
        <v/>
      </c>
    </row>
    <row r="40" ht="17" customHeight="1">
      <c r="A40" s="43" t="inlineStr">
        <is>
          <t>Licences expired</t>
        </is>
      </c>
      <c r="D40" s="51">
        <f>COUNTIF($H$9:$H$33,"EXPIRED")</f>
        <v/>
      </c>
    </row>
    <row r="41" ht="17" customHeight="1">
      <c r="A41" s="43" t="inlineStr">
        <is>
          <t>Licences expiring within the warning period</t>
        </is>
      </c>
      <c r="D41" s="51">
        <f>COUNTIF($H$9:$H$33,"Expiring soon")</f>
        <v/>
      </c>
    </row>
    <row r="43" ht="34" customHeight="1">
      <c r="A43" s="15" t="inlineStr">
        <is>
          <t>By signing, each worker confirms that this SWMS was explained to them in a language they understand, that they have had the opportunity to raise concerns and ask questions, that they will follow the controls described, and that they will stop work and notify the supervisor if conditions change or a control is not in place. Re-brief and re-sign after every revision of this SWMS.</t>
        </is>
      </c>
    </row>
    <row r="45" ht="12.75" customHeight="1">
      <c r="A45" s="16" t="inlineStr">
        <is>
          <t>Visit mastt.com</t>
        </is>
      </c>
      <c r="B45" s="17" t="n"/>
      <c r="C45" s="17" t="n"/>
      <c r="D45" s="17" t="n"/>
      <c r="E45" s="17" t="n"/>
      <c r="F45" s="17" t="n"/>
      <c r="G45" s="17" t="n"/>
      <c r="H45" s="17" t="n"/>
      <c r="I45" s="17" t="n"/>
      <c r="J45" s="17" t="n"/>
      <c r="K45" s="17" t="n"/>
      <c r="L45" s="17" t="n"/>
      <c r="M45" s="17" t="n"/>
      <c r="N45" s="17" t="n"/>
    </row>
  </sheetData>
  <sheetProtection selectLockedCells="0" selectUnlockedCells="0" sheet="1" objects="0" insertRows="0" insertHyperlinks="1" autoFilter="0" scenarios="0" formatColumns="0" deleteColumns="1" insertColumns="0" pivotTables="1" deleteRows="0" formatCells="0" formatRows="0" sort="0"/>
  <autoFilter ref="A8:N33"/>
  <mergeCells count="11">
    <mergeCell ref="A41:C41"/>
    <mergeCell ref="A37:C37"/>
    <mergeCell ref="A40:C40"/>
    <mergeCell ref="A36:B36"/>
    <mergeCell ref="D2:N2"/>
    <mergeCell ref="H7:N7"/>
    <mergeCell ref="A43:N43"/>
    <mergeCell ref="A39:C39"/>
    <mergeCell ref="A45:N45"/>
    <mergeCell ref="A38:C38"/>
    <mergeCell ref="D3:N3"/>
  </mergeCells>
  <conditionalFormatting sqref="H9:H33">
    <cfRule type="expression" priority="1" dxfId="4" stopIfTrue="0">
      <formula>$H9="EXPIRED"</formula>
    </cfRule>
    <cfRule type="expression" priority="2" dxfId="0" stopIfTrue="0">
      <formula>$H9="Expiring soon"</formula>
    </cfRule>
    <cfRule type="expression" priority="3" dxfId="5" stopIfTrue="0">
      <formula>$H9="Valid"</formula>
    </cfRule>
  </conditionalFormatting>
  <conditionalFormatting sqref="M9:M33">
    <cfRule type="expression" priority="4" dxfId="4" stopIfTrue="0">
      <formula>$M9="Not briefed"</formula>
    </cfRule>
    <cfRule type="expression" priority="5" dxfId="5" stopIfTrue="0">
      <formula>$M9="Briefed"</formula>
    </cfRule>
    <cfRule type="expression" priority="6" dxfId="0" stopIfTrue="0">
      <formula>$M9="Future date"</formula>
    </cfRule>
  </conditionalFormatting>
  <conditionalFormatting sqref="B9:B33">
    <cfRule type="expression" priority="7" dxfId="7" stopIfTrue="0">
      <formula>$H9="EXPIRED"</formula>
    </cfRule>
  </conditionalFormatting>
  <conditionalFormatting sqref="D39">
    <cfRule type="expression" priority="8" dxfId="4" stopIfTrue="0">
      <formula>$D39&gt;0</formula>
    </cfRule>
  </conditionalFormatting>
  <conditionalFormatting sqref="D40">
    <cfRule type="expression" priority="9" dxfId="4" stopIfTrue="0">
      <formula>$D40&gt;0</formula>
    </cfRule>
  </conditionalFormatting>
  <dataValidations count="1">
    <dataValidation sqref="E9:E33" showDropDown="0" showInputMessage="0" showErrorMessage="1" allowBlank="1" errorTitle="Invalid entry" error="Choose a value from the drop-down list." type="list">
      <formula1>Lists!$O$31:$O$55</formula1>
    </dataValidation>
  </dataValidations>
  <hyperlinks>
    <hyperlink xmlns:r="http://schemas.openxmlformats.org/officeDocument/2006/relationships" ref="A2" r:id="rId1"/>
    <hyperlink xmlns:r="http://schemas.openxmlformats.org/officeDocument/2006/relationships" ref="A45" r:id="rId2"/>
  </hyperlinks>
  <pageMargins left="0.3" right="0.3" top="0.4" bottom="0.4" header="0.2" footer="0.2"/>
  <pageSetup orientation="landscape" paperSize="9" fitToHeight="0" fitToWidth="1"/>
  <drawing xmlns:r="http://schemas.openxmlformats.org/officeDocument/2006/relationships" r:id="rId3"/>
</worksheet>
</file>

<file path=xl/worksheets/sheet7.xml><?xml version="1.0" encoding="utf-8"?>
<worksheet xmlns="http://schemas.openxmlformats.org/spreadsheetml/2006/main">
  <sheetPr>
    <outlinePr summaryBelow="1" summaryRight="1"/>
    <pageSetUpPr fitToPage="1"/>
  </sheetPr>
  <dimension ref="A2:M33"/>
  <sheetViews>
    <sheetView showGridLines="0" zoomScale="100" workbookViewId="0">
      <pane xSplit="2" ySplit="8" topLeftCell="C9" activePane="bottomRight" state="frozen"/>
      <selection pane="topRight"/>
      <selection pane="bottomLeft"/>
      <selection pane="bottomRight" activeCell="A1" sqref="A1"/>
    </sheetView>
  </sheetViews>
  <sheetFormatPr baseColWidth="8" defaultRowHeight="15"/>
  <cols>
    <col width="10" customWidth="1" min="1" max="1"/>
    <col width="14" customWidth="1" min="2" max="2"/>
    <col width="30" customWidth="1" min="3" max="3"/>
    <col width="56" customWidth="1" min="4" max="4"/>
    <col width="34" customWidth="1" min="5" max="5"/>
    <col width="24" customWidth="1" min="6" max="6"/>
    <col width="22" customWidth="1" min="7" max="7"/>
    <col width="13" customWidth="1" min="8" max="8"/>
    <col width="14" customWidth="1" min="9" max="9"/>
    <col width="12" customWidth="1" min="10" max="10"/>
    <col width="14" customWidth="1" min="11" max="11"/>
    <col width="13" customWidth="1" min="12" max="12"/>
    <col width="30" customWidth="1" min="13" max="13"/>
  </cols>
  <sheetData>
    <row r="1" ht="3.75" customHeight="1"/>
    <row r="2" ht="27.75" customHeight="1">
      <c r="A2" s="1" t="inlineStr">
        <is>
          <t xml:space="preserve"> </t>
        </is>
      </c>
      <c r="B2" s="2" t="n"/>
      <c r="C2" s="2" t="n"/>
      <c r="D2" s="3" t="inlineStr">
        <is>
          <t>Safe Work Method Statement (SWMS / JSA / RAMS)</t>
        </is>
      </c>
    </row>
    <row r="3" ht="12.75" customHeight="1">
      <c r="A3" s="2" t="n"/>
      <c r="B3" s="2" t="n"/>
      <c r="C3" s="2" t="n"/>
      <c r="D3" s="4" t="inlineStr">
        <is>
          <t>Review &amp; Amendment Log  ·  a SWMS must be reviewed after any incident or change, and periodically</t>
        </is>
      </c>
    </row>
    <row r="4" ht="6" customHeight="1"/>
    <row r="7" ht="15" customHeight="1">
      <c r="A7" s="18">
        <f>IF(Proj_Name="","Project: —  |  complete the Cover sheet","Project:  "&amp;Proj_Name&amp;IF(Proj_Number="",""," · "&amp;Proj_Number))</f>
        <v/>
      </c>
      <c r="G7" s="19" t="inlineStr">
        <is>
          <t>Shaded = your input.  Tinted = auto-calculated.  Every revision must be re-briefed and re-signed on the Sign-On Register.</t>
        </is>
      </c>
    </row>
    <row r="8" ht="40" customHeight="1">
      <c r="A8" s="30" t="inlineStr">
        <is>
          <t>Rev No.</t>
        </is>
      </c>
      <c r="B8" s="30" t="inlineStr">
        <is>
          <t>Review Date</t>
        </is>
      </c>
      <c r="C8" s="30" t="inlineStr">
        <is>
          <t>Trigger for Review</t>
        </is>
      </c>
      <c r="D8" s="30" t="inlineStr">
        <is>
          <t>Description of Change / Amendment</t>
        </is>
      </c>
      <c r="E8" s="30" t="inlineStr">
        <is>
          <t>Job Steps Affected</t>
        </is>
      </c>
      <c r="F8" s="30" t="inlineStr">
        <is>
          <t>Reviewed By</t>
        </is>
      </c>
      <c r="G8" s="30" t="inlineStr">
        <is>
          <t>Role / Position</t>
        </is>
      </c>
      <c r="H8" s="30" t="inlineStr">
        <is>
          <t>Workers Consulted</t>
        </is>
      </c>
      <c r="I8" s="30" t="inlineStr">
        <is>
          <t>Communicated to Workers</t>
        </is>
      </c>
      <c r="J8" s="30" t="inlineStr">
        <is>
          <t>Review Period (days)</t>
        </is>
      </c>
      <c r="K8" s="30" t="inlineStr">
        <is>
          <t>Next Review Due</t>
        </is>
      </c>
      <c r="L8" s="30" t="inlineStr">
        <is>
          <t>Review Status</t>
        </is>
      </c>
      <c r="M8" s="30" t="inlineStr">
        <is>
          <t>Notes</t>
        </is>
      </c>
    </row>
    <row r="9" ht="31.5" customHeight="1">
      <c r="A9" s="32" t="inlineStr">
        <is>
          <t>A</t>
        </is>
      </c>
      <c r="B9" s="36" t="n">
        <v>46122</v>
      </c>
      <c r="C9" s="25" t="inlineStr">
        <is>
          <t>Periodic review</t>
        </is>
      </c>
      <c r="D9" s="25" t="inlineStr">
        <is>
          <t>Initial issue for the Level 1–4 steel erection package. Developed with the erection crew, the lift supervisor and the project engineer; 12 job steps assessed.</t>
        </is>
      </c>
      <c r="E9" s="25" t="inlineStr">
        <is>
          <t>All steps 10–120</t>
        </is>
      </c>
      <c r="F9" s="25" t="inlineStr">
        <is>
          <t>M. Okafor</t>
        </is>
      </c>
      <c r="G9" s="25" t="inlineStr">
        <is>
          <t>Steel Erection Supervisor</t>
        </is>
      </c>
      <c r="H9" s="32" t="inlineStr">
        <is>
          <t>Yes</t>
        </is>
      </c>
      <c r="I9" s="36" t="n">
        <v>46125</v>
      </c>
      <c r="J9" s="38" t="n">
        <v>90</v>
      </c>
      <c r="K9" s="64">
        <f>IF($B9="","",$B9+IF($J9="",Review_Period_Days,$J9))</f>
        <v/>
      </c>
      <c r="L9" s="40">
        <f>IF($K9="","",IF($I9="","Not communicated",IF($K9&lt;TODAY(),"Overdue",IF($K9-TODAY()&lt;=Review_Warn_Days,"Due Soon","Current"))))</f>
        <v/>
      </c>
      <c r="M9" s="41" t="inlineStr">
        <is>
          <t>Issued for construction after the principal contractor's HSE review.  ·  EXAMPLE — delete before use</t>
        </is>
      </c>
    </row>
    <row r="10" ht="42" customHeight="1">
      <c r="A10" s="32" t="inlineStr">
        <is>
          <t>B</t>
        </is>
      </c>
      <c r="B10" s="36" t="n">
        <v>46136</v>
      </c>
      <c r="C10" s="25" t="inlineStr">
        <is>
          <t>New hazard identified</t>
        </is>
      </c>
      <c r="D10" s="25" t="inlineStr">
        <is>
          <t>Overhead reticulation identified on the northern boundary during the crane set-up walk-through. Step 30 controls revised to require a written clearance permit from the asset owner and a spotter for all slewing within 6 m of the line. Inherent consequence raised to 5.</t>
        </is>
      </c>
      <c r="E10" s="25" t="inlineStr">
        <is>
          <t>Step 30 — crane set-up</t>
        </is>
      </c>
      <c r="F10" s="25" t="inlineStr">
        <is>
          <t>K. Novak</t>
        </is>
      </c>
      <c r="G10" s="25" t="inlineStr">
        <is>
          <t>Project Engineer</t>
        </is>
      </c>
      <c r="H10" s="32" t="inlineStr">
        <is>
          <t>Yes</t>
        </is>
      </c>
      <c r="I10" s="36" t="n">
        <v>46136</v>
      </c>
      <c r="J10" s="38" t="n">
        <v>90</v>
      </c>
      <c r="K10" s="64">
        <f>IF($B10="","",$B10+IF($J10="",Review_Period_Days,$J10))</f>
        <v/>
      </c>
      <c r="L10" s="40">
        <f>IF($K10="","",IF($I10="","Not communicated",IF($K10&lt;TODAY(),"Overdue",IF($K10-TODAY()&lt;=Review_Warn_Days,"Due Soon","Current"))))</f>
        <v/>
      </c>
      <c r="M10" s="41" t="inlineStr">
        <is>
          <t>Re-briefed at the pre-start on 24 April; all crew re-signed.  ·  EXAMPLE — delete before use</t>
        </is>
      </c>
    </row>
    <row r="11" ht="42" customHeight="1">
      <c r="A11" s="32" t="inlineStr">
        <is>
          <t>C</t>
        </is>
      </c>
      <c r="B11" s="36" t="n">
        <v>46150</v>
      </c>
      <c r="C11" s="25" t="inlineStr">
        <is>
          <t>Incident or near miss</t>
        </is>
      </c>
      <c r="D11" s="25" t="inlineStr">
        <is>
          <t>Near miss — a shackle pin was dropped from Level 3 into a cleared drop zone. Step 90 amended to require every item of hardware to be lanyarded and a spotter to be posted below whenever slings are released at height. Toolbox talk delivered to all trades on site.</t>
        </is>
      </c>
      <c r="E11" s="25" t="inlineStr">
        <is>
          <t>Step 90 — sling release at height</t>
        </is>
      </c>
      <c r="F11" s="25" t="inlineStr">
        <is>
          <t>T. Bianchi</t>
        </is>
      </c>
      <c r="G11" s="25" t="inlineStr">
        <is>
          <t>HSE Advisor</t>
        </is>
      </c>
      <c r="H11" s="32" t="inlineStr">
        <is>
          <t>Yes</t>
        </is>
      </c>
      <c r="I11" s="36" t="n">
        <v>46150</v>
      </c>
      <c r="J11" s="38" t="n">
        <v>60</v>
      </c>
      <c r="K11" s="64">
        <f>IF($B11="","",$B11+IF($J11="",Review_Period_Days,$J11))</f>
        <v/>
      </c>
      <c r="L11" s="40">
        <f>IF($K11="","",IF($I11="","Not communicated",IF($K11&lt;TODAY(),"Overdue",IF($K11-TODAY()&lt;=Review_Warn_Days,"Due Soon","Current"))))</f>
        <v/>
      </c>
      <c r="M11" s="41" t="inlineStr">
        <is>
          <t>Incident report INC-2026-041 refers. Review period shortened to 60 days.  ·  EXAMPLE — delete before use</t>
        </is>
      </c>
    </row>
    <row r="12" ht="26" customHeight="1">
      <c r="A12" s="12" t="n"/>
      <c r="B12" s="13" t="n"/>
      <c r="C12" s="42" t="n"/>
      <c r="D12" s="42" t="n"/>
      <c r="E12" s="42" t="n"/>
      <c r="F12" s="42" t="n"/>
      <c r="G12" s="42" t="n"/>
      <c r="H12" s="12" t="n"/>
      <c r="I12" s="13" t="n"/>
      <c r="J12" s="66" t="n"/>
      <c r="K12" s="64">
        <f>IF($B12="","",$B12+IF($J12="",Review_Period_Days,$J12))</f>
        <v/>
      </c>
      <c r="L12" s="40">
        <f>IF($K12="","",IF($I12="","Not communicated",IF($K12&lt;TODAY(),"Overdue",IF($K12-TODAY()&lt;=Review_Warn_Days,"Due Soon","Current"))))</f>
        <v/>
      </c>
      <c r="M12" s="42" t="n"/>
    </row>
    <row r="13" ht="26" customHeight="1">
      <c r="A13" s="12" t="n"/>
      <c r="B13" s="13" t="n"/>
      <c r="C13" s="42" t="n"/>
      <c r="D13" s="42" t="n"/>
      <c r="E13" s="42" t="n"/>
      <c r="F13" s="42" t="n"/>
      <c r="G13" s="42" t="n"/>
      <c r="H13" s="12" t="n"/>
      <c r="I13" s="13" t="n"/>
      <c r="J13" s="66" t="n"/>
      <c r="K13" s="64">
        <f>IF($B13="","",$B13+IF($J13="",Review_Period_Days,$J13))</f>
        <v/>
      </c>
      <c r="L13" s="40">
        <f>IF($K13="","",IF($I13="","Not communicated",IF($K13&lt;TODAY(),"Overdue",IF($K13-TODAY()&lt;=Review_Warn_Days,"Due Soon","Current"))))</f>
        <v/>
      </c>
      <c r="M13" s="42" t="n"/>
    </row>
    <row r="14" ht="26" customHeight="1">
      <c r="A14" s="12" t="n"/>
      <c r="B14" s="13" t="n"/>
      <c r="C14" s="42" t="n"/>
      <c r="D14" s="42" t="n"/>
      <c r="E14" s="42" t="n"/>
      <c r="F14" s="42" t="n"/>
      <c r="G14" s="42" t="n"/>
      <c r="H14" s="12" t="n"/>
      <c r="I14" s="13" t="n"/>
      <c r="J14" s="66" t="n"/>
      <c r="K14" s="64">
        <f>IF($B14="","",$B14+IF($J14="",Review_Period_Days,$J14))</f>
        <v/>
      </c>
      <c r="L14" s="40">
        <f>IF($K14="","",IF($I14="","Not communicated",IF($K14&lt;TODAY(),"Overdue",IF($K14-TODAY()&lt;=Review_Warn_Days,"Due Soon","Current"))))</f>
        <v/>
      </c>
      <c r="M14" s="42" t="n"/>
    </row>
    <row r="15" ht="26" customHeight="1">
      <c r="A15" s="12" t="n"/>
      <c r="B15" s="13" t="n"/>
      <c r="C15" s="42" t="n"/>
      <c r="D15" s="42" t="n"/>
      <c r="E15" s="42" t="n"/>
      <c r="F15" s="42" t="n"/>
      <c r="G15" s="42" t="n"/>
      <c r="H15" s="12" t="n"/>
      <c r="I15" s="13" t="n"/>
      <c r="J15" s="66" t="n"/>
      <c r="K15" s="64">
        <f>IF($B15="","",$B15+IF($J15="",Review_Period_Days,$J15))</f>
        <v/>
      </c>
      <c r="L15" s="40">
        <f>IF($K15="","",IF($I15="","Not communicated",IF($K15&lt;TODAY(),"Overdue",IF($K15-TODAY()&lt;=Review_Warn_Days,"Due Soon","Current"))))</f>
        <v/>
      </c>
      <c r="M15" s="42" t="n"/>
    </row>
    <row r="16" ht="26" customHeight="1">
      <c r="A16" s="12" t="n"/>
      <c r="B16" s="13" t="n"/>
      <c r="C16" s="42" t="n"/>
      <c r="D16" s="42" t="n"/>
      <c r="E16" s="42" t="n"/>
      <c r="F16" s="42" t="n"/>
      <c r="G16" s="42" t="n"/>
      <c r="H16" s="12" t="n"/>
      <c r="I16" s="13" t="n"/>
      <c r="J16" s="66" t="n"/>
      <c r="K16" s="64">
        <f>IF($B16="","",$B16+IF($J16="",Review_Period_Days,$J16))</f>
        <v/>
      </c>
      <c r="L16" s="40">
        <f>IF($K16="","",IF($I16="","Not communicated",IF($K16&lt;TODAY(),"Overdue",IF($K16-TODAY()&lt;=Review_Warn_Days,"Due Soon","Current"))))</f>
        <v/>
      </c>
      <c r="M16" s="42" t="n"/>
    </row>
    <row r="17" ht="26" customHeight="1">
      <c r="A17" s="12" t="n"/>
      <c r="B17" s="13" t="n"/>
      <c r="C17" s="42" t="n"/>
      <c r="D17" s="42" t="n"/>
      <c r="E17" s="42" t="n"/>
      <c r="F17" s="42" t="n"/>
      <c r="G17" s="42" t="n"/>
      <c r="H17" s="12" t="n"/>
      <c r="I17" s="13" t="n"/>
      <c r="J17" s="66" t="n"/>
      <c r="K17" s="64">
        <f>IF($B17="","",$B17+IF($J17="",Review_Period_Days,$J17))</f>
        <v/>
      </c>
      <c r="L17" s="40">
        <f>IF($K17="","",IF($I17="","Not communicated",IF($K17&lt;TODAY(),"Overdue",IF($K17-TODAY()&lt;=Review_Warn_Days,"Due Soon","Current"))))</f>
        <v/>
      </c>
      <c r="M17" s="42" t="n"/>
    </row>
    <row r="18" ht="26" customHeight="1">
      <c r="A18" s="12" t="n"/>
      <c r="B18" s="13" t="n"/>
      <c r="C18" s="42" t="n"/>
      <c r="D18" s="42" t="n"/>
      <c r="E18" s="42" t="n"/>
      <c r="F18" s="42" t="n"/>
      <c r="G18" s="42" t="n"/>
      <c r="H18" s="12" t="n"/>
      <c r="I18" s="13" t="n"/>
      <c r="J18" s="66" t="n"/>
      <c r="K18" s="64">
        <f>IF($B18="","",$B18+IF($J18="",Review_Period_Days,$J18))</f>
        <v/>
      </c>
      <c r="L18" s="40">
        <f>IF($K18="","",IF($I18="","Not communicated",IF($K18&lt;TODAY(),"Overdue",IF($K18-TODAY()&lt;=Review_Warn_Days,"Due Soon","Current"))))</f>
        <v/>
      </c>
      <c r="M18" s="42" t="n"/>
    </row>
    <row r="19" ht="26" customHeight="1">
      <c r="A19" s="12" t="n"/>
      <c r="B19" s="13" t="n"/>
      <c r="C19" s="42" t="n"/>
      <c r="D19" s="42" t="n"/>
      <c r="E19" s="42" t="n"/>
      <c r="F19" s="42" t="n"/>
      <c r="G19" s="42" t="n"/>
      <c r="H19" s="12" t="n"/>
      <c r="I19" s="13" t="n"/>
      <c r="J19" s="66" t="n"/>
      <c r="K19" s="64">
        <f>IF($B19="","",$B19+IF($J19="",Review_Period_Days,$J19))</f>
        <v/>
      </c>
      <c r="L19" s="40">
        <f>IF($K19="","",IF($I19="","Not communicated",IF($K19&lt;TODAY(),"Overdue",IF($K19-TODAY()&lt;=Review_Warn_Days,"Due Soon","Current"))))</f>
        <v/>
      </c>
      <c r="M19" s="42" t="n"/>
    </row>
    <row r="20" ht="26" customHeight="1">
      <c r="A20" s="12" t="n"/>
      <c r="B20" s="13" t="n"/>
      <c r="C20" s="42" t="n"/>
      <c r="D20" s="42" t="n"/>
      <c r="E20" s="42" t="n"/>
      <c r="F20" s="42" t="n"/>
      <c r="G20" s="42" t="n"/>
      <c r="H20" s="12" t="n"/>
      <c r="I20" s="13" t="n"/>
      <c r="J20" s="66" t="n"/>
      <c r="K20" s="64">
        <f>IF($B20="","",$B20+IF($J20="",Review_Period_Days,$J20))</f>
        <v/>
      </c>
      <c r="L20" s="40">
        <f>IF($K20="","",IF($I20="","Not communicated",IF($K20&lt;TODAY(),"Overdue",IF($K20-TODAY()&lt;=Review_Warn_Days,"Due Soon","Current"))))</f>
        <v/>
      </c>
      <c r="M20" s="42" t="n"/>
    </row>
    <row r="21" ht="26" customHeight="1">
      <c r="A21" s="12" t="n"/>
      <c r="B21" s="13" t="n"/>
      <c r="C21" s="42" t="n"/>
      <c r="D21" s="42" t="n"/>
      <c r="E21" s="42" t="n"/>
      <c r="F21" s="42" t="n"/>
      <c r="G21" s="42" t="n"/>
      <c r="H21" s="12" t="n"/>
      <c r="I21" s="13" t="n"/>
      <c r="J21" s="66" t="n"/>
      <c r="K21" s="64">
        <f>IF($B21="","",$B21+IF($J21="",Review_Period_Days,$J21))</f>
        <v/>
      </c>
      <c r="L21" s="40">
        <f>IF($K21="","",IF($I21="","Not communicated",IF($K21&lt;TODAY(),"Overdue",IF($K21-TODAY()&lt;=Review_Warn_Days,"Due Soon","Current"))))</f>
        <v/>
      </c>
      <c r="M21" s="42" t="n"/>
    </row>
    <row r="22" ht="26" customHeight="1">
      <c r="A22" s="12" t="n"/>
      <c r="B22" s="13" t="n"/>
      <c r="C22" s="42" t="n"/>
      <c r="D22" s="42" t="n"/>
      <c r="E22" s="42" t="n"/>
      <c r="F22" s="42" t="n"/>
      <c r="G22" s="42" t="n"/>
      <c r="H22" s="12" t="n"/>
      <c r="I22" s="13" t="n"/>
      <c r="J22" s="66" t="n"/>
      <c r="K22" s="64">
        <f>IF($B22="","",$B22+IF($J22="",Review_Period_Days,$J22))</f>
        <v/>
      </c>
      <c r="L22" s="40">
        <f>IF($K22="","",IF($I22="","Not communicated",IF($K22&lt;TODAY(),"Overdue",IF($K22-TODAY()&lt;=Review_Warn_Days,"Due Soon","Current"))))</f>
        <v/>
      </c>
      <c r="M22" s="42" t="n"/>
    </row>
    <row r="25" ht="19.5" customHeight="1">
      <c r="A25" s="5" t="inlineStr">
        <is>
          <t>CURRENT STATUS</t>
        </is>
      </c>
    </row>
    <row r="26" ht="17" customHeight="1">
      <c r="A26" s="43" t="inlineStr">
        <is>
          <t>Latest review date</t>
        </is>
      </c>
      <c r="C26" s="67">
        <f>IF(COUNT($B$9:$B$22)=0,"",MAX($B$9:$B$22))</f>
        <v/>
      </c>
    </row>
    <row r="27" ht="17" customHeight="1">
      <c r="A27" s="43" t="inlineStr">
        <is>
          <t>Next review due</t>
        </is>
      </c>
      <c r="C27" s="67">
        <f>IF(COUNT($K$9:$K$22)=0,"",MAX($K$9:$K$22))</f>
        <v/>
      </c>
    </row>
    <row r="28" ht="17" customHeight="1">
      <c r="A28" s="43" t="inlineStr">
        <is>
          <t>Days until the next review</t>
        </is>
      </c>
      <c r="C28" s="51">
        <f>IF(COUNT($K$9:$K$22)=0,"",MAX($K$9:$K$22)-TODAY())</f>
        <v/>
      </c>
    </row>
    <row r="29" ht="17" customHeight="1">
      <c r="A29" s="43" t="inlineStr">
        <is>
          <t>Reviews not yet communicated to workers</t>
        </is>
      </c>
      <c r="C29" s="51">
        <f>SUMPRODUCT(--($B$9:$B$22&lt;&gt;""),--($I$9:$I$22=""))</f>
        <v/>
      </c>
    </row>
    <row r="31" ht="34" customHeight="1">
      <c r="A31" s="15" t="inlineStr">
        <is>
          <t>A review is mandatory after any notifiable incident or near miss, any change to the work method, plant, sequence, personnel or site conditions, whenever a new hazard is identified, on direction from the regulator or the principal contractor, and at the periodic interval set on the Lists sheet. An amended SWMS has no effect until every affected worker has been re-briefed and has re-signed the Sign-On Register.</t>
        </is>
      </c>
    </row>
    <row r="33" ht="12.75" customHeight="1">
      <c r="A33" s="16" t="inlineStr">
        <is>
          <t>Visit mastt.com</t>
        </is>
      </c>
      <c r="B33" s="17" t="n"/>
      <c r="C33" s="17" t="n"/>
      <c r="D33" s="17" t="n"/>
      <c r="E33" s="17" t="n"/>
      <c r="F33" s="17" t="n"/>
      <c r="G33" s="17" t="n"/>
      <c r="H33" s="17" t="n"/>
      <c r="I33" s="17" t="n"/>
      <c r="J33" s="17" t="n"/>
      <c r="K33" s="17" t="n"/>
      <c r="L33" s="17" t="n"/>
      <c r="M33" s="17" t="n"/>
    </row>
  </sheetData>
  <sheetProtection selectLockedCells="0" selectUnlockedCells="0" sheet="1" objects="0" insertRows="0" insertHyperlinks="1" autoFilter="0" scenarios="0" formatColumns="0" deleteColumns="1" insertColumns="0" pivotTables="1" deleteRows="0" formatCells="0" formatRows="0" sort="0"/>
  <autoFilter ref="A8:M22"/>
  <mergeCells count="10">
    <mergeCell ref="A26:B26"/>
    <mergeCell ref="A29:B29"/>
    <mergeCell ref="A25:B25"/>
    <mergeCell ref="A31:M31"/>
    <mergeCell ref="D3:M3"/>
    <mergeCell ref="A28:B28"/>
    <mergeCell ref="G7:M7"/>
    <mergeCell ref="A27:B27"/>
    <mergeCell ref="D2:M2"/>
    <mergeCell ref="A33:M33"/>
  </mergeCells>
  <conditionalFormatting sqref="L9:L22">
    <cfRule type="expression" priority="1" dxfId="4" stopIfTrue="0">
      <formula>$L9="Overdue"</formula>
    </cfRule>
    <cfRule type="expression" priority="2" dxfId="4" stopIfTrue="0">
      <formula>$L9="Not communicated"</formula>
    </cfRule>
    <cfRule type="expression" priority="3" dxfId="0" stopIfTrue="0">
      <formula>$L9="Due Soon"</formula>
    </cfRule>
    <cfRule type="expression" priority="4" dxfId="5" stopIfTrue="0">
      <formula>$L9="Current"</formula>
    </cfRule>
  </conditionalFormatting>
  <conditionalFormatting sqref="H9:H22">
    <cfRule type="expression" priority="5" dxfId="4" stopIfTrue="0">
      <formula>$H9="No"</formula>
    </cfRule>
  </conditionalFormatting>
  <conditionalFormatting sqref="I9:I22">
    <cfRule type="expression" priority="6" dxfId="4" stopIfTrue="0">
      <formula>AND($B9&lt;&gt;"",$I9="")</formula>
    </cfRule>
  </conditionalFormatting>
  <conditionalFormatting sqref="C28">
    <cfRule type="expression" priority="7" dxfId="4" stopIfTrue="0">
      <formula>AND(ISNUMBER($C28),$C28&lt;0)</formula>
    </cfRule>
  </conditionalFormatting>
  <conditionalFormatting sqref="C29">
    <cfRule type="expression" priority="8" dxfId="4" stopIfTrue="0">
      <formula>$C29&gt;0</formula>
    </cfRule>
  </conditionalFormatting>
  <dataValidations count="3">
    <dataValidation sqref="C9:C22" showDropDown="0" showInputMessage="0" showErrorMessage="1" allowBlank="1" errorTitle="Invalid entry" error="Choose a value from the drop-down list." type="list">
      <formula1>Lists!$P$31:$P$42</formula1>
    </dataValidation>
    <dataValidation sqref="H9:H22" showDropDown="0" showInputMessage="0" showErrorMessage="1" allowBlank="1" errorTitle="Invalid entry" error="Choose a value from the drop-down list." type="list">
      <formula1>Lists!$B$31:$B$32</formula1>
    </dataValidation>
    <dataValidation sqref="J9:J22" showDropDown="0" showInputMessage="0" showErrorMessage="1" allowBlank="1" errorTitle="Invalid entry" error="Enter a number." type="decimal" operator="greaterThanOrEqual">
      <formula1>1</formula1>
    </dataValidation>
  </dataValidations>
  <hyperlinks>
    <hyperlink xmlns:r="http://schemas.openxmlformats.org/officeDocument/2006/relationships" ref="A2" r:id="rId1"/>
    <hyperlink xmlns:r="http://schemas.openxmlformats.org/officeDocument/2006/relationships" ref="A33" r:id="rId2"/>
  </hyperlinks>
  <pageMargins left="0.3" right="0.3" top="0.4" bottom="0.4" header="0.2" footer="0.2"/>
  <pageSetup orientation="landscape" paperSize="9" fitToHeight="0" fitToWidth="1"/>
  <drawing xmlns:r="http://schemas.openxmlformats.org/officeDocument/2006/relationships" r:id="rId3"/>
</worksheet>
</file>

<file path=xl/worksheets/sheet8.xml><?xml version="1.0" encoding="utf-8"?>
<worksheet xmlns="http://schemas.openxmlformats.org/spreadsheetml/2006/main">
  <sheetPr>
    <outlinePr summaryBelow="1" summaryRight="1"/>
    <pageSetUpPr fitToPage="1"/>
  </sheetPr>
  <dimension ref="A2:T57"/>
  <sheetViews>
    <sheetView showGridLines="0" zoomScale="100" workbookViewId="0">
      <selection activeCell="A1" sqref="A1"/>
    </sheetView>
  </sheetViews>
  <sheetFormatPr baseColWidth="8" defaultRowHeight="15"/>
  <cols>
    <col width="2.5" customWidth="1" min="1" max="1"/>
    <col width="18" customWidth="1" min="2" max="2"/>
    <col width="18" customWidth="1" min="3" max="3"/>
    <col width="33" customWidth="1" min="4" max="4"/>
    <col width="18" customWidth="1" min="5" max="5"/>
    <col width="34" customWidth="1" min="6" max="6"/>
    <col width="34" customWidth="1" min="7" max="7"/>
    <col width="23" customWidth="1" min="8" max="8"/>
    <col width="34" customWidth="1" min="9" max="9"/>
    <col width="26" customWidth="1" min="10" max="10"/>
    <col width="30" customWidth="1" min="11" max="11"/>
    <col width="33" customWidth="1" min="12" max="12"/>
    <col width="20" customWidth="1" min="13" max="13"/>
    <col width="34" customWidth="1" min="14" max="14"/>
    <col width="34" customWidth="1" min="15" max="15"/>
    <col width="34" customWidth="1" min="16" max="16"/>
    <col width="34" customWidth="1" min="17" max="17"/>
    <col width="34" customWidth="1" min="18" max="18"/>
    <col width="26" customWidth="1" min="19" max="19"/>
  </cols>
  <sheetData>
    <row r="1" ht="3.75" customHeight="1"/>
    <row r="2" ht="27.75" customHeight="1">
      <c r="A2" s="1" t="inlineStr">
        <is>
          <t xml:space="preserve"> </t>
        </is>
      </c>
      <c r="B2" s="2" t="n"/>
      <c r="C2" s="2" t="n"/>
      <c r="D2" s="3" t="inlineStr">
        <is>
          <t>Safe Work Method Statement (SWMS / JSA / RAMS)</t>
        </is>
      </c>
    </row>
    <row r="3" ht="12.75" customHeight="1">
      <c r="A3" s="2" t="n"/>
      <c r="B3" s="2" t="n"/>
      <c r="C3" s="2" t="n"/>
      <c r="D3" s="4" t="inlineStr">
        <is>
          <t>Lists  ·  settings, the risk matrix and every dropdown source</t>
        </is>
      </c>
    </row>
    <row r="4" ht="6" customHeight="1"/>
    <row r="6" ht="19.5" customHeight="1">
      <c r="B6" s="5" t="inlineStr">
        <is>
          <t>SETTINGS — REFERENCED BY THE CALCULATED COLUMNS</t>
        </is>
      </c>
    </row>
    <row r="7" ht="14" customHeight="1">
      <c r="B7" s="15" t="inlineStr">
        <is>
          <t>Change a value in the shaded cell and every sheet that uses it updates. Do not move these cells — they are named ranges.</t>
        </is>
      </c>
    </row>
    <row r="9" ht="26" customHeight="1">
      <c r="B9" s="68" t="inlineStr">
        <is>
          <t>SWMS Review Period (days)</t>
        </is>
      </c>
      <c r="C9" s="12" t="n">
        <v>90</v>
      </c>
      <c r="D9" s="15" t="inlineStr">
        <is>
          <t>Default interval between periodic reviews. Next Review Due on the Review &amp; Amendment Log = review date + this value, unless a row overrides it. 90 days suits most active site packages; shorten it for high-risk or fast-changing work.</t>
        </is>
      </c>
    </row>
    <row r="10" ht="26" customHeight="1">
      <c r="B10" s="68" t="inlineStr">
        <is>
          <t>Review Due Warning (days)</t>
        </is>
      </c>
      <c r="C10" s="12" t="n">
        <v>14</v>
      </c>
      <c r="D10" s="15" t="inlineStr">
        <is>
          <t>A review falling due within this many days is shown as 'Due Soon' on the Review &amp; Amendment Log.</t>
        </is>
      </c>
    </row>
    <row r="11" ht="26" customHeight="1">
      <c r="B11" s="68" t="inlineStr">
        <is>
          <t>Licence Expiry Warning (days)</t>
        </is>
      </c>
      <c r="C11" s="12" t="n">
        <v>30</v>
      </c>
      <c r="D11" s="15" t="inlineStr">
        <is>
          <t>A competency or licence expiring within this many days is flagged 'Expiring soon' on the Sign-On Register. Expired licences are flagged 'EXPIRED' in red — that worker must not perform the licensed task.</t>
        </is>
      </c>
    </row>
    <row r="12" ht="26" customHeight="1">
      <c r="B12" s="68" t="inlineStr">
        <is>
          <t>Plant Inspection Warning (days)</t>
        </is>
      </c>
      <c r="C12" s="12" t="n">
        <v>14</v>
      </c>
      <c r="D12" s="15" t="inlineStr">
        <is>
          <t>Plant or equipment whose next inspection falls due within this many days is flagged 'Due Soon'. Anything past its due date is flagged 'Overdue' and must be quarantined.</t>
        </is>
      </c>
    </row>
    <row r="13" ht="26" customHeight="1">
      <c r="B13" s="68" t="inlineStr">
        <is>
          <t>Default Inspection Interval (days)</t>
        </is>
      </c>
      <c r="C13" s="12" t="n">
        <v>90</v>
      </c>
      <c r="D13" s="15" t="inlineStr">
        <is>
          <t>Used to calculate Next Inspection Due when the interval is left blank on a plant row. 90 days matches a quarterly colour-code system for lifting gear.</t>
        </is>
      </c>
    </row>
    <row r="14" ht="26" customHeight="1">
      <c r="B14" s="68" t="inlineStr">
        <is>
          <t>High-Risk Categories to Trigger a SWMS</t>
        </is>
      </c>
      <c r="C14" s="12" t="n">
        <v>1</v>
      </c>
      <c r="D14" s="15" t="inlineStr">
        <is>
          <t>Number of high-risk construction work categories that must be ticked 'Yes' on SWMS Details before the sheet reports that a documented SWMS is mandatory. Most jurisdictions set this at 1.</t>
        </is>
      </c>
    </row>
    <row r="16" ht="19.5" customHeight="1">
      <c r="B16" s="5" t="inlineStr">
        <is>
          <t>RISK MATRIX — 5 × 5 (THE ENGINE BEHIND EVERY RATING)</t>
        </is>
      </c>
    </row>
    <row r="17" ht="26" customHeight="1">
      <c r="B17" s="15" t="inlineStr">
        <is>
          <t>Likelihood runs down the rows (1 = Rare … 5 = Almost Certain); consequence runs across the columns (1 = Insignificant … 5 = Catastrophic). The Risk Assessment and Risk Matrix sheets both read this grid with INDEX/MATCH — edit it here and both update. Full descriptors are on the Risk Matrix sheet.</t>
        </is>
      </c>
    </row>
    <row r="19" ht="26" customHeight="1">
      <c r="B19" s="29" t="inlineStr">
        <is>
          <t>Likelihood ↓  /  Consequence →</t>
        </is>
      </c>
      <c r="C19" s="46" t="n">
        <v>1</v>
      </c>
      <c r="D19" s="46" t="n">
        <v>2</v>
      </c>
      <c r="E19" s="46" t="n">
        <v>3</v>
      </c>
      <c r="F19" s="46" t="n">
        <v>4</v>
      </c>
      <c r="G19" s="46" t="n">
        <v>5</v>
      </c>
    </row>
    <row r="20" ht="18" customHeight="1">
      <c r="B20" s="51" t="n">
        <v>1</v>
      </c>
      <c r="C20" s="69" t="inlineStr">
        <is>
          <t>Low</t>
        </is>
      </c>
      <c r="D20" s="69" t="inlineStr">
        <is>
          <t>Low</t>
        </is>
      </c>
      <c r="E20" s="69" t="inlineStr">
        <is>
          <t>Moderate</t>
        </is>
      </c>
      <c r="F20" s="69" t="inlineStr">
        <is>
          <t>High</t>
        </is>
      </c>
      <c r="G20" s="69" t="inlineStr">
        <is>
          <t>High</t>
        </is>
      </c>
    </row>
    <row r="21" ht="18" customHeight="1">
      <c r="B21" s="51" t="n">
        <v>2</v>
      </c>
      <c r="C21" s="69" t="inlineStr">
        <is>
          <t>Low</t>
        </is>
      </c>
      <c r="D21" s="69" t="inlineStr">
        <is>
          <t>Low</t>
        </is>
      </c>
      <c r="E21" s="69" t="inlineStr">
        <is>
          <t>Moderate</t>
        </is>
      </c>
      <c r="F21" s="69" t="inlineStr">
        <is>
          <t>High</t>
        </is>
      </c>
      <c r="G21" s="69" t="inlineStr">
        <is>
          <t>Extreme</t>
        </is>
      </c>
    </row>
    <row r="22" ht="18" customHeight="1">
      <c r="B22" s="51" t="n">
        <v>3</v>
      </c>
      <c r="C22" s="69" t="inlineStr">
        <is>
          <t>Low</t>
        </is>
      </c>
      <c r="D22" s="69" t="inlineStr">
        <is>
          <t>Moderate</t>
        </is>
      </c>
      <c r="E22" s="69" t="inlineStr">
        <is>
          <t>High</t>
        </is>
      </c>
      <c r="F22" s="69" t="inlineStr">
        <is>
          <t>Extreme</t>
        </is>
      </c>
      <c r="G22" s="69" t="inlineStr">
        <is>
          <t>Extreme</t>
        </is>
      </c>
    </row>
    <row r="23" ht="18" customHeight="1">
      <c r="B23" s="51" t="n">
        <v>4</v>
      </c>
      <c r="C23" s="69" t="inlineStr">
        <is>
          <t>Moderate</t>
        </is>
      </c>
      <c r="D23" s="69" t="inlineStr">
        <is>
          <t>High</t>
        </is>
      </c>
      <c r="E23" s="69" t="inlineStr">
        <is>
          <t>High</t>
        </is>
      </c>
      <c r="F23" s="69" t="inlineStr">
        <is>
          <t>Extreme</t>
        </is>
      </c>
      <c r="G23" s="69" t="inlineStr">
        <is>
          <t>Extreme</t>
        </is>
      </c>
    </row>
    <row r="24" ht="18" customHeight="1">
      <c r="B24" s="51" t="n">
        <v>5</v>
      </c>
      <c r="C24" s="69" t="inlineStr">
        <is>
          <t>High</t>
        </is>
      </c>
      <c r="D24" s="69" t="inlineStr">
        <is>
          <t>High</t>
        </is>
      </c>
      <c r="E24" s="69" t="inlineStr">
        <is>
          <t>Extreme</t>
        </is>
      </c>
      <c r="F24" s="69" t="inlineStr">
        <is>
          <t>Extreme</t>
        </is>
      </c>
      <c r="G24" s="69" t="inlineStr">
        <is>
          <t>Extreme</t>
        </is>
      </c>
    </row>
    <row r="26" ht="19.5" customHeight="1">
      <c r="B26" s="5" t="inlineStr">
        <is>
          <t>DROPDOWN SOURCE LISTS</t>
        </is>
      </c>
    </row>
    <row r="27" ht="22" customHeight="1">
      <c r="B27" s="15" t="inlineStr">
        <is>
          <t>One list per column. To add an option, insert a row INSIDE a list (not below the last entry) so the validation range grows with it. The grey line under each heading explains where the list is used.</t>
        </is>
      </c>
    </row>
    <row r="29" ht="32" customHeight="1">
      <c r="B29" s="30" t="inlineStr">
        <is>
          <t>Yes / No</t>
        </is>
      </c>
      <c r="C29" s="30" t="inlineStr">
        <is>
          <t>Yes / No / N/A</t>
        </is>
      </c>
      <c r="D29" s="30" t="inlineStr">
        <is>
          <t>Likelihood / Consequence (1–5)</t>
        </is>
      </c>
      <c r="E29" s="30" t="inlineStr">
        <is>
          <t>Risk Rating</t>
        </is>
      </c>
      <c r="F29" s="30" t="inlineStr">
        <is>
          <t>Hazard Category</t>
        </is>
      </c>
      <c r="G29" s="30" t="inlineStr">
        <is>
          <t>Persons at Risk</t>
        </is>
      </c>
      <c r="H29" s="30" t="inlineStr">
        <is>
          <t>Hierarchy of Control</t>
        </is>
      </c>
      <c r="I29" s="30" t="inlineStr">
        <is>
          <t>Verification Method</t>
        </is>
      </c>
      <c r="J29" s="30" t="inlineStr">
        <is>
          <t>Frequency of Check</t>
        </is>
      </c>
      <c r="K29" s="30" t="inlineStr">
        <is>
          <t>Responsible Person / Role</t>
        </is>
      </c>
      <c r="L29" s="30" t="inlineStr">
        <is>
          <t>Item Type</t>
        </is>
      </c>
      <c r="M29" s="30" t="inlineStr">
        <is>
          <t>Ownership</t>
        </is>
      </c>
      <c r="N29" s="30" t="inlineStr">
        <is>
          <t>Certification Required</t>
        </is>
      </c>
      <c r="O29" s="30" t="inlineStr">
        <is>
          <t>Competency / Licence Type</t>
        </is>
      </c>
      <c r="P29" s="30" t="inlineStr">
        <is>
          <t>Review Trigger</t>
        </is>
      </c>
      <c r="Q29" s="30" t="inlineStr">
        <is>
          <t>Permit Type</t>
        </is>
      </c>
      <c r="R29" s="30" t="inlineStr">
        <is>
          <t>Consultation Method</t>
        </is>
      </c>
      <c r="S29" s="30" t="inlineStr">
        <is>
          <t>Environmental Aspect</t>
        </is>
      </c>
    </row>
    <row r="30" ht="59" customHeight="1">
      <c r="B30" s="15" t="inlineStr">
        <is>
          <t>Used by every tick-list on SWMS Details and by the Yes/No columns on the Plant and Sign-On sheets.</t>
        </is>
      </c>
      <c r="C30" s="15" t="inlineStr">
        <is>
          <t>Used where an item may legitimately not apply to this activity — permits, certification, SDS.</t>
        </is>
      </c>
      <c r="D30" s="15" t="inlineStr">
        <is>
          <t>Feeds all four scoring columns on the Risk Assessment sheet. 1 = lowest, 5 = highest. See the Risk Matrix sheet for descriptors.</t>
        </is>
      </c>
      <c r="E30" s="15" t="inlineStr">
        <is>
          <t>Output of the matrix. Listed here so it can be used for filtering, reporting and conditional formatting.</t>
        </is>
      </c>
      <c r="F30" s="15" t="inlineStr">
        <is>
          <t>Energy-source classification for the Hazard Category column on the Risk Assessment sheet. Classifying by energy source makes gaps obvious.</t>
        </is>
      </c>
      <c r="G30" s="15" t="inlineStr">
        <is>
          <t>Who is exposed if the control fails. Naming the exposed group drives the size of the exclusion zone and who must be briefed.</t>
        </is>
      </c>
      <c r="H30" s="15" t="inlineStr">
        <is>
          <t>The highest (most effective) level of control actually applied to the step. Listed most effective first — always work down from the top.</t>
        </is>
      </c>
      <c r="I30" s="15" t="inlineStr">
        <is>
          <t>How you will prove the control is in place and working. Feeds the Verification / Monitoring Method column.</t>
        </is>
      </c>
      <c r="J30" s="15" t="inlineStr">
        <is>
          <t>How often the verification is repeated. Anything rated High or Extreme should be checked at least each shift.</t>
        </is>
      </c>
      <c r="K30" s="15" t="inlineStr">
        <is>
          <t>Who owns the control on site. Use a role, not just a name, so the SWMS survives a crew change.</t>
        </is>
      </c>
      <c r="L30" s="15" t="inlineStr">
        <is>
          <t>Classifies each line on the Plant, Equipment &amp; Substances register.</t>
        </is>
      </c>
      <c r="M30" s="15" t="inlineStr">
        <is>
          <t>Who supplies the item. Hired and subcontractor plant still needs its certification verified on arrival.</t>
        </is>
      </c>
      <c r="N30" s="15" t="inlineStr">
        <is>
          <t>What has to be current before the item may be used. Drives the inspection due date and the Overdue flag.</t>
        </is>
      </c>
      <c r="O30" s="15" t="inlineStr">
        <is>
          <t>Used on the Sign-On Register. Add the licence classes your jurisdiction recognises.</t>
        </is>
      </c>
      <c r="P30" s="15" t="inlineStr">
        <is>
          <t>Why the SWMS is being reviewed. Every entry on the Review &amp; Amendment Log must name one.</t>
        </is>
      </c>
      <c r="Q30" s="15" t="inlineStr">
        <is>
          <t>The permits-to-work that may be required for this activity. Ticked on SWMS Details.</t>
        </is>
      </c>
      <c r="R30" s="15" t="inlineStr">
        <is>
          <t>How workers were consulted in developing this SWMS. Consultation is a legal duty in most jurisdictions, not a courtesy.</t>
        </is>
      </c>
      <c r="S30" s="15" t="inlineStr">
        <is>
          <t>Environmental impacts to consider alongside safety — this template is a combined SWMS / JSEA.</t>
        </is>
      </c>
    </row>
    <row r="31">
      <c r="B31" s="14" t="inlineStr">
        <is>
          <t>Yes</t>
        </is>
      </c>
      <c r="C31" s="14" t="inlineStr">
        <is>
          <t>Yes</t>
        </is>
      </c>
      <c r="D31" s="66" t="n">
        <v>1</v>
      </c>
      <c r="E31" s="14" t="inlineStr">
        <is>
          <t>Low</t>
        </is>
      </c>
      <c r="F31" s="14" t="inlineStr">
        <is>
          <t>Gravity / Fall from Height</t>
        </is>
      </c>
      <c r="G31" s="14" t="inlineStr">
        <is>
          <t>Workers – this crew</t>
        </is>
      </c>
      <c r="H31" s="14" t="inlineStr">
        <is>
          <t>Elimination</t>
        </is>
      </c>
      <c r="I31" s="14" t="inlineStr">
        <is>
          <t>Visual inspection</t>
        </is>
      </c>
      <c r="J31" s="14" t="inlineStr">
        <is>
          <t>Before each use</t>
        </is>
      </c>
      <c r="K31" s="14" t="inlineStr">
        <is>
          <t>Site Supervisor</t>
        </is>
      </c>
      <c r="L31" s="14" t="inlineStr">
        <is>
          <t>Mobile Plant</t>
        </is>
      </c>
      <c r="M31" s="14" t="inlineStr">
        <is>
          <t>Owned</t>
        </is>
      </c>
      <c r="N31" s="14" t="inlineStr">
        <is>
          <t>Plant registration</t>
        </is>
      </c>
      <c r="O31" s="14" t="inlineStr">
        <is>
          <t>General construction induction</t>
        </is>
      </c>
      <c r="P31" s="14" t="inlineStr">
        <is>
          <t>Incident or near miss</t>
        </is>
      </c>
      <c r="Q31" s="14" t="inlineStr">
        <is>
          <t>Hot work</t>
        </is>
      </c>
      <c r="R31" s="14" t="inlineStr">
        <is>
          <t>Pre-start / toolbox meeting</t>
        </is>
      </c>
      <c r="S31" s="14" t="inlineStr">
        <is>
          <t>Dust &amp; air quality</t>
        </is>
      </c>
    </row>
    <row r="32">
      <c r="B32" s="14" t="inlineStr">
        <is>
          <t>No</t>
        </is>
      </c>
      <c r="C32" s="14" t="inlineStr">
        <is>
          <t>No</t>
        </is>
      </c>
      <c r="D32" s="66" t="n">
        <v>2</v>
      </c>
      <c r="E32" s="14" t="inlineStr">
        <is>
          <t>Moderate</t>
        </is>
      </c>
      <c r="F32" s="14" t="inlineStr">
        <is>
          <t>Struck-by / Falling Objects</t>
        </is>
      </c>
      <c r="G32" s="14" t="inlineStr">
        <is>
          <t>Workers – other trades</t>
        </is>
      </c>
      <c r="H32" s="14" t="inlineStr">
        <is>
          <t>Substitution</t>
        </is>
      </c>
      <c r="I32" s="14" t="inlineStr">
        <is>
          <t>Pre-start checklist</t>
        </is>
      </c>
      <c r="J32" s="14" t="inlineStr">
        <is>
          <t>Daily / pre-start</t>
        </is>
      </c>
      <c r="K32" s="14" t="inlineStr">
        <is>
          <t>Foreman</t>
        </is>
      </c>
      <c r="L32" s="14" t="inlineStr">
        <is>
          <t>Fixed Plant</t>
        </is>
      </c>
      <c r="M32" s="14" t="inlineStr">
        <is>
          <t>Hired</t>
        </is>
      </c>
      <c r="N32" s="14" t="inlineStr">
        <is>
          <t>Design registration</t>
        </is>
      </c>
      <c r="O32" s="14" t="inlineStr">
        <is>
          <t>Site-specific induction</t>
        </is>
      </c>
      <c r="P32" s="14" t="inlineStr">
        <is>
          <t>Change of work method</t>
        </is>
      </c>
      <c r="Q32" s="14" t="inlineStr">
        <is>
          <t>Confined space entry</t>
        </is>
      </c>
      <c r="R32" s="14" t="inlineStr">
        <is>
          <t>Workshopped with the crew</t>
        </is>
      </c>
      <c r="S32" s="14" t="inlineStr">
        <is>
          <t>Noise &amp; vibration</t>
        </is>
      </c>
    </row>
    <row r="33">
      <c r="C33" s="14" t="inlineStr">
        <is>
          <t>N/A</t>
        </is>
      </c>
      <c r="D33" s="66" t="n">
        <v>3</v>
      </c>
      <c r="E33" s="14" t="inlineStr">
        <is>
          <t>High</t>
        </is>
      </c>
      <c r="F33" s="14" t="inlineStr">
        <is>
          <t>Caught-between / Crush</t>
        </is>
      </c>
      <c r="G33" s="14" t="inlineStr">
        <is>
          <t>Supervisors &amp; management</t>
        </is>
      </c>
      <c r="H33" s="14" t="inlineStr">
        <is>
          <t>Isolation</t>
        </is>
      </c>
      <c r="I33" s="14" t="inlineStr">
        <is>
          <t>Toolbox talk record</t>
        </is>
      </c>
      <c r="J33" s="14" t="inlineStr">
        <is>
          <t>Each shift</t>
        </is>
      </c>
      <c r="K33" s="14" t="inlineStr">
        <is>
          <t>Leading Hand</t>
        </is>
      </c>
      <c r="L33" s="14" t="inlineStr">
        <is>
          <t>Powered Tool</t>
        </is>
      </c>
      <c r="M33" s="14" t="inlineStr">
        <is>
          <t>Subcontractor</t>
        </is>
      </c>
      <c r="N33" s="14" t="inlineStr">
        <is>
          <t>Operator licence only</t>
        </is>
      </c>
      <c r="O33" s="14" t="inlineStr">
        <is>
          <t>Working at heights</t>
        </is>
      </c>
      <c r="P33" s="14" t="inlineStr">
        <is>
          <t>Change of plant or equipment</t>
        </is>
      </c>
      <c r="Q33" s="14" t="inlineStr">
        <is>
          <t>Excavation / ground disturbance</t>
        </is>
      </c>
      <c r="R33" s="14" t="inlineStr">
        <is>
          <t>HSE committee</t>
        </is>
      </c>
      <c r="S33" s="14" t="inlineStr">
        <is>
          <t>Stormwater &amp; sediment</t>
        </is>
      </c>
    </row>
    <row r="34">
      <c r="D34" s="66" t="n">
        <v>4</v>
      </c>
      <c r="E34" s="14" t="inlineStr">
        <is>
          <t>Extreme</t>
        </is>
      </c>
      <c r="F34" s="14" t="inlineStr">
        <is>
          <t>Electrical</t>
        </is>
      </c>
      <c r="G34" s="14" t="inlineStr">
        <is>
          <t>Plant operators</t>
        </is>
      </c>
      <c r="H34" s="14" t="inlineStr">
        <is>
          <t>Engineering</t>
        </is>
      </c>
      <c r="I34" s="14" t="inlineStr">
        <is>
          <t>Permit sign-off</t>
        </is>
      </c>
      <c r="J34" s="14" t="inlineStr">
        <is>
          <t>Per lift / per activity</t>
        </is>
      </c>
      <c r="K34" s="14" t="inlineStr">
        <is>
          <t>Project Engineer</t>
        </is>
      </c>
      <c r="L34" s="14" t="inlineStr">
        <is>
          <t>Hand Tool</t>
        </is>
      </c>
      <c r="M34" s="14" t="inlineStr">
        <is>
          <t>Client-supplied</t>
        </is>
      </c>
      <c r="N34" s="14" t="inlineStr">
        <is>
          <t>Annual inspection</t>
        </is>
      </c>
      <c r="O34" s="14" t="inlineStr">
        <is>
          <t>Confined space entry</t>
        </is>
      </c>
      <c r="P34" s="14" t="inlineStr">
        <is>
          <t>New hazard identified</t>
        </is>
      </c>
      <c r="Q34" s="14" t="inlineStr">
        <is>
          <t>Working at height / roof access</t>
        </is>
      </c>
      <c r="R34" s="14" t="inlineStr">
        <is>
          <t>Health &amp; safety representative</t>
        </is>
      </c>
      <c r="S34" s="14" t="inlineStr">
        <is>
          <t>Spill &amp; contamination</t>
        </is>
      </c>
    </row>
    <row r="35">
      <c r="D35" s="66" t="n">
        <v>5</v>
      </c>
      <c r="F35" s="14" t="inlineStr">
        <is>
          <t>Mechanical / Plant Failure</t>
        </is>
      </c>
      <c r="G35" s="14" t="inlineStr">
        <is>
          <t>Delivery drivers</t>
        </is>
      </c>
      <c r="H35" s="14" t="inlineStr">
        <is>
          <t>Administrative</t>
        </is>
      </c>
      <c r="I35" s="14" t="inlineStr">
        <is>
          <t>Supervisor observation</t>
        </is>
      </c>
      <c r="J35" s="14" t="inlineStr">
        <is>
          <t>At each hold point</t>
        </is>
      </c>
      <c r="K35" s="14" t="inlineStr">
        <is>
          <t>Site Engineer</t>
        </is>
      </c>
      <c r="L35" s="14" t="inlineStr">
        <is>
          <t>Access Equipment</t>
        </is>
      </c>
      <c r="M35" s="14" t="inlineStr">
        <is>
          <t>Operator-supplied</t>
        </is>
      </c>
      <c r="N35" s="14" t="inlineStr">
        <is>
          <t>Major (10-yearly) inspection</t>
        </is>
      </c>
      <c r="O35" s="14" t="inlineStr">
        <is>
          <t>Gas test atmospheres</t>
        </is>
      </c>
      <c r="P35" s="14" t="inlineStr">
        <is>
          <t>Change of personnel or crew</t>
        </is>
      </c>
      <c r="Q35" s="14" t="inlineStr">
        <is>
          <t>Electrical isolation &amp; LOTO</t>
        </is>
      </c>
      <c r="R35" s="14" t="inlineStr">
        <is>
          <t>Written comment on draft</t>
        </is>
      </c>
      <c r="S35" s="14" t="inlineStr">
        <is>
          <t>Waste &amp; recycling</t>
        </is>
      </c>
    </row>
    <row r="36">
      <c r="F36" s="14" t="inlineStr">
        <is>
          <t>Manual Handling / Ergonomic</t>
        </is>
      </c>
      <c r="G36" s="14" t="inlineStr">
        <is>
          <t>Visitors &amp; inspectors</t>
        </is>
      </c>
      <c r="H36" s="14" t="inlineStr">
        <is>
          <t>PPE</t>
        </is>
      </c>
      <c r="I36" s="14" t="inlineStr">
        <is>
          <t>Third-party inspection</t>
        </is>
      </c>
      <c r="J36" s="14" t="inlineStr">
        <is>
          <t>Weekly</t>
        </is>
      </c>
      <c r="K36" s="14" t="inlineStr">
        <is>
          <t>HSE Advisor</t>
        </is>
      </c>
      <c r="L36" s="14" t="inlineStr">
        <is>
          <t>Lifting Equipment</t>
        </is>
      </c>
      <c r="N36" s="14" t="inlineStr">
        <is>
          <t>Quarterly colour-code inspection</t>
        </is>
      </c>
      <c r="O36" s="14" t="inlineStr">
        <is>
          <t>Elevating work platform (EWP)</t>
        </is>
      </c>
      <c r="P36" s="14" t="inlineStr">
        <is>
          <t>Change of site conditions</t>
        </is>
      </c>
      <c r="Q36" s="14" t="inlineStr">
        <is>
          <t>Penetration / core drilling</t>
        </is>
      </c>
      <c r="R36" s="14" t="inlineStr">
        <is>
          <t>Subcontractor coordination meeting</t>
        </is>
      </c>
      <c r="S36" s="14" t="inlineStr">
        <is>
          <t>Hazardous waste</t>
        </is>
      </c>
    </row>
    <row r="37">
      <c r="F37" s="14" t="inlineStr">
        <is>
          <t>Chemical / Hazardous Substance</t>
        </is>
      </c>
      <c r="G37" s="14" t="inlineStr">
        <is>
          <t>Client representatives</t>
        </is>
      </c>
      <c r="I37" s="14" t="inlineStr">
        <is>
          <t>Test &amp; tag record</t>
        </is>
      </c>
      <c r="J37" s="14" t="inlineStr">
        <is>
          <t>Fortnightly</t>
        </is>
      </c>
      <c r="K37" s="14" t="inlineStr">
        <is>
          <t>Temporary Works Coordinator</t>
        </is>
      </c>
      <c r="L37" s="14" t="inlineStr">
        <is>
          <t>Lifting Gear / Accessory</t>
        </is>
      </c>
      <c r="N37" s="14" t="inlineStr">
        <is>
          <t>Monthly inspection</t>
        </is>
      </c>
      <c r="O37" s="14" t="inlineStr">
        <is>
          <t>Boom-type EWP &gt; 11 m</t>
        </is>
      </c>
      <c r="P37" s="14" t="inlineStr">
        <is>
          <t>Change of design or sequence</t>
        </is>
      </c>
      <c r="Q37" s="14" t="inlineStr">
        <is>
          <t>Crane &amp; lifting operations</t>
        </is>
      </c>
      <c r="R37" s="14" t="inlineStr">
        <is>
          <t>Design / constructability review</t>
        </is>
      </c>
      <c r="S37" s="14" t="inlineStr">
        <is>
          <t>Vegetation &amp; fauna</t>
        </is>
      </c>
    </row>
    <row r="38">
      <c r="F38" s="14" t="inlineStr">
        <is>
          <t>Biological</t>
        </is>
      </c>
      <c r="G38" s="14" t="inlineStr">
        <is>
          <t>Design &amp; consultant team</t>
        </is>
      </c>
      <c r="I38" s="14" t="inlineStr">
        <is>
          <t>Certificate / registration check</t>
        </is>
      </c>
      <c r="J38" s="14" t="inlineStr">
        <is>
          <t>Monthly</t>
        </is>
      </c>
      <c r="K38" s="14" t="inlineStr">
        <is>
          <t>Permit Issuer</t>
        </is>
      </c>
      <c r="L38" s="14" t="inlineStr">
        <is>
          <t>Height Safety System</t>
        </is>
      </c>
      <c r="N38" s="14" t="inlineStr">
        <is>
          <t>Pre-start inspection only</t>
        </is>
      </c>
      <c r="O38" s="14" t="inlineStr">
        <is>
          <t>Forklift</t>
        </is>
      </c>
      <c r="P38" s="14" t="inlineStr">
        <is>
          <t>Periodic review</t>
        </is>
      </c>
      <c r="Q38" s="14" t="inlineStr">
        <is>
          <t>Work on or near live services</t>
        </is>
      </c>
      <c r="R38" s="14" t="inlineStr">
        <is>
          <t>Site walk-through</t>
        </is>
      </c>
      <c r="S38" s="14" t="inlineStr">
        <is>
          <t>Heritage &amp; cultural</t>
        </is>
      </c>
    </row>
    <row r="39">
      <c r="F39" s="14" t="inlineStr">
        <is>
          <t>Noise</t>
        </is>
      </c>
      <c r="G39" s="14" t="inlineStr">
        <is>
          <t>Public / passers-by</t>
        </is>
      </c>
      <c r="I39" s="14" t="inlineStr">
        <is>
          <t>Calibration record</t>
        </is>
      </c>
      <c r="J39" s="14" t="inlineStr">
        <is>
          <t>Quarterly</t>
        </is>
      </c>
      <c r="K39" s="14" t="inlineStr">
        <is>
          <t>Crane Operator</t>
        </is>
      </c>
      <c r="L39" s="14" t="inlineStr">
        <is>
          <t>Temporary Works</t>
        </is>
      </c>
      <c r="N39" s="14" t="inlineStr">
        <is>
          <t>Test &amp; tag (electrical)</t>
        </is>
      </c>
      <c r="O39" s="14" t="inlineStr">
        <is>
          <t>Crane operator</t>
        </is>
      </c>
      <c r="P39" s="14" t="inlineStr">
        <is>
          <t>Regulator direction</t>
        </is>
      </c>
      <c r="Q39" s="14" t="inlineStr">
        <is>
          <t>Traffic management / road occupancy</t>
        </is>
      </c>
      <c r="R39" s="14" t="inlineStr">
        <is>
          <t>Trial / proof of method</t>
        </is>
      </c>
      <c r="S39" s="14" t="inlineStr">
        <is>
          <t>Contaminated land</t>
        </is>
      </c>
    </row>
    <row r="40">
      <c r="F40" s="14" t="inlineStr">
        <is>
          <t>Vibration</t>
        </is>
      </c>
      <c r="G40" s="14" t="inlineStr">
        <is>
          <t>Adjacent occupants &amp; neighbours</t>
        </is>
      </c>
      <c r="I40" s="14" t="inlineStr">
        <is>
          <t>Atmospheric monitoring</t>
        </is>
      </c>
      <c r="J40" s="14" t="inlineStr">
        <is>
          <t>On change of conditions</t>
        </is>
      </c>
      <c r="K40" s="14" t="inlineStr">
        <is>
          <t>Rigger</t>
        </is>
      </c>
      <c r="L40" s="14" t="inlineStr">
        <is>
          <t>Electrical Equipment</t>
        </is>
      </c>
      <c r="N40" s="14" t="inlineStr">
        <is>
          <t>Calibration certificate</t>
        </is>
      </c>
      <c r="O40" s="14" t="inlineStr">
        <is>
          <t>Dogging</t>
        </is>
      </c>
      <c r="P40" s="14" t="inlineStr">
        <is>
          <t>Client / principal contractor direction</t>
        </is>
      </c>
      <c r="Q40" s="14" t="inlineStr">
        <is>
          <t>Demolition</t>
        </is>
      </c>
      <c r="S40" s="14" t="inlineStr">
        <is>
          <t>Water use</t>
        </is>
      </c>
    </row>
    <row r="41">
      <c r="F41" s="14" t="inlineStr">
        <is>
          <t>Radiation</t>
        </is>
      </c>
      <c r="G41" s="14" t="inlineStr">
        <is>
          <t>Emergency responders</t>
        </is>
      </c>
      <c r="I41" s="14" t="inlineStr">
        <is>
          <t>Noise / dust monitoring</t>
        </is>
      </c>
      <c r="J41" s="14" t="inlineStr">
        <is>
          <t>Continuous supervision</t>
        </is>
      </c>
      <c r="K41" s="14" t="inlineStr">
        <is>
          <t>Dogger</t>
        </is>
      </c>
      <c r="L41" s="14" t="inlineStr">
        <is>
          <t>Testing &amp; Monitoring Equipment</t>
        </is>
      </c>
      <c r="N41" s="14" t="inlineStr">
        <is>
          <t>Log book / service record</t>
        </is>
      </c>
      <c r="O41" s="14" t="inlineStr">
        <is>
          <t>Rigging – Basic</t>
        </is>
      </c>
      <c r="P41" s="14" t="inlineStr">
        <is>
          <t>Worker request or feedback</t>
        </is>
      </c>
      <c r="Q41" s="14" t="inlineStr">
        <is>
          <t>Asbestos removal</t>
        </is>
      </c>
      <c r="S41" s="14" t="inlineStr">
        <is>
          <t>Light spill</t>
        </is>
      </c>
    </row>
    <row r="42">
      <c r="F42" s="14" t="inlineStr">
        <is>
          <t>Thermal / Heat &amp; Cold</t>
        </is>
      </c>
      <c r="G42" s="14" t="inlineStr">
        <is>
          <t>All persons on site</t>
        </is>
      </c>
      <c r="I42" s="14" t="inlineStr">
        <is>
          <t>Health monitoring</t>
        </is>
      </c>
      <c r="K42" s="14" t="inlineStr">
        <is>
          <t>Spotter / Safety Observer</t>
        </is>
      </c>
      <c r="L42" s="14" t="inlineStr">
        <is>
          <t>Hazardous Substance</t>
        </is>
      </c>
      <c r="N42" s="14" t="inlineStr">
        <is>
          <t>Manufacturer certification</t>
        </is>
      </c>
      <c r="O42" s="14" t="inlineStr">
        <is>
          <t>Rigging – Intermediate</t>
        </is>
      </c>
      <c r="P42" s="14" t="inlineStr">
        <is>
          <t>Audit or inspection finding</t>
        </is>
      </c>
      <c r="Q42" s="14" t="inlineStr">
        <is>
          <t>Out-of-hours work</t>
        </is>
      </c>
      <c r="S42" s="14" t="inlineStr">
        <is>
          <t>Working hours / amenity</t>
        </is>
      </c>
    </row>
    <row r="43">
      <c r="F43" s="14" t="inlineStr">
        <is>
          <t>Fire &amp; Explosion</t>
        </is>
      </c>
      <c r="I43" s="14" t="inlineStr">
        <is>
          <t>Photographic record</t>
        </is>
      </c>
      <c r="K43" s="14" t="inlineStr">
        <is>
          <t>Electrician</t>
        </is>
      </c>
      <c r="L43" s="14" t="inlineStr">
        <is>
          <t>Compressed Gas</t>
        </is>
      </c>
      <c r="N43" s="14" t="inlineStr">
        <is>
          <t>Not required</t>
        </is>
      </c>
      <c r="O43" s="14" t="inlineStr">
        <is>
          <t>Rigging – Advanced</t>
        </is>
      </c>
      <c r="Q43" s="14" t="inlineStr">
        <is>
          <t>Confined access / crawl space</t>
        </is>
      </c>
    </row>
    <row r="44">
      <c r="F44" s="14" t="inlineStr">
        <is>
          <t>Confined Space / Atmosphere</t>
        </is>
      </c>
      <c r="I44" s="14" t="inlineStr">
        <is>
          <t>ITP hold point</t>
        </is>
      </c>
      <c r="K44" s="14" t="inlineStr">
        <is>
          <t>Subcontractor Supervisor</t>
        </is>
      </c>
      <c r="L44" s="14" t="inlineStr">
        <is>
          <t>PPE</t>
        </is>
      </c>
      <c r="O44" s="14" t="inlineStr">
        <is>
          <t>Scaffolding</t>
        </is>
      </c>
    </row>
    <row r="45">
      <c r="F45" s="14" t="inlineStr">
        <is>
          <t>Excavation / Ground Instability</t>
        </is>
      </c>
      <c r="I45" s="14" t="inlineStr">
        <is>
          <t>Planned inspection / audit</t>
        </is>
      </c>
      <c r="K45" s="14" t="inlineStr">
        <is>
          <t>Competent Person</t>
        </is>
      </c>
      <c r="O45" s="14" t="inlineStr">
        <is>
          <t>Excavator / earthmoving plant</t>
        </is>
      </c>
    </row>
    <row r="46">
      <c r="F46" s="14" t="inlineStr">
        <is>
          <t>Structural Collapse</t>
        </is>
      </c>
      <c r="I46" s="14" t="inlineStr">
        <is>
          <t>Competency verification (VOC)</t>
        </is>
      </c>
      <c r="K46" s="14" t="inlineStr">
        <is>
          <t>First Aider</t>
        </is>
      </c>
      <c r="O46" s="14" t="inlineStr">
        <is>
          <t>Traffic control / spotter</t>
        </is>
      </c>
    </row>
    <row r="47">
      <c r="F47" s="14" t="inlineStr">
        <is>
          <t>Working Over or Near Water</t>
        </is>
      </c>
      <c r="K47" s="14" t="inlineStr">
        <is>
          <t>All Workers</t>
        </is>
      </c>
      <c r="O47" s="14" t="inlineStr">
        <is>
          <t>Hot work / welding</t>
        </is>
      </c>
    </row>
    <row r="48">
      <c r="F48" s="14" t="inlineStr">
        <is>
          <t>Traffic &amp; Mobile Plant</t>
        </is>
      </c>
      <c r="O48" s="14" t="inlineStr">
        <is>
          <t>Electrical licence</t>
        </is>
      </c>
    </row>
    <row r="49">
      <c r="F49" s="14" t="inlineStr">
        <is>
          <t>Slips, Trips &amp; Housekeeping</t>
        </is>
      </c>
      <c r="O49" s="14" t="inlineStr">
        <is>
          <t>Asbestos awareness</t>
        </is>
      </c>
    </row>
    <row r="50">
      <c r="F50" s="14" t="inlineStr">
        <is>
          <t>Environmental</t>
        </is>
      </c>
      <c r="O50" s="14" t="inlineStr">
        <is>
          <t>Asbestos removal</t>
        </is>
      </c>
    </row>
    <row r="51">
      <c r="F51" s="14" t="inlineStr">
        <is>
          <t>Psychosocial</t>
        </is>
      </c>
      <c r="O51" s="14" t="inlineStr">
        <is>
          <t>Demolition</t>
        </is>
      </c>
    </row>
    <row r="52">
      <c r="F52" s="14" t="inlineStr">
        <is>
          <t>Public &amp; Third Party</t>
        </is>
      </c>
      <c r="O52" s="14" t="inlineStr">
        <is>
          <t>First aid</t>
        </is>
      </c>
    </row>
    <row r="53">
      <c r="F53" s="14" t="inlineStr">
        <is>
          <t>Security &amp; Violence</t>
        </is>
      </c>
      <c r="O53" s="14" t="inlineStr">
        <is>
          <t>Fire warden</t>
        </is>
      </c>
    </row>
    <row r="54">
      <c r="O54" s="14" t="inlineStr">
        <is>
          <t>Verification of competency (VOC)</t>
        </is>
      </c>
    </row>
    <row r="55">
      <c r="O55" s="14" t="inlineStr">
        <is>
          <t>Not applicable</t>
        </is>
      </c>
    </row>
    <row r="57" ht="12.75" customHeight="1">
      <c r="A57" s="16" t="inlineStr">
        <is>
          <t>Visit mastt.com</t>
        </is>
      </c>
      <c r="B57" s="17" t="n"/>
      <c r="C57" s="17" t="n"/>
      <c r="D57" s="17" t="n"/>
      <c r="E57" s="17" t="n"/>
      <c r="F57" s="17" t="n"/>
      <c r="G57" s="17" t="n"/>
      <c r="H57" s="17" t="n"/>
      <c r="I57" s="17" t="n"/>
      <c r="J57" s="17" t="n"/>
      <c r="K57" s="17" t="n"/>
      <c r="L57" s="17" t="n"/>
      <c r="M57" s="17" t="n"/>
      <c r="N57" s="17" t="n"/>
      <c r="O57" s="17" t="n"/>
      <c r="P57" s="17" t="n"/>
      <c r="Q57" s="17" t="n"/>
      <c r="R57" s="17" t="n"/>
      <c r="S57" s="17" t="n"/>
    </row>
  </sheetData>
  <sheetProtection selectLockedCells="0" selectUnlockedCells="0" sheet="1" objects="0" insertRows="0" insertHyperlinks="1" autoFilter="0" scenarios="0" formatColumns="0" deleteColumns="1" insertColumns="0" pivotTables="1" deleteRows="0" formatCells="0" formatRows="0" sort="0"/>
  <mergeCells count="12">
    <mergeCell ref="D9:G9"/>
    <mergeCell ref="B17:H17"/>
    <mergeCell ref="D3:T3"/>
    <mergeCell ref="B27:L27"/>
    <mergeCell ref="D12:G12"/>
    <mergeCell ref="D2:T2"/>
    <mergeCell ref="D11:G11"/>
    <mergeCell ref="D13:G13"/>
    <mergeCell ref="D10:G10"/>
    <mergeCell ref="B7:D7"/>
    <mergeCell ref="A57:S57"/>
    <mergeCell ref="D14:G14"/>
  </mergeCells>
  <conditionalFormatting sqref="C20:G24">
    <cfRule type="expression" priority="1" dxfId="5" stopIfTrue="0">
      <formula>C20="Low"</formula>
    </cfRule>
    <cfRule type="expression" priority="2" dxfId="6" stopIfTrue="0">
      <formula>C20="Moderate"</formula>
    </cfRule>
    <cfRule type="expression" priority="3" dxfId="0" stopIfTrue="0">
      <formula>C20="High"</formula>
    </cfRule>
    <cfRule type="expression" priority="4" dxfId="4" stopIfTrue="0">
      <formula>C20="Extreme"</formula>
    </cfRule>
  </conditionalFormatting>
  <hyperlinks>
    <hyperlink xmlns:r="http://schemas.openxmlformats.org/officeDocument/2006/relationships" ref="A2" r:id="rId1"/>
    <hyperlink xmlns:r="http://schemas.openxmlformats.org/officeDocument/2006/relationships" ref="A57" r:id="rId2"/>
  </hyperlinks>
  <pageMargins left="0.3" right="0.3" top="0.4" bottom="0.4" header="0.2" footer="0.2"/>
  <pageSetup orientation="landscape" paperSize="9" fitToHeight="0" fitToWidth="1"/>
  <drawing xmlns:r="http://schemas.openxmlformats.org/officeDocument/2006/relationships" r:id="rId3"/>
</worksheet>
</file>

<file path=xl/worksheets/sheet9.xml><?xml version="1.0" encoding="utf-8"?>
<worksheet xmlns="http://schemas.openxmlformats.org/spreadsheetml/2006/main">
  <sheetPr>
    <outlinePr summaryBelow="1" summaryRight="1"/>
    <pageSetUpPr fitToPage="1"/>
  </sheetPr>
  <dimension ref="A2:H59"/>
  <sheetViews>
    <sheetView showGridLines="0" zoomScale="100" workbookViewId="0">
      <selection activeCell="A1" sqref="A1"/>
    </sheetView>
  </sheetViews>
  <sheetFormatPr baseColWidth="8" defaultRowHeight="15"/>
  <cols>
    <col width="2.5" customWidth="1" min="1" max="1"/>
    <col width="20" customWidth="1" min="2" max="2"/>
    <col width="22" customWidth="1" min="3" max="3"/>
    <col width="22" customWidth="1" min="4" max="4"/>
    <col width="22" customWidth="1" min="5" max="5"/>
    <col width="22" customWidth="1" min="6" max="6"/>
    <col width="22" customWidth="1" min="7" max="7"/>
    <col width="2.5" customWidth="1" min="8" max="8"/>
  </cols>
  <sheetData>
    <row r="1" ht="3.75" customHeight="1"/>
    <row r="2" ht="27.75" customHeight="1">
      <c r="A2" s="1" t="inlineStr">
        <is>
          <t xml:space="preserve"> </t>
        </is>
      </c>
      <c r="B2" s="2" t="n"/>
      <c r="C2" s="2" t="n"/>
      <c r="D2" s="3" t="inlineStr">
        <is>
          <t>Safe Work Method Statement (SWMS / JSA / RAMS)</t>
        </is>
      </c>
    </row>
    <row r="3" ht="12.75" customHeight="1">
      <c r="A3" s="2" t="n"/>
      <c r="B3" s="2" t="n"/>
      <c r="C3" s="2" t="n"/>
      <c r="D3" s="4" t="inlineStr">
        <is>
          <t>Notes &amp; Assumptions  ·  read before issuing this template</t>
        </is>
      </c>
    </row>
    <row r="4" ht="6" customHeight="1"/>
    <row r="6" ht="19.5" customHeight="1">
      <c r="B6" s="5" t="inlineStr">
        <is>
          <t>WHAT THIS DOCUMENT IS</t>
        </is>
      </c>
    </row>
    <row r="7" ht="50" customHeight="1">
      <c r="B7" s="9" t="inlineStr">
        <is>
          <t>A Safe Work Method Statement (SWMS) is a written, activity-specific document that breaks a job into its steps, identifies the hazards in each step, assesses the risk, describes the controls that will be applied, and names who is responsible for each control and how it will be verified. It is a planning and briefing tool for the crew doing the work — not a filing exercise for the office.</t>
        </is>
      </c>
    </row>
    <row r="8" ht="37.5" customHeight="1">
      <c r="B8" s="9" t="inlineStr">
        <is>
          <t>A SWMS is written before the work starts, by or with the people who will do it, and it is kept at the workplace where the work is being carried out. If the work does not match the SWMS, the work stops until the SWMS is corrected.</t>
        </is>
      </c>
    </row>
    <row r="9" ht="25" customHeight="1">
      <c r="B9" s="9" t="inlineStr">
        <is>
          <t>This template combines the safety statement with an environmental assessment (a JSEA), because on a live site the two are inseparable — hot work is both a fire risk and an air-quality issue, and a fuel spill is both.</t>
        </is>
      </c>
    </row>
    <row r="11" ht="19.5" customHeight="1">
      <c r="B11" s="5" t="inlineStr">
        <is>
          <t>WHEN IS ONE REQUIRED</t>
        </is>
      </c>
    </row>
    <row r="12" ht="87.5" customHeight="1">
      <c r="B12" s="9" t="inlineStr">
        <is>
          <t>Most jurisdictions make a written statement mandatory whenever the work falls within a defined list of high-risk construction work — typically falls above a set height, structural collapse, demolition, asbestos, confined spaces, trenches and tunnels, explosives, pressurised gas and chemical lines, energised electrical work, contaminated or flammable atmospheres, tilt-up and precast erection, work near traffic or mobile plant, artificial temperature extremes, work over water, and diving. The screening list on the SWMS Details sheet covers the categories in common use; confirm the exact definition and thresholds with the relevant WHS/OHS regulator for the place the work is being done.</t>
        </is>
      </c>
    </row>
    <row r="13" ht="25" customHeight="1">
      <c r="B13" s="9" t="inlineStr">
        <is>
          <t>Where none of the categories apply, a documented safe work method is still good practice and is often required by the client, the principal contractor or your own management system.</t>
        </is>
      </c>
    </row>
    <row r="14" ht="50" customHeight="1">
      <c r="B14" s="9" t="inlineStr">
        <is>
          <t>Some jurisdictions mandate specific content — for example that the statement must be prepared in consultation with the workers, must be available for inspection, must be kept for a defined period after the work or after an incident, and in some cases must be provided to the principal contractor before work starts. Check the local requirement and add anything missing before you issue this template.</t>
        </is>
      </c>
    </row>
    <row r="16" ht="19.5" customHeight="1">
      <c r="B16" s="5" t="inlineStr">
        <is>
          <t>SWMS, RAMS, JHA, JSA — THE SAME IDEA, DIFFERENT NAMES</t>
        </is>
      </c>
    </row>
    <row r="17" ht="25" customHeight="1">
      <c r="B17" s="9" t="inlineStr">
        <is>
          <t>Australia and New Zealand: Safe Work Method Statement (SWMS). Mandatory in writing for high-risk construction work, and must be prepared in consultation with the workers who will carry out the work.</t>
        </is>
      </c>
    </row>
    <row r="18" ht="37.5" customHeight="1">
      <c r="B18" s="9" t="inlineStr">
        <is>
          <t>United Kingdom and Ireland: Method Statement and Risk Assessment, usually issued together as RAMS. Ireland also uses the Safety Statement and, for smaller contractors, the Safe System of Work Plan (SSWP), a pictorial site-level form.</t>
        </is>
      </c>
    </row>
    <row r="19" ht="25" customHeight="1">
      <c r="B19" s="9" t="inlineStr">
        <is>
          <t>United States and Canada: Job Hazard Analysis (JHA) or Activity Hazard Analysis (AHA). AHAs are required on federal and Corps of Engineers work and must be accepted before the definable feature of work begins.</t>
        </is>
      </c>
    </row>
    <row r="20" ht="37.5" customHeight="1">
      <c r="B20" s="9" t="inlineStr">
        <is>
          <t>Elsewhere, and in most multinational contractor systems: Job Safety Analysis (JSA), Job Safety and Environmental Analysis (JSEA), Task Risk Assessment (TRA) or Safe Work Procedure (SWP). Middle East and Asian megaprojects commonly require a Permit to Work plus a JSA for each permit.</t>
        </is>
      </c>
    </row>
    <row r="21" ht="37.5" customHeight="1">
      <c r="B21" s="9" t="inlineStr">
        <is>
          <t>The names differ; the structure does not. Every one of them requires sequential job steps, identified hazards, assessed risk, controls in hierarchy order, named responsibilities and a record that the crew was briefed. This template satisfies all of them — change the title on the Cover to whatever your jurisdiction calls it.</t>
        </is>
      </c>
    </row>
    <row r="23" ht="19.5" customHeight="1">
      <c r="B23" s="5" t="inlineStr">
        <is>
          <t>THE HIERARCHY OF CONTROLS</t>
        </is>
      </c>
    </row>
    <row r="24" ht="37.5" customHeight="1">
      <c r="B24" s="9" t="inlineStr">
        <is>
          <t>ISO 45001:2018 clause 8.1.2 requires controls to be applied in order of effectiveness: eliminate the hazard; substitute with something less hazardous; isolate people from the hazard through engineering and physical separation; then administrative controls; and finally personal protective equipment.</t>
        </is>
      </c>
    </row>
    <row r="25" ht="50" customHeight="1">
      <c r="B25" s="9" t="inlineStr">
        <is>
          <t>The order matters because reliability falls sharply as you move down it. Elimination cannot fail. PPE fails every time someone takes it off, wears it wrong, or is issued the wrong item. If PPE or a procedure is the highest control you have applied to a High or Extreme inherent risk, you have almost certainly not looked hard enough at the levels above — the Risk Assessment sheet flags exactly that case in amber.</t>
        </is>
      </c>
    </row>
    <row r="26" ht="25" customHeight="1">
      <c r="B26" s="9" t="inlineStr">
        <is>
          <t>Controls are usually combined. Record the highest level actually applied in the Highest Level of Control column, and describe the full set in the Control Measures column.</t>
        </is>
      </c>
    </row>
    <row r="27" ht="25" customHeight="1">
      <c r="B27" s="9" t="inlineStr">
        <is>
          <t>A control that cannot be verified is not a control. Every row carries a verification method and a frequency for that reason.</t>
        </is>
      </c>
    </row>
    <row r="29" ht="19.5" customHeight="1">
      <c r="B29" s="5" t="inlineStr">
        <is>
          <t>CONSULTATION IS A DUTY, NOT A COURTESY</t>
        </is>
      </c>
    </row>
    <row r="30" ht="50" customHeight="1">
      <c r="B30" s="9" t="inlineStr">
        <is>
          <t>In most jurisdictions the business carrying out the work must consult the workers who will do it when identifying hazards, assessing risk and deciding on controls — and must consult other businesses that share responsibility for the same matter, which on a construction site means the principal contractor and the other trades in the same area.</t>
        </is>
      </c>
    </row>
    <row r="31" ht="50" customHeight="1">
      <c r="B31" s="9" t="inlineStr">
        <is>
          <t>Consultation means giving workers a reasonable opportunity to express their views, taking those views into account, and telling them the outcome. Handing out a document to sign is not consultation. The Consultation Record on the SWMS Details sheet asks what changed as a result, because that is the evidence that consultation actually happened.</t>
        </is>
      </c>
    </row>
    <row r="32" ht="25" customHeight="1">
      <c r="B32" s="9" t="inlineStr">
        <is>
          <t>Brief the SWMS in a language and at a literacy level the crew understands, use the site's interpreters where needed, and record on the Sign-On Register that this was done.</t>
        </is>
      </c>
    </row>
    <row r="34" ht="19.5" customHeight="1">
      <c r="B34" s="5" t="inlineStr">
        <is>
          <t>REVIEW, AMENDMENT AND RECORD KEEPING</t>
        </is>
      </c>
    </row>
    <row r="35" ht="37.5" customHeight="1">
      <c r="B35" s="9" t="inlineStr">
        <is>
          <t>Review the SWMS after any incident or near miss connected with the work; whenever the method, plant, sequence, personnel or site conditions change; whenever a new hazard is identified; on direction from the regulator, the client or the principal contractor; and at the periodic interval set on the Lists sheet.</t>
        </is>
      </c>
    </row>
    <row r="36" ht="37.5" customHeight="1">
      <c r="B36" s="9" t="inlineStr">
        <is>
          <t>An amended SWMS takes effect only when the affected workers have been re-briefed and have re-signed. Log every review on the Review &amp; Amendment Log, including what changed, which job steps were affected, who reviewed it and the date the change was communicated.</t>
        </is>
      </c>
    </row>
    <row r="37" ht="50" customHeight="1">
      <c r="B37" s="9" t="inlineStr">
        <is>
          <t>Keep the SWMS at the workplace for the duration of the work. Most jurisdictions require it to be retained after the work finishes — commonly for two years where the work is connected with a notifiable incident, and longer where health monitoring, asbestos or hazardous substance exposure is involved. Keep the Sign-On Register, the plant inspection records and the permits with it; they are the evidence that the controls were real.</t>
        </is>
      </c>
    </row>
    <row r="38" ht="25" customHeight="1">
      <c r="B38" s="9" t="inlineStr">
        <is>
          <t>Superseded revisions must be removed from the workplace so that only the current revision is in use. Keep the superseded copies in the project records, not in the crib hut.</t>
        </is>
      </c>
    </row>
    <row r="40" ht="19.5" customHeight="1">
      <c r="B40" s="5" t="inlineStr">
        <is>
          <t>HOW THE CALCULATIONS WORK</t>
        </is>
      </c>
    </row>
    <row r="41" ht="25" customHeight="1">
      <c r="B41" s="9" t="inlineStr">
        <is>
          <t>Inherent Risk Score = inherent likelihood × inherent consequence. Residual Risk Score = residual likelihood × residual consequence. Risk Reduction = inherent score − residual score, in points.</t>
        </is>
      </c>
    </row>
    <row r="42" ht="50" customHeight="1">
      <c r="B42" s="9" t="inlineStr">
        <is>
          <t>Both rating columns use INDEX/MATCH into the 5 × 5 grid held on the Lists sheet, so the rating always comes from the matrix cell and not from the arithmetic. This matters: Rare × Catastrophic scores only 5 but is rated High, because a credible fatality is never a low risk. Edit the grid on the Lists sheet and every rating on every sheet follows.</t>
        </is>
      </c>
    </row>
    <row r="43" ht="37.5" customHeight="1">
      <c r="B43" s="9" t="inlineStr">
        <is>
          <t>Next Inspection Due = last inspection + the interval on the row, or the default interval on the Lists sheet if the row is blank. Licence status, inspection status and review status all compare against today's date, so they change every time the file is opened.</t>
        </is>
      </c>
    </row>
    <row r="44" ht="37.5" customHeight="1">
      <c r="B44" s="9" t="inlineStr">
        <is>
          <t>Every calculated cell returns an empty result when its inputs are blank, so an unused row stays clean. Tinted cells are locked — if you need to change a formula, unprotect the sheet (there is no password), change it, and protect it again.</t>
        </is>
      </c>
    </row>
    <row r="46" ht="19.5" customHeight="1">
      <c r="B46" s="5" t="inlineStr">
        <is>
          <t>ASSUMPTIONS BUILT INTO THIS TEMPLATE</t>
        </is>
      </c>
    </row>
    <row r="47" ht="37.5" customHeight="1">
      <c r="B47" s="9" t="inlineStr">
        <is>
          <t>The 5 × 5 matrix, the rating bands and the approval authorities are a common industry configuration, not a legal standard. Replace them with your own corporate risk matrix if you have one — the whole workbook keys off the grid on the Lists sheet, so it is a single edit.</t>
        </is>
      </c>
    </row>
    <row r="48" ht="37.5" customHeight="1">
      <c r="B48" s="9" t="inlineStr">
        <is>
          <t>The fall threshold is shown as 2 m because that is the most widely used figure, but it varies — some jurisdictions use 1.8 m, some 3 m, some any height where injury is foreseeable, and some apply no threshold at all on scaffolds or roofs. Set it to the figure that applies where the work is being done.</t>
        </is>
      </c>
    </row>
    <row r="49" ht="37.5" customHeight="1">
      <c r="B49" s="9" t="inlineStr">
        <is>
          <t>Standards are cited generically (ISO 45001, ISO 12480-1, ISO 4309, ISO 16368 / EN 280, ISO 14122, ISO 5349, ISO 1999, ISO 15012-1). Substitute the national adoptions and any client-specific standards that apply to your project.</t>
        </is>
      </c>
    </row>
    <row r="50" ht="25" customHeight="1">
      <c r="B50" s="9" t="inlineStr">
        <is>
          <t>The worked example is the erection of a structural steel frame to Levels 1–4. It is illustrative only. Every italic grey row and entry in the workbook is an example and must be deleted before the document is issued.</t>
        </is>
      </c>
    </row>
    <row r="51" ht="25" customHeight="1">
      <c r="B51" s="9" t="inlineStr">
        <is>
          <t>Dates and durations are calendar days, not working days. There is no allowance for public holidays or shutdowns.</t>
        </is>
      </c>
    </row>
    <row r="53" ht="19.5" customHeight="1">
      <c r="B53" s="5" t="inlineStr">
        <is>
          <t>DISCLAIMER</t>
        </is>
      </c>
    </row>
    <row r="54" ht="37.5" customHeight="1">
      <c r="B54" s="9" t="inlineStr">
        <is>
          <t>This template is a starting framework for preparing a safe work method statement. It is not legal advice, safety advice or engineering advice, and it is not a substitute for competent professional judgement or for the requirements of the law where the work is carried out.</t>
        </is>
      </c>
    </row>
    <row r="55" ht="50" customHeight="1">
      <c r="B55" s="9" t="inlineStr">
        <is>
          <t>Mastt does not warrant that the content is complete or current for any jurisdiction, project or activity. The categories, thresholds, standards and approval authorities in this workbook must be checked against the requirements of the relevant WHS/OHS regulator, the contract, the principal contractor's management system and the manufacturers' instructions for the plant actually used.</t>
        </is>
      </c>
    </row>
    <row r="56" ht="37.5" customHeight="1">
      <c r="B56" s="9" t="inlineStr">
        <is>
          <t>Responsibility for identifying hazards, assessing risk, selecting and implementing controls, consulting workers and complying with the law rests with the business carrying out the work. Use of this template does not transfer any of that responsibility to Mastt.</t>
        </is>
      </c>
    </row>
    <row r="59" ht="12.75" customHeight="1">
      <c r="A59" s="16" t="inlineStr">
        <is>
          <t>Visit mastt.com</t>
        </is>
      </c>
      <c r="B59" s="17" t="n"/>
      <c r="C59" s="17" t="n"/>
      <c r="D59" s="17" t="n"/>
      <c r="E59" s="17" t="n"/>
      <c r="F59" s="17" t="n"/>
      <c r="G59" s="17" t="n"/>
      <c r="H59" s="17" t="n"/>
    </row>
  </sheetData>
  <sheetProtection selectLockedCells="0" selectUnlockedCells="0" sheet="1" objects="0" insertRows="0" insertHyperlinks="1" autoFilter="0" scenarios="0" formatColumns="0" deleteColumns="1" insertColumns="0" pivotTables="1" deleteRows="0" formatCells="0" formatRows="0" sort="0"/>
  <mergeCells count="37">
    <mergeCell ref="B42:G42"/>
    <mergeCell ref="A59:H59"/>
    <mergeCell ref="B14:G14"/>
    <mergeCell ref="B17:G17"/>
    <mergeCell ref="B8:G8"/>
    <mergeCell ref="B13:G13"/>
    <mergeCell ref="B44:G44"/>
    <mergeCell ref="B38:G38"/>
    <mergeCell ref="B19:G19"/>
    <mergeCell ref="B37:G37"/>
    <mergeCell ref="D2:H2"/>
    <mergeCell ref="B9:G9"/>
    <mergeCell ref="B49:G49"/>
    <mergeCell ref="B30:G30"/>
    <mergeCell ref="B55:G55"/>
    <mergeCell ref="B24:G24"/>
    <mergeCell ref="B51:G51"/>
    <mergeCell ref="B20:G20"/>
    <mergeCell ref="B36:G36"/>
    <mergeCell ref="B41:G41"/>
    <mergeCell ref="B32:G32"/>
    <mergeCell ref="B35:G35"/>
    <mergeCell ref="B50:G50"/>
    <mergeCell ref="B26:G26"/>
    <mergeCell ref="B7:G7"/>
    <mergeCell ref="B25:G25"/>
    <mergeCell ref="D3:H3"/>
    <mergeCell ref="B47:G47"/>
    <mergeCell ref="B54:G54"/>
    <mergeCell ref="B31:G31"/>
    <mergeCell ref="B27:G27"/>
    <mergeCell ref="B43:G43"/>
    <mergeCell ref="B12:G12"/>
    <mergeCell ref="B18:G18"/>
    <mergeCell ref="B56:G56"/>
    <mergeCell ref="B21:G21"/>
    <mergeCell ref="B48:G48"/>
  </mergeCells>
  <hyperlinks>
    <hyperlink xmlns:r="http://schemas.openxmlformats.org/officeDocument/2006/relationships" ref="A2" r:id="rId1"/>
    <hyperlink xmlns:r="http://schemas.openxmlformats.org/officeDocument/2006/relationships" ref="A59" r:id="rId2"/>
  </hyperlinks>
  <pageMargins left="0.3" right="0.3" top="0.4" bottom="0.4" header="0.2" footer="0.2"/>
  <pageSetup orientation="portrait" paperSize="9" fitToHeight="0" fitToWidth="1"/>
  <drawing xmlns:r="http://schemas.openxmlformats.org/officeDocument/2006/relationships" r:id="rId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2026-08-19T09:19:59Z</dcterms:created>
  <dcterms:modified xmlns:dcterms="http://purl.org/dc/terms/" xmlns:xsi="http://www.w3.org/2001/XMLSchema-instance" xsi:type="dcterms:W3CDTF">2026-08-19T09:20:00Z</dcterms:modified>
</cp:coreProperties>
</file>