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ite Safety Checklist" sheetId="2" state="visible" r:id="rId4"/>
    <sheet name="Findings &amp; Actions" sheetId="3" state="visible" r:id="rId5"/>
    <sheet name="Inspection Register" sheetId="4" state="visible" r:id="rId6"/>
    <sheet name="Dashboard" sheetId="5" state="visible" r:id="rId7"/>
    <sheet name="Lists" sheetId="6" state="visible" r:id="rId8"/>
    <sheet name="Notes &amp; Assumptions" sheetId="7" state="visible" r:id="rId9"/>
  </sheet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<sst xmlns="http://schemas.openxmlformats.org/spreadsheetml/2006/main" count="644" uniqueCount="337">
  <si>
    <t xml:space="preserve">CONSTRUCTION SITE SAFETY CHECKLIST</t>
  </si>
  <si>
    <t xml:space="preserve">Print it, walk the site, and turn every Action into a numbered finding with an owner and a date.</t>
  </si>
  <si>
    <t xml:space="preserve">SET THIS UP ONCE</t>
  </si>
  <si>
    <t xml:space="preserve">Project</t>
  </si>
  <si>
    <t xml:space="preserve">e.g. Northbank Health Precinct - Stage 2</t>
  </si>
  <si>
    <t xml:space="preserve">Project number</t>
  </si>
  <si>
    <t xml:space="preserve">e.g. NB2-2026-014</t>
  </si>
  <si>
    <t xml:space="preserve">Site address</t>
  </si>
  <si>
    <t xml:space="preserve">e.g. 118 Riverside Drive</t>
  </si>
  <si>
    <t xml:space="preserve">Principal contractor</t>
  </si>
  <si>
    <t xml:space="preserve">e.g. Halbrook Construction</t>
  </si>
  <si>
    <t xml:space="preserve">Prepared by</t>
  </si>
  <si>
    <t xml:space="preserve">e.g. R. Okafor, HSE Manager</t>
  </si>
  <si>
    <t xml:space="preserve">Inspection frequency</t>
  </si>
  <si>
    <t xml:space="preserve">e.g. Daily by the supervisor, weekly by the HSE lead</t>
  </si>
  <si>
    <t xml:space="preserve">WHAT IS IN THIS FILE</t>
  </si>
  <si>
    <t xml:space="preserve">Site Safety Checklist</t>
  </si>
  <si>
    <t xml:space="preserve">72 checks in 16 groups. Print it, walk the site, mark each line OK, Action or N/A. It ships blank on purpose - a pre-ticked safety form is a liability.</t>
  </si>
  <si>
    <t xml:space="preserve">Findings &amp; Actions</t>
  </si>
  <si>
    <t xml:space="preserve">Every Action becomes a numbered finding here, with a rating, an owner and a due date the sheet works out from the rating.</t>
  </si>
  <si>
    <t xml:space="preserve">Inspection Register</t>
  </si>
  <si>
    <t xml:space="preserve">One row per inspection. The trend is the point: findings per inspection, and how many are still open.</t>
  </si>
  <si>
    <t xml:space="preserve">Dashboard</t>
  </si>
  <si>
    <t xml:space="preserve">Nothing typed. Open findings by rating, overdue count, and the oldest open finding - the three numbers a site manager is asked for.</t>
  </si>
  <si>
    <t xml:space="preserve">Lists</t>
  </si>
  <si>
    <t xml:space="preserve">Every dropdown, and the day targets each rating gets. Change a target here and the whole workbook follows.</t>
  </si>
  <si>
    <t xml:space="preserve">Notes &amp; Assumptions</t>
  </si>
  <si>
    <t xml:space="preserve">What was assumed, what to change first, and what this file is not.</t>
  </si>
  <si>
    <t xml:space="preserve">HOW TO USE IT</t>
  </si>
  <si>
    <t xml:space="preserve">Set the site up once</t>
  </si>
  <si>
    <t xml:space="preserve">Fill in the Setup block on the Cover. Everything else reads from it.</t>
  </si>
  <si>
    <t xml:space="preserve">Print the checklist</t>
  </si>
  <si>
    <t xml:space="preserve">One copy per inspection. It is A4 portrait and fits the clipboard.</t>
  </si>
  <si>
    <t xml:space="preserve">Walk the site, not the sheet</t>
  </si>
  <si>
    <t xml:space="preserve">Mark the line where you are standing. A form filled in at the office records nothing.</t>
  </si>
  <si>
    <t xml:space="preserve">Every Action becomes a finding</t>
  </si>
  <si>
    <t xml:space="preserve">Copy it into Findings &amp; Actions with its check number, so the finding can be traced back to the line that raised it.</t>
  </si>
  <si>
    <t xml:space="preserve">Let the due date calculate</t>
  </si>
  <si>
    <t xml:space="preserve">Type the rating and the sheet sets the target date. Overriding it is allowed; leaving it blank is not.</t>
  </si>
  <si>
    <t xml:space="preserve">Close with evidence</t>
  </si>
  <si>
    <t xml:space="preserve">A finding closed with no evidence recorded shows as a warning, because a closure nobody can check is not a closure.</t>
  </si>
  <si>
    <t xml:space="preserve">IMPORTANT   What this checklist is, and what it is not. It is a framework for a routine site walk. It is not a compliance certificate, it is not legal advice, and completing it does not establish that a site complies with OSHA or with any other regulation. The regulatory figures quoted against some lines are from 29 CFR Part 1926 as read at the date of this file; they are given as a pointer to the standard, not as a substitute for it, and several of them carry exceptions the line does not have room to state. State-plan states, and every jurisdiction outside the United States, apply their own rules and some are stricter. Verify the current text of any standard you rely on, add the checks your project, contract and hazards require, and delete the ones that do not apply. A hazard you can see is a hazard you act on now - do not wait for the form.</t>
  </si>
  <si>
    <t xml:space="preserve">Visit mastt.com</t>
  </si>
  <si>
    <t xml:space="preserve">SITE SAFETY CHECKLIST</t>
  </si>
  <si>
    <t xml:space="preserve">One copy per inspection. Mark every line. A line left blank is not a pass - it is a line nobody looked at.</t>
  </si>
  <si>
    <t xml:space="preserve">THIS INSPECTION</t>
  </si>
  <si>
    <t xml:space="preserve">Date</t>
  </si>
  <si>
    <t xml:space="preserve">Area inspected</t>
  </si>
  <si>
    <t xml:space="preserve">Inspected by</t>
  </si>
  <si>
    <t xml:space="preserve">Others present</t>
  </si>
  <si>
    <t xml:space="preserve">Weather</t>
  </si>
  <si>
    <t xml:space="preserve">Mark each line OK, Action or N/A. Anything marked Action must appear in Findings &amp; Actions with its check number, or it is not an action - it is a note nobody owns.</t>
  </si>
  <si>
    <t xml:space="preserve">1  ACCESS, HOUSEKEEPING AND SITE CONDITION</t>
  </si>
  <si>
    <t xml:space="preserve">OK</t>
  </si>
  <si>
    <t xml:space="preserve">Action</t>
  </si>
  <si>
    <t xml:space="preserve">N/A</t>
  </si>
  <si>
    <t xml:space="preserve">Note / finding</t>
  </si>
  <si>
    <t xml:space="preserve">1.1</t>
  </si>
  <si>
    <t xml:space="preserve">Site perimeter is secure and gates are controlled; no unauthorized access</t>
  </si>
  <si>
    <t xml:space="preserve">☐</t>
  </si>
  <si>
    <t xml:space="preserve">1.2</t>
  </si>
  <si>
    <t xml:space="preserve">Walkways and stairs are clear, level and free of trip hazards</t>
  </si>
  <si>
    <t xml:space="preserve">1926.25</t>
  </si>
  <si>
    <t xml:space="preserve">1.3</t>
  </si>
  <si>
    <t xml:space="preserve">Materials are stacked stably, off walkways, and clear of edges and openings</t>
  </si>
  <si>
    <t xml:space="preserve">1.4</t>
  </si>
  <si>
    <t xml:space="preserve">Waste is contained and removed; no accumulation of combustible debris</t>
  </si>
  <si>
    <t xml:space="preserve">1.5</t>
  </si>
  <si>
    <t xml:space="preserve">Lighting is adequate for the work and the walking routes in use</t>
  </si>
  <si>
    <t xml:space="preserve">2  SIGNAGE, BARRICADES AND PUBLIC PROTECTION</t>
  </si>
  <si>
    <t xml:space="preserve">2.1</t>
  </si>
  <si>
    <t xml:space="preserve">Required warning signs and tags are posted, legible and current</t>
  </si>
  <si>
    <t xml:space="preserve">2.2</t>
  </si>
  <si>
    <t xml:space="preserve">Barricades and covers are in place at holes, edges and drop zones</t>
  </si>
  <si>
    <t xml:space="preserve">1926.501(b)(4)</t>
  </si>
  <si>
    <t xml:space="preserve">2.3</t>
  </si>
  <si>
    <t xml:space="preserve">Adjacent public sidewalk, road and property are protected</t>
  </si>
  <si>
    <t xml:space="preserve">2.4</t>
  </si>
  <si>
    <t xml:space="preserve">Overhead work is separated from work and access below</t>
  </si>
  <si>
    <t xml:space="preserve">3  PERSONAL PROTECTIVE EQUIPMENT</t>
  </si>
  <si>
    <t xml:space="preserve">3.1</t>
  </si>
  <si>
    <t xml:space="preserve">Hard hats worn where there is a risk of head injury</t>
  </si>
  <si>
    <t xml:space="preserve">1926.100</t>
  </si>
  <si>
    <t xml:space="preserve">3.2</t>
  </si>
  <si>
    <t xml:space="preserve">Eye and face protection matched to the task</t>
  </si>
  <si>
    <t xml:space="preserve">1926.102</t>
  </si>
  <si>
    <t xml:space="preserve">3.3</t>
  </si>
  <si>
    <t xml:space="preserve">High-visibility apparel worn where equipment or vehicles operate</t>
  </si>
  <si>
    <t xml:space="preserve">3.4</t>
  </si>
  <si>
    <t xml:space="preserve">Hearing protection available and used where noise requires it</t>
  </si>
  <si>
    <t xml:space="preserve">3.5</t>
  </si>
  <si>
    <t xml:space="preserve">Respirators, where required, are fit-tested and the user is medically cleared</t>
  </si>
  <si>
    <t xml:space="preserve">4  FALL PROTECTION</t>
  </si>
  <si>
    <t xml:space="preserve">4.1</t>
  </si>
  <si>
    <t xml:space="preserve">Fall protection provided at 6 ft or more above a lower level</t>
  </si>
  <si>
    <t xml:space="preserve">1926.501(b)(1)</t>
  </si>
  <si>
    <t xml:space="preserve">4.2</t>
  </si>
  <si>
    <t xml:space="preserve">Holes and floor openings are covered, marked, and secured against displacement</t>
  </si>
  <si>
    <t xml:space="preserve">4.3</t>
  </si>
  <si>
    <t xml:space="preserve">Guardrails complete: top rail, mid rail and toe board where required</t>
  </si>
  <si>
    <t xml:space="preserve">1926.502(b)</t>
  </si>
  <si>
    <t xml:space="preserve">4.4</t>
  </si>
  <si>
    <t xml:space="preserve">Personal fall arrest inspected before use; anchorage adequate and identified</t>
  </si>
  <si>
    <t xml:space="preserve">4.5</t>
  </si>
  <si>
    <t xml:space="preserve">A rescue plan exists for anyone working at height in a harness</t>
  </si>
  <si>
    <t xml:space="preserve">5  LADDERS AND STAIRWAYS</t>
  </si>
  <si>
    <t xml:space="preserve">5.1</t>
  </si>
  <si>
    <t xml:space="preserve">Ladder side rails extend at least 3 ft above the upper landing</t>
  </si>
  <si>
    <t xml:space="preserve">1926.1053(b)(1)</t>
  </si>
  <si>
    <t xml:space="preserve">5.2</t>
  </si>
  <si>
    <t xml:space="preserve">Non-self-supporting ladders set at about 1 horizontal to 4 of working length</t>
  </si>
  <si>
    <t xml:space="preserve">1926.1053(b)(5)(i)</t>
  </si>
  <si>
    <t xml:space="preserve">5.3</t>
  </si>
  <si>
    <t xml:space="preserve">Ladders secured against displacement; no ladder used as a work platform</t>
  </si>
  <si>
    <t xml:space="preserve">5.4</t>
  </si>
  <si>
    <t xml:space="preserve">Stairways have handrails and are free of obstruction and debris</t>
  </si>
  <si>
    <t xml:space="preserve">6  SCAFFOLDS AND ELEVATED WORK PLATFORMS</t>
  </si>
  <si>
    <t xml:space="preserve">6.1</t>
  </si>
  <si>
    <t xml:space="preserve">Inspected by a competent person before each work shift</t>
  </si>
  <si>
    <t xml:space="preserve">1926.451(f)(3)</t>
  </si>
  <si>
    <t xml:space="preserve">6.2</t>
  </si>
  <si>
    <t xml:space="preserve">Fall protection provided more than 10 ft above a lower level</t>
  </si>
  <si>
    <t xml:space="preserve">1926.451(g)(1)</t>
  </si>
  <si>
    <t xml:space="preserve">6.3</t>
  </si>
  <si>
    <t xml:space="preserve">Fully planked, base plates and mud sills, plumb, braced and tied as designed</t>
  </si>
  <si>
    <t xml:space="preserve">6.4</t>
  </si>
  <si>
    <t xml:space="preserve">Safe access provided; no climbing the frame</t>
  </si>
  <si>
    <t xml:space="preserve">6.5</t>
  </si>
  <si>
    <t xml:space="preserve">Aerial lift operators trained; harness worn where the manual requires it</t>
  </si>
  <si>
    <t xml:space="preserve">7  ELECTRICAL AND TEMPORARY POWER</t>
  </si>
  <si>
    <t xml:space="preserve">7.1</t>
  </si>
  <si>
    <t xml:space="preserve">GFCI protection, or an assured equipment grounding conductor program, in use</t>
  </si>
  <si>
    <t xml:space="preserve">1926.404(b)(1)</t>
  </si>
  <si>
    <t xml:space="preserve">7.2</t>
  </si>
  <si>
    <t xml:space="preserve">Cords and tools free of damage; no missing ground pins, no makeshift repairs</t>
  </si>
  <si>
    <t xml:space="preserve">7.3</t>
  </si>
  <si>
    <t xml:space="preserve">Panels and boxes closed, labeled and clear of stored material</t>
  </si>
  <si>
    <t xml:space="preserve">7.4</t>
  </si>
  <si>
    <t xml:space="preserve">Lockout/tagout applied and verified before work on energized systems</t>
  </si>
  <si>
    <t xml:space="preserve">7.5</t>
  </si>
  <si>
    <t xml:space="preserve">Minimum approach distance to overhead lines maintained and controlled</t>
  </si>
  <si>
    <t xml:space="preserve">8  TOOLS, SILICA AND NOISE</t>
  </si>
  <si>
    <t xml:space="preserve">8.1</t>
  </si>
  <si>
    <t xml:space="preserve">Guards in place on all powered tools; no defeated safety devices</t>
  </si>
  <si>
    <t xml:space="preserve">8.2</t>
  </si>
  <si>
    <t xml:space="preserve">Powder-actuated and cartridge tools used only by trained operators</t>
  </si>
  <si>
    <t xml:space="preserve">8.3</t>
  </si>
  <si>
    <t xml:space="preserve">Silica-generating tasks use water or vacuum dust control</t>
  </si>
  <si>
    <t xml:space="preserve">1926.1153</t>
  </si>
  <si>
    <t xml:space="preserve">8.4</t>
  </si>
  <si>
    <t xml:space="preserve">Compressed air and abrasive wheels used within the manufacturer's limits</t>
  </si>
  <si>
    <t xml:space="preserve">9  EXCAVATION AND TRENCHING</t>
  </si>
  <si>
    <t xml:space="preserve">9.1</t>
  </si>
  <si>
    <t xml:space="preserve">A protective system is in place unless the excavation is under 5 ft AND a competent person has found no indication of a cave-in</t>
  </si>
  <si>
    <t xml:space="preserve">1926.652(a)(1)</t>
  </si>
  <si>
    <t xml:space="preserve">9.2</t>
  </si>
  <si>
    <t xml:space="preserve">Inspected by a competent person before work starts, as needed through the shift, and after any rainstorm</t>
  </si>
  <si>
    <t xml:space="preserve">1926.651(k)(1)</t>
  </si>
  <si>
    <t xml:space="preserve">9.3</t>
  </si>
  <si>
    <t xml:space="preserve">Spoil, materials and equipment kept back from the edge</t>
  </si>
  <si>
    <t xml:space="preserve">9.4</t>
  </si>
  <si>
    <t xml:space="preserve">Safe means of egress within 25 ft of any worker in a trench 4 ft or deeper</t>
  </si>
  <si>
    <t xml:space="preserve">1926.651(c)(2)</t>
  </si>
  <si>
    <t xml:space="preserve">9.5</t>
  </si>
  <si>
    <t xml:space="preserve">Underground utilities located and marked before digging</t>
  </si>
  <si>
    <t xml:space="preserve">10  CRANES, HOISTING AND RIGGING</t>
  </si>
  <si>
    <t xml:space="preserve">10.1</t>
  </si>
  <si>
    <t xml:space="preserve">Operator qualified or certified for the equipment in use</t>
  </si>
  <si>
    <t xml:space="preserve">1926.1427</t>
  </si>
  <si>
    <t xml:space="preserve">10.2</t>
  </si>
  <si>
    <t xml:space="preserve">Rigging inspected before each shift; capacity marked and legible</t>
  </si>
  <si>
    <t xml:space="preserve">10.3</t>
  </si>
  <si>
    <t xml:space="preserve">Lift area barricaded; no personnel under a suspended load</t>
  </si>
  <si>
    <t xml:space="preserve">10.4</t>
  </si>
  <si>
    <t xml:space="preserve">Ground conditions, outriggers and mats checked before the lift</t>
  </si>
  <si>
    <t xml:space="preserve">10.5</t>
  </si>
  <si>
    <t xml:space="preserve">Critical or non-routine lifts have a written plan and a named lift director</t>
  </si>
  <si>
    <t xml:space="preserve">11  MOBILE EQUIPMENT AND SITE TRAFFIC</t>
  </si>
  <si>
    <t xml:space="preserve">11.1</t>
  </si>
  <si>
    <t xml:space="preserve">Reverse alarms, mirrors and lights functional; pre-start check recorded</t>
  </si>
  <si>
    <t xml:space="preserve">11.2</t>
  </si>
  <si>
    <t xml:space="preserve">Pedestrians separated from equipment; spotters used where lines of sight are lost</t>
  </si>
  <si>
    <t xml:space="preserve">11.3</t>
  </si>
  <si>
    <t xml:space="preserve">Speed and haul routes controlled; no riding on equipment not designed for it</t>
  </si>
  <si>
    <t xml:space="preserve">11.4</t>
  </si>
  <si>
    <t xml:space="preserve">Refueling and maintenance done in a designated area with spill control</t>
  </si>
  <si>
    <t xml:space="preserve">12  FIRE PREVENTION AND HOT WORK</t>
  </si>
  <si>
    <t xml:space="preserve">12.1</t>
  </si>
  <si>
    <t xml:space="preserve">Hot work permit issued; fire watch present during and after the work</t>
  </si>
  <si>
    <t xml:space="preserve">12.2</t>
  </si>
  <si>
    <t xml:space="preserve">Extinguishers present, accessible, inspected and appropriate to the hazard</t>
  </si>
  <si>
    <t xml:space="preserve">1926.150</t>
  </si>
  <si>
    <t xml:space="preserve">12.3</t>
  </si>
  <si>
    <t xml:space="preserve">Flammables stored in approved containers and cabinets, away from ignition</t>
  </si>
  <si>
    <t xml:space="preserve">12.4</t>
  </si>
  <si>
    <t xml:space="preserve">Compressed gas cylinders upright, secured, capped when not in use</t>
  </si>
  <si>
    <t xml:space="preserve">13  HAZARD COMMUNICATION AND CHEMICALS</t>
  </si>
  <si>
    <t xml:space="preserve">13.1</t>
  </si>
  <si>
    <t xml:space="preserve">Safety data sheets available on site for every chemical present</t>
  </si>
  <si>
    <t xml:space="preserve">1926.59</t>
  </si>
  <si>
    <t xml:space="preserve">13.2</t>
  </si>
  <si>
    <t xml:space="preserve">Containers labeled; no unlabeled decanted product</t>
  </si>
  <si>
    <t xml:space="preserve">13.3</t>
  </si>
  <si>
    <t xml:space="preserve">Storage segregated by incompatibility; secondary containment where needed</t>
  </si>
  <si>
    <t xml:space="preserve">13.4</t>
  </si>
  <si>
    <t xml:space="preserve">Workers informed of the hazards of the chemicals they use</t>
  </si>
  <si>
    <t xml:space="preserve">14  CONFINED SPACE AND PERMITS</t>
  </si>
  <si>
    <t xml:space="preserve">14.1</t>
  </si>
  <si>
    <t xml:space="preserve">Permit-required confined spaces identified and posted</t>
  </si>
  <si>
    <t xml:space="preserve">1926 Subpart AA</t>
  </si>
  <si>
    <t xml:space="preserve">14.2</t>
  </si>
  <si>
    <t xml:space="preserve">Entry permit issued, atmosphere tested, attendant posted, rescue arranged</t>
  </si>
  <si>
    <t xml:space="preserve">14.3</t>
  </si>
  <si>
    <t xml:space="preserve">Ventilation and isolation in place before entry</t>
  </si>
  <si>
    <t xml:space="preserve">14.4</t>
  </si>
  <si>
    <t xml:space="preserve">All open permits reconciled and closed at the end of the shift</t>
  </si>
  <si>
    <t xml:space="preserve">15  EMERGENCY PREPAREDNESS AND FIRST AID</t>
  </si>
  <si>
    <t xml:space="preserve">15.1</t>
  </si>
  <si>
    <t xml:space="preserve">Emergency procedures posted; assembly point known and clear</t>
  </si>
  <si>
    <t xml:space="preserve">1926.35</t>
  </si>
  <si>
    <t xml:space="preserve">15.2</t>
  </si>
  <si>
    <t xml:space="preserve">First aid provision and a trained responder available on site</t>
  </si>
  <si>
    <t xml:space="preserve">1926.50</t>
  </si>
  <si>
    <t xml:space="preserve">15.3</t>
  </si>
  <si>
    <t xml:space="preserve">Emergency contacts and the site address are posted at the entrance</t>
  </si>
  <si>
    <t xml:space="preserve">15.4</t>
  </si>
  <si>
    <t xml:space="preserve">Eyewash and emergency shower available where corrosives are used</t>
  </si>
  <si>
    <t xml:space="preserve">16  DOCUMENTATION ON SITE</t>
  </si>
  <si>
    <t xml:space="preserve">16.1</t>
  </si>
  <si>
    <t xml:space="preserve">Job hazard analysis or equivalent completed for today's high-risk tasks</t>
  </si>
  <si>
    <t xml:space="preserve">16.2</t>
  </si>
  <si>
    <t xml:space="preserve">Pre-task briefing or toolbox talk held and signed</t>
  </si>
  <si>
    <t xml:space="preserve">16.3</t>
  </si>
  <si>
    <t xml:space="preserve">Training, license and certification records available for the work in progress</t>
  </si>
  <si>
    <t xml:space="preserve">16.4</t>
  </si>
  <si>
    <t xml:space="preserve">Previous inspection actions closed, or carried forward with a date</t>
  </si>
  <si>
    <t xml:space="preserve">16.5</t>
  </si>
  <si>
    <t xml:space="preserve">Incident and near-miss reports from the last period reviewed</t>
  </si>
  <si>
    <t xml:space="preserve">SIGN OFF</t>
  </si>
  <si>
    <t xml:space="preserve">Contractor representative</t>
  </si>
  <si>
    <t xml:space="preserve">Findings raised</t>
  </si>
  <si>
    <t xml:space="preserve">Copies to</t>
  </si>
  <si>
    <t xml:space="preserve">CONSTRUCTION SITE SAFETY CHECKLIST     ·     FINDINGS &amp; ACTIONS</t>
  </si>
  <si>
    <t xml:space="preserve">Every line marked Action on the checklist becomes one numbered row here. The target date is calculated from the rating; the status and the warning are calculated from the row.</t>
  </si>
  <si>
    <t xml:space="preserve">FINDINGS FROM EVERY INSPECTION, NEWEST LAST</t>
  </si>
  <si>
    <t xml:space="preserve">Finding</t>
  </si>
  <si>
    <t xml:space="preserve">Check</t>
  </si>
  <si>
    <t xml:space="preserve">What was found</t>
  </si>
  <si>
    <t xml:space="preserve">Rating</t>
  </si>
  <si>
    <t xml:space="preserve">Where</t>
  </si>
  <si>
    <t xml:space="preserve">Action taken or required</t>
  </si>
  <si>
    <t xml:space="preserve">Owner</t>
  </si>
  <si>
    <t xml:space="preserve">Raised</t>
  </si>
  <si>
    <t xml:space="preserve">Target</t>
  </si>
  <si>
    <t xml:space="preserve">Closed</t>
  </si>
  <si>
    <t xml:space="preserve">Status</t>
  </si>
  <si>
    <t xml:space="preserve">Evidence</t>
  </si>
  <si>
    <t xml:space="preserve">F-001</t>
  </si>
  <si>
    <t xml:space="preserve">Guardrail mid rail missing on the level 3 east edge for about 20 ft</t>
  </si>
  <si>
    <t xml:space="preserve">Stop work</t>
  </si>
  <si>
    <t xml:space="preserve">Level 3 east</t>
  </si>
  <si>
    <t xml:space="preserve">Work in the area stopped; mid rail installed and the run re-checked end to end</t>
  </si>
  <si>
    <t xml:space="preserve">R. Okafor</t>
  </si>
  <si>
    <t xml:space="preserve">Photo before and after, in the daily record</t>
  </si>
  <si>
    <t xml:space="preserve">F-002</t>
  </si>
  <si>
    <t xml:space="preserve">Temporary panel on the west laydown left open with the schedule of circuits missing</t>
  </si>
  <si>
    <t xml:space="preserve">High</t>
  </si>
  <si>
    <t xml:space="preserve">West laydown</t>
  </si>
  <si>
    <t xml:space="preserve">Panel closed and locked; licensed electrician to relabel and reissue the schedule</t>
  </si>
  <si>
    <t xml:space="preserve">T. Brennan</t>
  </si>
  <si>
    <t xml:space="preserve">Twenty-two blank rows are pre-formatted. Insert rows inside the block, never below it, so the formulas and the dashboard follow.</t>
  </si>
  <si>
    <t xml:space="preserve">CONSTRUCTION SITE SAFETY CHECKLIST     ·     INSPECTION REGISTER</t>
  </si>
  <si>
    <t xml:space="preserve">One row per inspection. The counts read off Findings &amp; Actions, so they cannot disagree with it.</t>
  </si>
  <si>
    <t xml:space="preserve">EVERY INSPECTION, IN ORDER</t>
  </si>
  <si>
    <t xml:space="preserve">No.</t>
  </si>
  <si>
    <t xml:space="preserve">Findings</t>
  </si>
  <si>
    <t xml:space="preserve">Open</t>
  </si>
  <si>
    <t xml:space="preserve">Overdue</t>
  </si>
  <si>
    <t xml:space="preserve">The four count columns match a finding to an inspection by DATE. Two inspections on the same date will both show the same counts - if that happens on your project, add the area to the match or number the inspections.</t>
  </si>
  <si>
    <t xml:space="preserve">CONSTRUCTION SITE SAFETY CHECKLIST     ·     DASHBOARD</t>
  </si>
  <si>
    <t xml:space="preserve">Nothing on this sheet is typed. Every figure is a formula over Findings &amp; Actions.</t>
  </si>
  <si>
    <t xml:space="preserve">FINDINGS RAISED</t>
  </si>
  <si>
    <t xml:space="preserve">STILL OPEN</t>
  </si>
  <si>
    <t xml:space="preserve">OVERDUE</t>
  </si>
  <si>
    <t xml:space="preserve">OLDEST OPEN</t>
  </si>
  <si>
    <t xml:space="preserve">since the first inspection</t>
  </si>
  <si>
    <t xml:space="preserve">against the target the rating sets</t>
  </si>
  <si>
    <t xml:space="preserve">days since it was raised</t>
  </si>
  <si>
    <t xml:space="preserve">OPEN FINDINGS BY RATING</t>
  </si>
  <si>
    <t xml:space="preserve">Medium</t>
  </si>
  <si>
    <t xml:space="preserve">Low</t>
  </si>
  <si>
    <t xml:space="preserve">Observation</t>
  </si>
  <si>
    <t xml:space="preserve">One hue on purpose: this is magnitude, not identity. Stop work at the top is the ordering that matters - a single open stop-work item outranks any number of low ones.</t>
  </si>
  <si>
    <t xml:space="preserve">THE RECORD</t>
  </si>
  <si>
    <t xml:space="preserve">Value</t>
  </si>
  <si>
    <t xml:space="preserve">Where it comes from</t>
  </si>
  <si>
    <t xml:space="preserve">Findings &amp; Actions, Status column</t>
  </si>
  <si>
    <t xml:space="preserve">Closed with no evidence recorded</t>
  </si>
  <si>
    <t xml:space="preserve">Closed and Evidence columns - a closure nobody can check</t>
  </si>
  <si>
    <t xml:space="preserve">Due within a day</t>
  </si>
  <si>
    <t xml:space="preserve">Status column</t>
  </si>
  <si>
    <t xml:space="preserve">Inspections recorded</t>
  </si>
  <si>
    <t xml:space="preserve">Inspection Register, Date column</t>
  </si>
  <si>
    <t xml:space="preserve">Findings per inspection</t>
  </si>
  <si>
    <t xml:space="preserve">Both sheets - a falling rate with a falling inspection count is not improvement</t>
  </si>
  <si>
    <t xml:space="preserve">CONSTRUCTION SITE SAFETY CHECKLIST     ·     LISTS</t>
  </si>
  <si>
    <t xml:space="preserve">Every dropdown in the workbook, and the day target each rating gets. Edit a list here and every sheet that uses it follows.</t>
  </si>
  <si>
    <t xml:space="preserve">RATING, AND THE DAYS IT ALLOWS</t>
  </si>
  <si>
    <t xml:space="preserve">Days to close</t>
  </si>
  <si>
    <t xml:space="preserve">What it means</t>
  </si>
  <si>
    <t xml:space="preserve">Result</t>
  </si>
  <si>
    <t xml:space="preserve">Yes / No</t>
  </si>
  <si>
    <t xml:space="preserve">How the days are used</t>
  </si>
  <si>
    <t xml:space="preserve">An immediate risk of serious harm. Work in the area stops now.</t>
  </si>
  <si>
    <t xml:space="preserve">Yes</t>
  </si>
  <si>
    <t xml:space="preserve">Findings &amp; Actions works the target date out as the date raised plus the days in column C for the rating you chose. Change a number here and every open finding re-targets on the next recalculation. Nothing in the workbook hard-codes a period.</t>
  </si>
  <si>
    <t xml:space="preserve">Could cause serious harm before the next inspection.</t>
  </si>
  <si>
    <t xml:space="preserve">No</t>
  </si>
  <si>
    <t xml:space="preserve">A real deficiency with time to correct it properly.</t>
  </si>
  <si>
    <t xml:space="preserve">Housekeeping, wear, or a control that is present but untidy.</t>
  </si>
  <si>
    <t xml:space="preserve">Not a deficiency. Worth recording so a trend can be seen.</t>
  </si>
  <si>
    <t xml:space="preserve">STATUS</t>
  </si>
  <si>
    <t xml:space="preserve">In progress</t>
  </si>
  <si>
    <t xml:space="preserve">NOTES &amp; ASSUMPTIONS</t>
  </si>
  <si>
    <t xml:space="preserve">What this file assumes, what to change first, and what it is not.</t>
  </si>
  <si>
    <t xml:space="preserve">What this file assumes</t>
  </si>
  <si>
    <t xml:space="preserve">A general commercial construction site in the United States, with one principal contractor and subcontractors on site. Not a shutdown, not a live industrial plant, and not a site where a permit-to-work system governs all activity.</t>
  </si>
  <si>
    <t xml:space="preserve">The one thing to change first</t>
  </si>
  <si>
    <t xml:space="preserve">The 72 checks are a starting set, not a legal minimum. Add the hazards your project actually has - marine work, live traffic, rail corridor, asbestos, confined space as routine - and delete the groups you will never use.</t>
  </si>
  <si>
    <t xml:space="preserve">Why it ships blank</t>
  </si>
  <si>
    <t xml:space="preserve">Every other template in this library carries a worked example. A safety form does not: a pre-ticked box is a record of an inspection that never happened. The worked example is in Findings &amp; Actions instead.</t>
  </si>
  <si>
    <t xml:space="preserve">Ratings drive dates, not the reverse</t>
  </si>
  <si>
    <t xml:space="preserve">Stop work is same day, High next day, Medium a week, Low and Observation a month. Those targets are set on Lists and are a starting position, not a standard.</t>
  </si>
  <si>
    <t xml:space="preserve">Frequency is a decision you make</t>
  </si>
  <si>
    <t xml:space="preserve">Nothing here sets how often to inspect. Daily by the supervisor and weekly by the safety lead is common on commercial work; your contract, your insurer or your regulator may require something else.</t>
  </si>
  <si>
    <t xml:space="preserve">It does not replace a JHA</t>
  </si>
  <si>
    <t xml:space="preserve">A checklist looks at the site as it is. A job hazard analysis looks at a task before it starts. You need both, and line 16.1 is where they meet.</t>
  </si>
</sst>
</file>

<file path=xl/styles.xml><?xml version="1.0" encoding="utf-8"?>
<styleSheet xmlns="http://schemas.openxmlformats.org/spreadsheetml/2006/main">
  <numFmts count="4">
    <numFmt numFmtId="164" formatCode="General"/>
    <numFmt numFmtId="165" formatCode="General"/>
    <numFmt numFmtId="166" formatCode="d\ mmm\ yyyy"/>
    <numFmt numFmtId="167" formatCode="0"/>
  </numFmts>
  <fonts count="28">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i val="true"/>
      <sz val="9"/>
      <color rgb="FF8E98A2"/>
      <name val="Inter"/>
      <family val="0"/>
      <charset val="1"/>
    </font>
    <font>
      <b val="true"/>
      <sz val="9.5"/>
      <color rgb="FF1D3245"/>
      <name val="Inter"/>
      <family val="0"/>
      <charset val="1"/>
    </font>
    <font>
      <sz val="10"/>
      <color rgb="FF0D3C61"/>
      <name val="Inter"/>
      <family val="0"/>
      <charset val="1"/>
    </font>
    <font>
      <i val="true"/>
      <sz val="8.5"/>
      <color rgb="FF8E98A2"/>
      <name val="Inter"/>
      <family val="0"/>
      <charset val="1"/>
    </font>
    <font>
      <b val="true"/>
      <sz val="9.5"/>
      <color rgb="FF0D3C61"/>
      <name val="Inter"/>
      <family val="0"/>
      <charset val="1"/>
    </font>
    <font>
      <sz val="9"/>
      <color rgb="FF1D3245"/>
      <name val="Inter"/>
      <family val="0"/>
      <charset val="1"/>
    </font>
    <font>
      <sz val="9"/>
      <color rgb="FFEC6917"/>
      <name val="Inter"/>
      <family val="0"/>
      <charset val="1"/>
    </font>
    <font>
      <u val="single"/>
      <sz val="9.5"/>
      <color rgb="FF3480BC"/>
      <name val="Inter"/>
      <family val="0"/>
      <charset val="1"/>
    </font>
    <font>
      <sz val="10"/>
      <color rgb="FF1D3245"/>
      <name val="Inter"/>
      <family val="0"/>
      <charset val="1"/>
    </font>
    <font>
      <b val="true"/>
      <sz val="9.5"/>
      <color rgb="FFFFFFFF"/>
      <name val="Inter"/>
      <family val="0"/>
      <charset val="1"/>
    </font>
    <font>
      <b val="true"/>
      <sz val="8"/>
      <color rgb="FF9FB3C8"/>
      <name val="Inter"/>
      <family val="0"/>
      <charset val="1"/>
    </font>
    <font>
      <b val="true"/>
      <sz val="8.5"/>
      <color rgb="FF0D3C61"/>
      <name val="Inter"/>
      <family val="0"/>
      <charset val="1"/>
    </font>
    <font>
      <i val="true"/>
      <sz val="8"/>
      <color rgb="FF8E98A2"/>
      <name val="Inter"/>
      <family val="0"/>
      <charset val="1"/>
    </font>
    <font>
      <sz val="12"/>
      <color rgb="FFBDBDBD"/>
      <name val="Inter"/>
      <family val="0"/>
      <charset val="1"/>
    </font>
    <font>
      <b val="true"/>
      <sz val="10"/>
      <color rgb="FF1D3245"/>
      <name val="Inter"/>
      <family val="0"/>
      <charset val="1"/>
    </font>
    <font>
      <b val="true"/>
      <sz val="9"/>
      <color rgb="FF8E98A2"/>
      <name val="Inter"/>
      <family val="0"/>
      <charset val="1"/>
    </font>
    <font>
      <b val="true"/>
      <sz val="9"/>
      <color rgb="FF0D3C61"/>
      <name val="Inter"/>
      <family val="0"/>
      <charset val="1"/>
    </font>
    <font>
      <b val="true"/>
      <sz val="12"/>
      <color rgb="FF1D3245"/>
      <name val="Inter"/>
      <family val="0"/>
      <charset val="1"/>
    </font>
    <font>
      <b val="true"/>
      <sz val="8"/>
      <color rgb="FF8E98A2"/>
      <name val="Inter"/>
      <family val="0"/>
      <charset val="1"/>
    </font>
    <font>
      <b val="true"/>
      <sz val="22"/>
      <color rgb="FF1D3245"/>
      <name val="Inter"/>
      <family val="0"/>
      <charset val="1"/>
    </font>
    <font>
      <sz val="9"/>
      <color rgb="FF0D3C61"/>
      <name val="Inter"/>
      <family val="0"/>
      <charset val="1"/>
    </font>
    <font>
      <sz val="9.5"/>
      <color rgb="FF1D3245"/>
      <name val="Inter"/>
      <family val="0"/>
      <charset val="1"/>
    </font>
  </fonts>
  <fills count="11">
    <fill>
      <patternFill patternType="none"/>
    </fill>
    <fill>
      <patternFill patternType="gray125"/>
    </fill>
    <fill>
      <patternFill patternType="solid">
        <fgColor rgb="FF1D3245"/>
        <bgColor rgb="FF0D3C61"/>
      </patternFill>
    </fill>
    <fill>
      <patternFill patternType="solid">
        <fgColor rgb="FF3480BC"/>
        <bgColor rgb="FF0B79D0"/>
      </patternFill>
    </fill>
    <fill>
      <patternFill patternType="solid">
        <fgColor rgb="FF0D3C61"/>
        <bgColor rgb="FF1D3245"/>
      </patternFill>
    </fill>
    <fill>
      <patternFill patternType="solid">
        <fgColor rgb="FFE3F0FA"/>
        <bgColor rgb="FFDCE9F4"/>
      </patternFill>
    </fill>
    <fill>
      <patternFill patternType="solid">
        <fgColor rgb="FFFFF4E0"/>
        <bgColor rgb="FFFDEBE9"/>
      </patternFill>
    </fill>
    <fill>
      <patternFill patternType="solid">
        <fgColor rgb="FFF6F9FC"/>
        <bgColor rgb="FFF5F5F5"/>
      </patternFill>
    </fill>
    <fill>
      <patternFill patternType="solid">
        <fgColor rgb="FF215383"/>
        <bgColor rgb="FF0D3C61"/>
      </patternFill>
    </fill>
    <fill>
      <patternFill patternType="solid">
        <fgColor rgb="FFDCE9F4"/>
        <bgColor rgb="FFE3F0FA"/>
      </patternFill>
    </fill>
    <fill>
      <patternFill patternType="solid">
        <fgColor rgb="FFF5F5F5"/>
        <bgColor rgb="FFF6F9FC"/>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fals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10" fillId="0" borderId="0" xfId="0" applyFont="true" applyBorder="false" applyAlignment="true" applyProtection="false">
      <alignment horizontal="left" vertical="top" textRotation="0" wrapText="tru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2" fillId="6"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14" fillId="7"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center" textRotation="0" wrapText="true" indent="1" shrinkToFit="false"/>
      <protection locked="true" hidden="false"/>
    </xf>
    <xf numFmtId="164" fontId="15" fillId="4" borderId="0" xfId="0" applyFont="true" applyBorder="true" applyAlignment="true" applyProtection="false">
      <alignment horizontal="left" vertical="center" textRotation="0" wrapText="false" indent="1" shrinkToFit="false"/>
      <protection locked="true" hidden="false"/>
    </xf>
    <xf numFmtId="164" fontId="16" fillId="4" borderId="0" xfId="0" applyFont="true" applyBorder="false" applyAlignment="true" applyProtection="false">
      <alignment horizontal="center" vertical="center" textRotation="0" wrapText="false" indent="0" shrinkToFit="false"/>
      <protection locked="true" hidden="false"/>
    </xf>
    <xf numFmtId="164" fontId="16" fillId="4" borderId="0" xfId="0" applyFont="true" applyBorder="false" applyAlignment="true" applyProtection="false">
      <alignment horizontal="left" vertical="center" textRotation="0" wrapText="false" indent="1"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true" indent="1" shrinkToFit="false"/>
      <protection locked="true" hidden="false"/>
    </xf>
    <xf numFmtId="164" fontId="18" fillId="0" borderId="0" xfId="0" applyFont="true" applyBorder="fals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center" vertical="center" textRotation="0" wrapText="false" indent="0" shrinkToFit="false"/>
      <protection locked="true" hidden="false"/>
    </xf>
    <xf numFmtId="164" fontId="15" fillId="8" borderId="0" xfId="0" applyFont="true" applyBorder="true" applyAlignment="true" applyProtection="false">
      <alignment horizontal="left" vertical="center" textRotation="0" wrapText="false" indent="1" shrinkToFit="false"/>
      <protection locked="true" hidden="false"/>
    </xf>
    <xf numFmtId="164" fontId="16" fillId="8" borderId="0" xfId="0" applyFont="true" applyBorder="false" applyAlignment="true" applyProtection="false">
      <alignment horizontal="center" vertical="center" textRotation="0" wrapText="false" indent="0" shrinkToFit="false"/>
      <protection locked="true" hidden="false"/>
    </xf>
    <xf numFmtId="164" fontId="16" fillId="8" borderId="0" xfId="0" applyFont="true" applyBorder="fals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5" fontId="20" fillId="7" borderId="1" xfId="0" applyFont="true" applyBorder="true" applyAlignment="true" applyProtection="false">
      <alignment horizontal="left" vertical="center" textRotation="0" wrapText="false" indent="1" shrinkToFit="false"/>
      <protection locked="true" hidden="false"/>
    </xf>
    <xf numFmtId="164" fontId="17" fillId="9" borderId="2"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true" indent="1" shrinkToFit="false"/>
      <protection locked="true" hidden="false"/>
    </xf>
    <xf numFmtId="164" fontId="6" fillId="0" borderId="0" xfId="0" applyFont="true" applyBorder="false" applyAlignment="true" applyProtection="false">
      <alignment horizontal="left" vertical="center" textRotation="0" wrapText="false" indent="1" shrinkToFit="false"/>
      <protection locked="true" hidden="false"/>
    </xf>
    <xf numFmtId="166" fontId="6" fillId="0" borderId="0" xfId="0" applyFont="true" applyBorder="false" applyAlignment="true" applyProtection="false">
      <alignment horizontal="center" vertical="center" textRotation="0" wrapText="false" indent="0" shrinkToFit="false"/>
      <protection locked="true" hidden="false"/>
    </xf>
    <xf numFmtId="166" fontId="14" fillId="7" borderId="1" xfId="0" applyFont="true" applyBorder="true" applyAlignment="true" applyProtection="false">
      <alignment horizontal="center" vertical="center" textRotation="0" wrapText="false" indent="1" shrinkToFit="false"/>
      <protection locked="true" hidden="false"/>
    </xf>
    <xf numFmtId="164" fontId="20" fillId="7" borderId="1" xfId="0" applyFont="true" applyBorder="true" applyAlignment="true" applyProtection="false">
      <alignment horizontal="center" vertical="center" textRotation="0" wrapText="false" indent="1" shrinkToFit="false"/>
      <protection locked="true" hidden="false"/>
    </xf>
    <xf numFmtId="164" fontId="9" fillId="7" borderId="1" xfId="0" applyFont="true" applyBorder="true" applyAlignment="true" applyProtection="false">
      <alignment horizontal="left" vertical="center" textRotation="0" wrapText="true" indent="1" shrinkToFit="false"/>
      <protection locked="true" hidden="false"/>
    </xf>
    <xf numFmtId="166" fontId="14" fillId="7" borderId="1" xfId="0" applyFont="true" applyBorder="true" applyAlignment="true" applyProtection="false">
      <alignment horizontal="left" vertical="center" textRotation="0" wrapText="false" indent="1" shrinkToFit="false"/>
      <protection locked="true" hidden="false"/>
    </xf>
    <xf numFmtId="166" fontId="8" fillId="5" borderId="1" xfId="0" applyFont="true" applyBorder="true" applyAlignment="true" applyProtection="false">
      <alignment horizontal="center" vertical="center" textRotation="0" wrapText="false" indent="1" shrinkToFit="false"/>
      <protection locked="true" hidden="false"/>
    </xf>
    <xf numFmtId="164" fontId="22" fillId="0" borderId="0" xfId="0" applyFont="true" applyBorder="fals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center" vertical="center" textRotation="0" wrapText="false" indent="1" shrinkToFit="false"/>
      <protection locked="true" hidden="false"/>
    </xf>
    <xf numFmtId="164" fontId="14" fillId="7" borderId="1" xfId="0" applyFont="true" applyBorder="true" applyAlignment="true" applyProtection="false">
      <alignment horizontal="center" vertical="center" textRotation="0" wrapText="false" indent="1" shrinkToFit="false"/>
      <protection locked="true" hidden="false"/>
    </xf>
    <xf numFmtId="164" fontId="23" fillId="0" borderId="0" xfId="0" applyFont="true" applyBorder="true" applyAlignment="true" applyProtection="false">
      <alignment horizontal="left" vertical="center" textRotation="0" wrapText="false" indent="1" shrinkToFit="false"/>
      <protection locked="true" hidden="false"/>
    </xf>
    <xf numFmtId="164" fontId="24" fillId="10" borderId="0" xfId="0" applyFont="true" applyBorder="true" applyAlignment="true" applyProtection="false">
      <alignment horizontal="center" vertical="bottom" textRotation="0" wrapText="false" indent="0" shrinkToFit="false"/>
      <protection locked="true" hidden="false"/>
    </xf>
    <xf numFmtId="167" fontId="25" fillId="10" borderId="0" xfId="0" applyFont="true" applyBorder="true" applyAlignment="true" applyProtection="false">
      <alignment horizontal="center" vertical="center" textRotation="0" wrapText="false" indent="0" shrinkToFit="false"/>
      <protection locked="true" hidden="false"/>
    </xf>
    <xf numFmtId="164" fontId="18" fillId="10" borderId="0" xfId="0" applyFont="true" applyBorder="true" applyAlignment="true" applyProtection="false">
      <alignment horizontal="center" vertical="top" textRotation="0" wrapText="true" indent="0" shrinkToFit="false"/>
      <protection locked="true" hidden="false"/>
    </xf>
    <xf numFmtId="164" fontId="11" fillId="0" borderId="0" xfId="0" applyFont="true" applyBorder="true" applyAlignment="true" applyProtection="false">
      <alignment horizontal="left" vertical="center" textRotation="0" wrapText="false" indent="1" shrinkToFit="false"/>
      <protection locked="true" hidden="false"/>
    </xf>
    <xf numFmtId="165" fontId="20" fillId="7" borderId="1" xfId="0" applyFont="true" applyBorder="true" applyAlignment="true" applyProtection="false">
      <alignment horizontal="center" vertical="center" textRotation="0" wrapText="false" indent="1" shrinkToFit="false"/>
      <protection locked="true" hidden="false"/>
    </xf>
    <xf numFmtId="164" fontId="26" fillId="7"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1" shrinkToFit="false"/>
      <protection locked="true" hidden="false"/>
    </xf>
    <xf numFmtId="164" fontId="10" fillId="9" borderId="2" xfId="0" applyFont="true" applyBorder="true" applyAlignment="true" applyProtection="false">
      <alignment horizontal="center" vertical="center" textRotation="0" wrapText="true" indent="0" shrinkToFit="false"/>
      <protection locked="true" hidden="false"/>
    </xf>
    <xf numFmtId="164" fontId="27"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true" indent="1" shrinkToFit="false"/>
      <protection locked="true" hidden="false"/>
    </xf>
    <xf numFmtId="164" fontId="27" fillId="0" borderId="0" xfId="0" applyFont="true" applyBorder="false" applyAlignment="true" applyProtection="false">
      <alignment horizontal="left" vertical="center" textRotation="0" wrapText="false" indent="1"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FFF4E0"/>
        </patternFill>
      </fill>
    </dxf>
    <dxf>
      <fill>
        <patternFill>
          <bgColor rgb="FFF5F5F5"/>
        </patternFill>
      </fill>
    </dxf>
    <dxf>
      <font>
        <name val="Inter"/>
        <charset val="1"/>
        <family val="0"/>
        <b val="1"/>
        <color rgb="FFE31B0C"/>
        <sz val="9"/>
      </font>
      <fill>
        <patternFill>
          <bgColor rgb="FFFDEBE9"/>
        </patternFill>
      </fill>
    </dxf>
    <dxf>
      <font>
        <name val="Inter"/>
        <charset val="1"/>
        <family val="0"/>
        <b val="1"/>
        <color rgb="FF4CAF50"/>
        <sz val="9"/>
      </font>
      <fill>
        <patternFill>
          <bgColor rgb="FFE8F5E9"/>
        </patternFill>
      </fill>
    </dxf>
    <dxf>
      <font>
        <name val="Inter"/>
        <charset val="1"/>
        <family val="0"/>
        <b val="1"/>
        <color rgb="FFEC6917"/>
        <sz val="9"/>
      </font>
      <fill>
        <patternFill>
          <bgColor rgb="FFFFF4E0"/>
        </patternFill>
      </fill>
    </dxf>
    <dxf>
      <fill>
        <patternFill>
          <bgColor rgb="FFFDEBE9"/>
        </patternFill>
      </fill>
    </dxf>
    <dxf>
      <fill>
        <patternFill>
          <bgColor rgb="FFE8F5E9"/>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BDBDBD"/>
      <rgbColor rgb="FF808080"/>
      <rgbColor rgb="FF9999FF"/>
      <rgbColor rgb="FF993366"/>
      <rgbColor rgb="FFFFF4E0"/>
      <rgbColor rgb="FFE3F0FA"/>
      <rgbColor rgb="FF660066"/>
      <rgbColor rgb="FFFF8080"/>
      <rgbColor rgb="FF0B79D0"/>
      <rgbColor rgb="FFE0E0E0"/>
      <rgbColor rgb="FF000080"/>
      <rgbColor rgb="FFFF00FF"/>
      <rgbColor rgb="FFFFFF00"/>
      <rgbColor rgb="FF00FFFF"/>
      <rgbColor rgb="FF800080"/>
      <rgbColor rgb="FF800000"/>
      <rgbColor rgb="FF008080"/>
      <rgbColor rgb="FF0000FF"/>
      <rgbColor rgb="FF00CCFF"/>
      <rgbColor rgb="FFE8F5E9"/>
      <rgbColor rgb="FFDCE9F4"/>
      <rgbColor rgb="FFFDEBE9"/>
      <rgbColor rgb="FF9FB3C8"/>
      <rgbColor rgb="FFF6F9FC"/>
      <rgbColor rgb="FFCC99FF"/>
      <rgbColor rgb="FFF5F5F5"/>
      <rgbColor rgb="FF3480BC"/>
      <rgbColor rgb="FF33CCCC"/>
      <rgbColor rgb="FF99CC00"/>
      <rgbColor rgb="FFFFCC00"/>
      <rgbColor rgb="FFFF9900"/>
      <rgbColor rgb="FFEC6917"/>
      <rgbColor rgb="FF666699"/>
      <rgbColor rgb="FF8E98A2"/>
      <rgbColor rgb="FF0D3C61"/>
      <rgbColor rgb="FF4CAF50"/>
      <rgbColor rgb="FF003300"/>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599760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345600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458640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6"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24"/>
    <col collapsed="false" customWidth="true" hidden="false" outlineLevel="0" max="4" min="4" style="0" width="14"/>
    <col collapsed="false" customWidth="true" hidden="false" outlineLevel="0" max="5" min="5" style="0" width="16"/>
    <col collapsed="false" customWidth="true" hidden="false" outlineLevel="0" max="6" min="6" style="0" width="18"/>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4" customFormat="false" ht="25.5" hidden="false" customHeight="true" outlineLevel="0" collapsed="false">
      <c r="B4" s="3" t="s">
        <v>1</v>
      </c>
      <c r="C4" s="3"/>
      <c r="D4" s="3"/>
      <c r="E4" s="3"/>
      <c r="F4" s="3"/>
    </row>
    <row r="6" customFormat="false" ht="21.75" hidden="false" customHeight="true" outlineLevel="0" collapsed="false">
      <c r="B6" s="4" t="s">
        <v>2</v>
      </c>
      <c r="C6" s="4"/>
      <c r="D6" s="4"/>
      <c r="E6" s="4"/>
      <c r="F6" s="4"/>
    </row>
    <row r="7" customFormat="false" ht="30" hidden="false" customHeight="true" outlineLevel="0" collapsed="false">
      <c r="B7" s="5" t="s">
        <v>3</v>
      </c>
      <c r="C7" s="6"/>
      <c r="D7" s="6"/>
      <c r="E7" s="7" t="s">
        <v>4</v>
      </c>
      <c r="F7" s="7"/>
    </row>
    <row r="8" customFormat="false" ht="19.5" hidden="false" customHeight="true" outlineLevel="0" collapsed="false">
      <c r="B8" s="5" t="s">
        <v>5</v>
      </c>
      <c r="C8" s="6"/>
      <c r="D8" s="6"/>
      <c r="E8" s="7" t="s">
        <v>6</v>
      </c>
      <c r="F8" s="7"/>
    </row>
    <row r="9" customFormat="false" ht="19.5" hidden="false" customHeight="true" outlineLevel="0" collapsed="false">
      <c r="B9" s="5" t="s">
        <v>7</v>
      </c>
      <c r="C9" s="6"/>
      <c r="D9" s="6"/>
      <c r="E9" s="7" t="s">
        <v>8</v>
      </c>
      <c r="F9" s="7"/>
    </row>
    <row r="10" customFormat="false" ht="19.5" hidden="false" customHeight="true" outlineLevel="0" collapsed="false">
      <c r="B10" s="5" t="s">
        <v>9</v>
      </c>
      <c r="C10" s="6"/>
      <c r="D10" s="6"/>
      <c r="E10" s="7" t="s">
        <v>10</v>
      </c>
      <c r="F10" s="7"/>
    </row>
    <row r="11" customFormat="false" ht="19.5" hidden="false" customHeight="true" outlineLevel="0" collapsed="false">
      <c r="B11" s="5" t="s">
        <v>11</v>
      </c>
      <c r="C11" s="6"/>
      <c r="D11" s="6"/>
      <c r="E11" s="7" t="s">
        <v>12</v>
      </c>
      <c r="F11" s="7"/>
    </row>
    <row r="12" customFormat="false" ht="30" hidden="false" customHeight="true" outlineLevel="0" collapsed="false">
      <c r="B12" s="5" t="s">
        <v>13</v>
      </c>
      <c r="C12" s="6"/>
      <c r="D12" s="6"/>
      <c r="E12" s="7" t="s">
        <v>14</v>
      </c>
      <c r="F12" s="7"/>
    </row>
    <row r="14" customFormat="false" ht="21.75" hidden="false" customHeight="true" outlineLevel="0" collapsed="false">
      <c r="B14" s="4" t="s">
        <v>15</v>
      </c>
      <c r="C14" s="4"/>
      <c r="D14" s="4"/>
      <c r="E14" s="4"/>
      <c r="F14" s="4"/>
    </row>
    <row r="15" customFormat="false" ht="29.25" hidden="false" customHeight="true" outlineLevel="0" collapsed="false">
      <c r="B15" s="8" t="s">
        <v>16</v>
      </c>
      <c r="C15" s="9" t="s">
        <v>17</v>
      </c>
      <c r="D15" s="9"/>
      <c r="E15" s="9"/>
      <c r="F15" s="9"/>
    </row>
    <row r="16" customFormat="false" ht="29.25" hidden="false" customHeight="true" outlineLevel="0" collapsed="false">
      <c r="B16" s="8" t="s">
        <v>18</v>
      </c>
      <c r="C16" s="9" t="s">
        <v>19</v>
      </c>
      <c r="D16" s="9"/>
      <c r="E16" s="9"/>
      <c r="F16" s="9"/>
    </row>
    <row r="17" customFormat="false" ht="29.25" hidden="false" customHeight="true" outlineLevel="0" collapsed="false">
      <c r="B17" s="8" t="s">
        <v>20</v>
      </c>
      <c r="C17" s="9" t="s">
        <v>21</v>
      </c>
      <c r="D17" s="9"/>
      <c r="E17" s="9"/>
      <c r="F17" s="9"/>
    </row>
    <row r="18" customFormat="false" ht="29.25" hidden="false" customHeight="true" outlineLevel="0" collapsed="false">
      <c r="B18" s="8" t="s">
        <v>22</v>
      </c>
      <c r="C18" s="9" t="s">
        <v>23</v>
      </c>
      <c r="D18" s="9"/>
      <c r="E18" s="9"/>
      <c r="F18" s="9"/>
    </row>
    <row r="19" customFormat="false" ht="29.25" hidden="false" customHeight="true" outlineLevel="0" collapsed="false">
      <c r="B19" s="8" t="s">
        <v>24</v>
      </c>
      <c r="C19" s="9" t="s">
        <v>25</v>
      </c>
      <c r="D19" s="9"/>
      <c r="E19" s="9"/>
      <c r="F19" s="9"/>
    </row>
    <row r="20" customFormat="false" ht="16.5" hidden="false" customHeight="true" outlineLevel="0" collapsed="false">
      <c r="B20" s="8" t="s">
        <v>26</v>
      </c>
      <c r="C20" s="9" t="s">
        <v>27</v>
      </c>
      <c r="D20" s="9"/>
      <c r="E20" s="9"/>
      <c r="F20" s="9"/>
    </row>
    <row r="22" customFormat="false" ht="21.75" hidden="false" customHeight="true" outlineLevel="0" collapsed="false">
      <c r="B22" s="4" t="s">
        <v>28</v>
      </c>
      <c r="C22" s="4"/>
      <c r="D22" s="4"/>
      <c r="E22" s="4"/>
      <c r="F22" s="4"/>
    </row>
    <row r="23" customFormat="false" ht="16.5" hidden="false" customHeight="true" outlineLevel="0" collapsed="false">
      <c r="B23" s="8" t="s">
        <v>29</v>
      </c>
      <c r="C23" s="9" t="s">
        <v>30</v>
      </c>
      <c r="D23" s="9"/>
      <c r="E23" s="9"/>
      <c r="F23" s="9"/>
    </row>
    <row r="24" customFormat="false" ht="16.5" hidden="false" customHeight="true" outlineLevel="0" collapsed="false">
      <c r="B24" s="8" t="s">
        <v>31</v>
      </c>
      <c r="C24" s="9" t="s">
        <v>32</v>
      </c>
      <c r="D24" s="9"/>
      <c r="E24" s="9"/>
      <c r="F24" s="9"/>
    </row>
    <row r="25" customFormat="false" ht="29.25" hidden="false" customHeight="true" outlineLevel="0" collapsed="false">
      <c r="B25" s="8" t="s">
        <v>33</v>
      </c>
      <c r="C25" s="9" t="s">
        <v>34</v>
      </c>
      <c r="D25" s="9"/>
      <c r="E25" s="9"/>
      <c r="F25" s="9"/>
    </row>
    <row r="26" customFormat="false" ht="29.25" hidden="false" customHeight="true" outlineLevel="0" collapsed="false">
      <c r="B26" s="8" t="s">
        <v>35</v>
      </c>
      <c r="C26" s="9" t="s">
        <v>36</v>
      </c>
      <c r="D26" s="9"/>
      <c r="E26" s="9"/>
      <c r="F26" s="9"/>
    </row>
    <row r="27" customFormat="false" ht="29.25" hidden="false" customHeight="true" outlineLevel="0" collapsed="false">
      <c r="B27" s="8" t="s">
        <v>37</v>
      </c>
      <c r="C27" s="9" t="s">
        <v>38</v>
      </c>
      <c r="D27" s="9"/>
      <c r="E27" s="9"/>
      <c r="F27" s="9"/>
    </row>
    <row r="28" customFormat="false" ht="29.25" hidden="false" customHeight="true" outlineLevel="0" collapsed="false">
      <c r="B28" s="8" t="s">
        <v>39</v>
      </c>
      <c r="C28" s="9" t="s">
        <v>40</v>
      </c>
      <c r="D28" s="9"/>
      <c r="E28" s="9"/>
      <c r="F28" s="9"/>
    </row>
    <row r="30" customFormat="false" ht="99.75" hidden="false" customHeight="true" outlineLevel="0" collapsed="false">
      <c r="B30" s="10" t="s">
        <v>41</v>
      </c>
      <c r="C30" s="10"/>
      <c r="D30" s="10"/>
      <c r="E30" s="10"/>
      <c r="F30" s="10"/>
    </row>
    <row r="32" customFormat="false" ht="18" hidden="false" customHeight="true" outlineLevel="0" collapsed="false">
      <c r="B32" s="11" t="s">
        <v>42</v>
      </c>
      <c r="C32" s="11"/>
      <c r="D32" s="11"/>
      <c r="E32" s="11"/>
      <c r="F32" s="11"/>
    </row>
  </sheetData>
  <mergeCells count="32">
    <mergeCell ref="B1:F1"/>
    <mergeCell ref="B2:F2"/>
    <mergeCell ref="B4:F4"/>
    <mergeCell ref="B6:F6"/>
    <mergeCell ref="C7:D7"/>
    <mergeCell ref="E7:F7"/>
    <mergeCell ref="C8:D8"/>
    <mergeCell ref="E8:F8"/>
    <mergeCell ref="C9:D9"/>
    <mergeCell ref="E9:F9"/>
    <mergeCell ref="C10:D10"/>
    <mergeCell ref="E10:F10"/>
    <mergeCell ref="C11:D11"/>
    <mergeCell ref="E11:F11"/>
    <mergeCell ref="C12:D12"/>
    <mergeCell ref="E12:F12"/>
    <mergeCell ref="B14:F14"/>
    <mergeCell ref="C15:F15"/>
    <mergeCell ref="C16:F16"/>
    <mergeCell ref="C17:F17"/>
    <mergeCell ref="C18:F18"/>
    <mergeCell ref="C19:F19"/>
    <mergeCell ref="C20:F20"/>
    <mergeCell ref="B22:F22"/>
    <mergeCell ref="C23:F23"/>
    <mergeCell ref="C24:F24"/>
    <mergeCell ref="C25:F25"/>
    <mergeCell ref="C26:F26"/>
    <mergeCell ref="C27:F27"/>
    <mergeCell ref="C28:F28"/>
    <mergeCell ref="B30:F30"/>
    <mergeCell ref="B32:F32"/>
  </mergeCells>
  <hyperlinks>
    <hyperlink ref="B3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H1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6" topLeftCell="B17" activePane="bottomRight" state="frozen"/>
      <selection pane="topLeft" activeCell="A1" activeCellId="0" sqref="A1"/>
      <selection pane="topRight" activeCell="B1" activeCellId="0" sqref="B1"/>
      <selection pane="bottomLeft" activeCell="A17" activeCellId="0" sqref="A1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
    <col collapsed="false" customWidth="true" hidden="false" outlineLevel="0" max="3" min="3" style="0" width="50"/>
    <col collapsed="false" customWidth="true" hidden="false" outlineLevel="0" max="4" min="4" style="0" width="11"/>
    <col collapsed="false" customWidth="true" hidden="false" outlineLevel="0" max="5" min="5" style="0" width="4.6"/>
    <col collapsed="false" customWidth="true" hidden="false" outlineLevel="0" max="6" min="6" style="0" width="7.4"/>
    <col collapsed="false" customWidth="true" hidden="false" outlineLevel="0" max="7" min="7" style="0" width="5.2"/>
    <col collapsed="false" customWidth="true" hidden="false" outlineLevel="0" max="8" min="8" style="0" width="15"/>
    <col collapsed="false" customWidth="true" hidden="false" outlineLevel="0" max="9" min="9" style="0" width="2.2"/>
  </cols>
  <sheetData>
    <row r="1" customFormat="false" ht="33.75" hidden="false" customHeight="true" outlineLevel="0" collapsed="false">
      <c r="B1" s="1" t="s">
        <v>43</v>
      </c>
      <c r="C1" s="1"/>
      <c r="D1" s="1"/>
      <c r="E1" s="1"/>
      <c r="F1" s="1"/>
      <c r="G1" s="1"/>
      <c r="H1" s="1"/>
    </row>
    <row r="2" customFormat="false" ht="4.5" hidden="false" customHeight="true" outlineLevel="0" collapsed="false">
      <c r="B2" s="2"/>
      <c r="C2" s="2"/>
      <c r="D2" s="2"/>
      <c r="E2" s="2"/>
      <c r="F2" s="2"/>
      <c r="G2" s="2"/>
      <c r="H2" s="2"/>
    </row>
    <row r="4" customFormat="false" ht="25.5" hidden="false" customHeight="true" outlineLevel="0" collapsed="false">
      <c r="B4" s="3" t="s">
        <v>44</v>
      </c>
      <c r="C4" s="3"/>
      <c r="D4" s="3"/>
      <c r="E4" s="3"/>
      <c r="F4" s="3"/>
      <c r="G4" s="3"/>
      <c r="H4" s="3"/>
    </row>
    <row r="6" customFormat="false" ht="21.75" hidden="false" customHeight="true" outlineLevel="0" collapsed="false">
      <c r="B6" s="4" t="s">
        <v>45</v>
      </c>
      <c r="C6" s="4"/>
      <c r="D6" s="4"/>
      <c r="E6" s="4"/>
      <c r="F6" s="4"/>
      <c r="G6" s="4"/>
      <c r="H6" s="4"/>
    </row>
    <row r="7" customFormat="false" ht="18.75" hidden="false" customHeight="true" outlineLevel="0" collapsed="false">
      <c r="C7" s="5" t="s">
        <v>3</v>
      </c>
      <c r="D7" s="12" t="str">
        <f aca="false">IF(Cover!$C$7="","",Cover!$C$7)</f>
        <v/>
      </c>
      <c r="E7" s="12"/>
      <c r="F7" s="12"/>
      <c r="G7" s="12"/>
      <c r="H7" s="12"/>
    </row>
    <row r="8" customFormat="false" ht="18.75" hidden="false" customHeight="true" outlineLevel="0" collapsed="false">
      <c r="C8" s="5" t="s">
        <v>46</v>
      </c>
      <c r="D8" s="6"/>
      <c r="E8" s="6"/>
      <c r="F8" s="6"/>
      <c r="G8" s="6"/>
      <c r="H8" s="6"/>
    </row>
    <row r="9" customFormat="false" ht="18.75" hidden="false" customHeight="true" outlineLevel="0" collapsed="false">
      <c r="C9" s="5" t="s">
        <v>47</v>
      </c>
      <c r="D9" s="6"/>
      <c r="E9" s="6"/>
      <c r="F9" s="6"/>
      <c r="G9" s="6"/>
      <c r="H9" s="6"/>
    </row>
    <row r="10" customFormat="false" ht="18.75" hidden="false" customHeight="true" outlineLevel="0" collapsed="false">
      <c r="C10" s="5" t="s">
        <v>48</v>
      </c>
      <c r="D10" s="6"/>
      <c r="E10" s="6"/>
      <c r="F10" s="6"/>
      <c r="G10" s="6"/>
      <c r="H10" s="6"/>
    </row>
    <row r="11" customFormat="false" ht="18.75" hidden="false" customHeight="true" outlineLevel="0" collapsed="false">
      <c r="C11" s="5" t="s">
        <v>49</v>
      </c>
      <c r="D11" s="6"/>
      <c r="E11" s="6"/>
      <c r="F11" s="6"/>
      <c r="G11" s="6"/>
      <c r="H11" s="6"/>
    </row>
    <row r="12" customFormat="false" ht="18.75" hidden="false" customHeight="true" outlineLevel="0" collapsed="false">
      <c r="C12" s="5" t="s">
        <v>50</v>
      </c>
      <c r="D12" s="6"/>
      <c r="E12" s="6"/>
      <c r="F12" s="6"/>
      <c r="G12" s="6"/>
      <c r="H12" s="6"/>
    </row>
    <row r="14" customFormat="false" ht="15.75" hidden="false" customHeight="true" outlineLevel="0" collapsed="false">
      <c r="B14" s="13" t="s">
        <v>51</v>
      </c>
      <c r="C14" s="13"/>
      <c r="D14" s="13"/>
      <c r="E14" s="13"/>
      <c r="F14" s="13"/>
      <c r="G14" s="13"/>
      <c r="H14" s="13"/>
    </row>
    <row r="16" customFormat="false" ht="18.75" hidden="false" customHeight="true" outlineLevel="0" collapsed="false">
      <c r="B16" s="14" t="s">
        <v>52</v>
      </c>
      <c r="C16" s="14"/>
      <c r="D16" s="14"/>
      <c r="E16" s="15" t="s">
        <v>53</v>
      </c>
      <c r="F16" s="15" t="s">
        <v>54</v>
      </c>
      <c r="G16" s="15" t="s">
        <v>55</v>
      </c>
      <c r="H16" s="16" t="s">
        <v>56</v>
      </c>
    </row>
    <row r="17" customFormat="false" ht="33" hidden="false" customHeight="true" outlineLevel="0" collapsed="false">
      <c r="B17" s="17" t="s">
        <v>57</v>
      </c>
      <c r="C17" s="18" t="s">
        <v>58</v>
      </c>
      <c r="D17" s="19"/>
      <c r="E17" s="20" t="s">
        <v>59</v>
      </c>
      <c r="F17" s="20" t="s">
        <v>59</v>
      </c>
      <c r="G17" s="20" t="s">
        <v>59</v>
      </c>
      <c r="H17" s="6"/>
    </row>
    <row r="18" customFormat="false" ht="33" hidden="false" customHeight="true" outlineLevel="0" collapsed="false">
      <c r="B18" s="17" t="s">
        <v>60</v>
      </c>
      <c r="C18" s="18" t="s">
        <v>61</v>
      </c>
      <c r="D18" s="19" t="s">
        <v>62</v>
      </c>
      <c r="E18" s="20" t="s">
        <v>59</v>
      </c>
      <c r="F18" s="20" t="s">
        <v>59</v>
      </c>
      <c r="G18" s="20" t="s">
        <v>59</v>
      </c>
      <c r="H18" s="6"/>
    </row>
    <row r="19" customFormat="false" ht="33" hidden="false" customHeight="true" outlineLevel="0" collapsed="false">
      <c r="B19" s="17" t="s">
        <v>63</v>
      </c>
      <c r="C19" s="18" t="s">
        <v>64</v>
      </c>
      <c r="D19" s="19"/>
      <c r="E19" s="20" t="s">
        <v>59</v>
      </c>
      <c r="F19" s="20" t="s">
        <v>59</v>
      </c>
      <c r="G19" s="20" t="s">
        <v>59</v>
      </c>
      <c r="H19" s="6"/>
    </row>
    <row r="20" customFormat="false" ht="33" hidden="false" customHeight="true" outlineLevel="0" collapsed="false">
      <c r="B20" s="17" t="s">
        <v>65</v>
      </c>
      <c r="C20" s="18" t="s">
        <v>66</v>
      </c>
      <c r="D20" s="19" t="s">
        <v>62</v>
      </c>
      <c r="E20" s="20" t="s">
        <v>59</v>
      </c>
      <c r="F20" s="20" t="s">
        <v>59</v>
      </c>
      <c r="G20" s="20" t="s">
        <v>59</v>
      </c>
      <c r="H20" s="6"/>
    </row>
    <row r="21" customFormat="false" ht="33" hidden="false" customHeight="true" outlineLevel="0" collapsed="false">
      <c r="B21" s="17" t="s">
        <v>67</v>
      </c>
      <c r="C21" s="18" t="s">
        <v>68</v>
      </c>
      <c r="D21" s="19"/>
      <c r="E21" s="20" t="s">
        <v>59</v>
      </c>
      <c r="F21" s="20" t="s">
        <v>59</v>
      </c>
      <c r="G21" s="20" t="s">
        <v>59</v>
      </c>
      <c r="H21" s="6"/>
    </row>
    <row r="23" customFormat="false" ht="18.75" hidden="false" customHeight="true" outlineLevel="0" collapsed="false">
      <c r="B23" s="21" t="s">
        <v>69</v>
      </c>
      <c r="C23" s="21"/>
      <c r="D23" s="21"/>
      <c r="E23" s="22" t="s">
        <v>53</v>
      </c>
      <c r="F23" s="22" t="s">
        <v>54</v>
      </c>
      <c r="G23" s="22" t="s">
        <v>55</v>
      </c>
      <c r="H23" s="23" t="s">
        <v>56</v>
      </c>
    </row>
    <row r="24" customFormat="false" ht="33" hidden="false" customHeight="true" outlineLevel="0" collapsed="false">
      <c r="B24" s="17" t="s">
        <v>70</v>
      </c>
      <c r="C24" s="18" t="s">
        <v>71</v>
      </c>
      <c r="D24" s="19"/>
      <c r="E24" s="20" t="s">
        <v>59</v>
      </c>
      <c r="F24" s="20" t="s">
        <v>59</v>
      </c>
      <c r="G24" s="20" t="s">
        <v>59</v>
      </c>
      <c r="H24" s="6"/>
    </row>
    <row r="25" customFormat="false" ht="33" hidden="false" customHeight="true" outlineLevel="0" collapsed="false">
      <c r="B25" s="17" t="s">
        <v>72</v>
      </c>
      <c r="C25" s="18" t="s">
        <v>73</v>
      </c>
      <c r="D25" s="19" t="s">
        <v>74</v>
      </c>
      <c r="E25" s="20" t="s">
        <v>59</v>
      </c>
      <c r="F25" s="20" t="s">
        <v>59</v>
      </c>
      <c r="G25" s="20" t="s">
        <v>59</v>
      </c>
      <c r="H25" s="6"/>
    </row>
    <row r="26" customFormat="false" ht="20.25" hidden="false" customHeight="true" outlineLevel="0" collapsed="false">
      <c r="B26" s="17" t="s">
        <v>75</v>
      </c>
      <c r="C26" s="18" t="s">
        <v>76</v>
      </c>
      <c r="D26" s="19"/>
      <c r="E26" s="20" t="s">
        <v>59</v>
      </c>
      <c r="F26" s="20" t="s">
        <v>59</v>
      </c>
      <c r="G26" s="20" t="s">
        <v>59</v>
      </c>
      <c r="H26" s="6"/>
    </row>
    <row r="27" customFormat="false" ht="20.25" hidden="false" customHeight="true" outlineLevel="0" collapsed="false">
      <c r="B27" s="17" t="s">
        <v>77</v>
      </c>
      <c r="C27" s="18" t="s">
        <v>78</v>
      </c>
      <c r="D27" s="19"/>
      <c r="E27" s="20" t="s">
        <v>59</v>
      </c>
      <c r="F27" s="20" t="s">
        <v>59</v>
      </c>
      <c r="G27" s="20" t="s">
        <v>59</v>
      </c>
      <c r="H27" s="6"/>
    </row>
    <row r="29" customFormat="false" ht="18.75" hidden="false" customHeight="true" outlineLevel="0" collapsed="false">
      <c r="B29" s="14" t="s">
        <v>79</v>
      </c>
      <c r="C29" s="14"/>
      <c r="D29" s="14"/>
      <c r="E29" s="15" t="s">
        <v>53</v>
      </c>
      <c r="F29" s="15" t="s">
        <v>54</v>
      </c>
      <c r="G29" s="15" t="s">
        <v>55</v>
      </c>
      <c r="H29" s="16" t="s">
        <v>56</v>
      </c>
    </row>
    <row r="30" customFormat="false" ht="20.25" hidden="false" customHeight="true" outlineLevel="0" collapsed="false">
      <c r="B30" s="17" t="s">
        <v>80</v>
      </c>
      <c r="C30" s="18" t="s">
        <v>81</v>
      </c>
      <c r="D30" s="19" t="s">
        <v>82</v>
      </c>
      <c r="E30" s="20" t="s">
        <v>59</v>
      </c>
      <c r="F30" s="20" t="s">
        <v>59</v>
      </c>
      <c r="G30" s="20" t="s">
        <v>59</v>
      </c>
      <c r="H30" s="6"/>
    </row>
    <row r="31" customFormat="false" ht="20.25" hidden="false" customHeight="true" outlineLevel="0" collapsed="false">
      <c r="B31" s="17" t="s">
        <v>83</v>
      </c>
      <c r="C31" s="18" t="s">
        <v>84</v>
      </c>
      <c r="D31" s="19" t="s">
        <v>85</v>
      </c>
      <c r="E31" s="20" t="s">
        <v>59</v>
      </c>
      <c r="F31" s="20" t="s">
        <v>59</v>
      </c>
      <c r="G31" s="20" t="s">
        <v>59</v>
      </c>
      <c r="H31" s="6"/>
    </row>
    <row r="32" customFormat="false" ht="33" hidden="false" customHeight="true" outlineLevel="0" collapsed="false">
      <c r="B32" s="17" t="s">
        <v>86</v>
      </c>
      <c r="C32" s="18" t="s">
        <v>87</v>
      </c>
      <c r="D32" s="19"/>
      <c r="E32" s="20" t="s">
        <v>59</v>
      </c>
      <c r="F32" s="20" t="s">
        <v>59</v>
      </c>
      <c r="G32" s="20" t="s">
        <v>59</v>
      </c>
      <c r="H32" s="6"/>
    </row>
    <row r="33" customFormat="false" ht="33" hidden="false" customHeight="true" outlineLevel="0" collapsed="false">
      <c r="B33" s="17" t="s">
        <v>88</v>
      </c>
      <c r="C33" s="18" t="s">
        <v>89</v>
      </c>
      <c r="D33" s="19"/>
      <c r="E33" s="20" t="s">
        <v>59</v>
      </c>
      <c r="F33" s="20" t="s">
        <v>59</v>
      </c>
      <c r="G33" s="20" t="s">
        <v>59</v>
      </c>
      <c r="H33" s="6"/>
    </row>
    <row r="34" customFormat="false" ht="33" hidden="false" customHeight="true" outlineLevel="0" collapsed="false">
      <c r="B34" s="17" t="s">
        <v>90</v>
      </c>
      <c r="C34" s="18" t="s">
        <v>91</v>
      </c>
      <c r="D34" s="19"/>
      <c r="E34" s="20" t="s">
        <v>59</v>
      </c>
      <c r="F34" s="20" t="s">
        <v>59</v>
      </c>
      <c r="G34" s="20" t="s">
        <v>59</v>
      </c>
      <c r="H34" s="6"/>
    </row>
    <row r="36" customFormat="false" ht="18.75" hidden="false" customHeight="true" outlineLevel="0" collapsed="false">
      <c r="B36" s="21" t="s">
        <v>92</v>
      </c>
      <c r="C36" s="21"/>
      <c r="D36" s="21"/>
      <c r="E36" s="22" t="s">
        <v>53</v>
      </c>
      <c r="F36" s="22" t="s">
        <v>54</v>
      </c>
      <c r="G36" s="22" t="s">
        <v>55</v>
      </c>
      <c r="H36" s="23" t="s">
        <v>56</v>
      </c>
    </row>
    <row r="37" customFormat="false" ht="33" hidden="false" customHeight="true" outlineLevel="0" collapsed="false">
      <c r="B37" s="17" t="s">
        <v>93</v>
      </c>
      <c r="C37" s="18" t="s">
        <v>94</v>
      </c>
      <c r="D37" s="19" t="s">
        <v>95</v>
      </c>
      <c r="E37" s="20" t="s">
        <v>59</v>
      </c>
      <c r="F37" s="20" t="s">
        <v>59</v>
      </c>
      <c r="G37" s="20" t="s">
        <v>59</v>
      </c>
      <c r="H37" s="6"/>
    </row>
    <row r="38" customFormat="false" ht="33" hidden="false" customHeight="true" outlineLevel="0" collapsed="false">
      <c r="B38" s="17" t="s">
        <v>96</v>
      </c>
      <c r="C38" s="18" t="s">
        <v>97</v>
      </c>
      <c r="D38" s="19"/>
      <c r="E38" s="20" t="s">
        <v>59</v>
      </c>
      <c r="F38" s="20" t="s">
        <v>59</v>
      </c>
      <c r="G38" s="20" t="s">
        <v>59</v>
      </c>
      <c r="H38" s="6"/>
    </row>
    <row r="39" customFormat="false" ht="33" hidden="false" customHeight="true" outlineLevel="0" collapsed="false">
      <c r="B39" s="17" t="s">
        <v>98</v>
      </c>
      <c r="C39" s="18" t="s">
        <v>99</v>
      </c>
      <c r="D39" s="19" t="s">
        <v>100</v>
      </c>
      <c r="E39" s="20" t="s">
        <v>59</v>
      </c>
      <c r="F39" s="20" t="s">
        <v>59</v>
      </c>
      <c r="G39" s="20" t="s">
        <v>59</v>
      </c>
      <c r="H39" s="6"/>
    </row>
    <row r="40" customFormat="false" ht="33" hidden="false" customHeight="true" outlineLevel="0" collapsed="false">
      <c r="B40" s="17" t="s">
        <v>101</v>
      </c>
      <c r="C40" s="18" t="s">
        <v>102</v>
      </c>
      <c r="D40" s="19"/>
      <c r="E40" s="20" t="s">
        <v>59</v>
      </c>
      <c r="F40" s="20" t="s">
        <v>59</v>
      </c>
      <c r="G40" s="20" t="s">
        <v>59</v>
      </c>
      <c r="H40" s="6"/>
    </row>
    <row r="41" customFormat="false" ht="33" hidden="false" customHeight="true" outlineLevel="0" collapsed="false">
      <c r="B41" s="17" t="s">
        <v>103</v>
      </c>
      <c r="C41" s="18" t="s">
        <v>104</v>
      </c>
      <c r="D41" s="19"/>
      <c r="E41" s="20" t="s">
        <v>59</v>
      </c>
      <c r="F41" s="20" t="s">
        <v>59</v>
      </c>
      <c r="G41" s="20" t="s">
        <v>59</v>
      </c>
      <c r="H41" s="6"/>
    </row>
    <row r="43" customFormat="false" ht="18.75" hidden="false" customHeight="true" outlineLevel="0" collapsed="false">
      <c r="B43" s="14" t="s">
        <v>105</v>
      </c>
      <c r="C43" s="14"/>
      <c r="D43" s="14"/>
      <c r="E43" s="15" t="s">
        <v>53</v>
      </c>
      <c r="F43" s="15" t="s">
        <v>54</v>
      </c>
      <c r="G43" s="15" t="s">
        <v>55</v>
      </c>
      <c r="H43" s="16" t="s">
        <v>56</v>
      </c>
    </row>
    <row r="44" customFormat="false" ht="33" hidden="false" customHeight="true" outlineLevel="0" collapsed="false">
      <c r="B44" s="17" t="s">
        <v>106</v>
      </c>
      <c r="C44" s="18" t="s">
        <v>107</v>
      </c>
      <c r="D44" s="19" t="s">
        <v>108</v>
      </c>
      <c r="E44" s="20" t="s">
        <v>59</v>
      </c>
      <c r="F44" s="20" t="s">
        <v>59</v>
      </c>
      <c r="G44" s="20" t="s">
        <v>59</v>
      </c>
      <c r="H44" s="6"/>
    </row>
    <row r="45" customFormat="false" ht="33" hidden="false" customHeight="true" outlineLevel="0" collapsed="false">
      <c r="B45" s="17" t="s">
        <v>109</v>
      </c>
      <c r="C45" s="18" t="s">
        <v>110</v>
      </c>
      <c r="D45" s="19" t="s">
        <v>111</v>
      </c>
      <c r="E45" s="20" t="s">
        <v>59</v>
      </c>
      <c r="F45" s="20" t="s">
        <v>59</v>
      </c>
      <c r="G45" s="20" t="s">
        <v>59</v>
      </c>
      <c r="H45" s="6"/>
    </row>
    <row r="46" customFormat="false" ht="33" hidden="false" customHeight="true" outlineLevel="0" collapsed="false">
      <c r="B46" s="17" t="s">
        <v>112</v>
      </c>
      <c r="C46" s="18" t="s">
        <v>113</v>
      </c>
      <c r="D46" s="19"/>
      <c r="E46" s="20" t="s">
        <v>59</v>
      </c>
      <c r="F46" s="20" t="s">
        <v>59</v>
      </c>
      <c r="G46" s="20" t="s">
        <v>59</v>
      </c>
      <c r="H46" s="6"/>
    </row>
    <row r="47" customFormat="false" ht="33" hidden="false" customHeight="true" outlineLevel="0" collapsed="false">
      <c r="B47" s="17" t="s">
        <v>114</v>
      </c>
      <c r="C47" s="18" t="s">
        <v>115</v>
      </c>
      <c r="D47" s="19"/>
      <c r="E47" s="20" t="s">
        <v>59</v>
      </c>
      <c r="F47" s="20" t="s">
        <v>59</v>
      </c>
      <c r="G47" s="20" t="s">
        <v>59</v>
      </c>
      <c r="H47" s="6"/>
    </row>
    <row r="49" customFormat="false" ht="18.75" hidden="false" customHeight="true" outlineLevel="0" collapsed="false">
      <c r="B49" s="21" t="s">
        <v>116</v>
      </c>
      <c r="C49" s="21"/>
      <c r="D49" s="21"/>
      <c r="E49" s="22" t="s">
        <v>53</v>
      </c>
      <c r="F49" s="22" t="s">
        <v>54</v>
      </c>
      <c r="G49" s="22" t="s">
        <v>55</v>
      </c>
      <c r="H49" s="23" t="s">
        <v>56</v>
      </c>
    </row>
    <row r="50" customFormat="false" ht="20.25" hidden="false" customHeight="true" outlineLevel="0" collapsed="false">
      <c r="B50" s="17" t="s">
        <v>117</v>
      </c>
      <c r="C50" s="18" t="s">
        <v>118</v>
      </c>
      <c r="D50" s="19" t="s">
        <v>119</v>
      </c>
      <c r="E50" s="20" t="s">
        <v>59</v>
      </c>
      <c r="F50" s="20" t="s">
        <v>59</v>
      </c>
      <c r="G50" s="20" t="s">
        <v>59</v>
      </c>
      <c r="H50" s="6"/>
    </row>
    <row r="51" customFormat="false" ht="33" hidden="false" customHeight="true" outlineLevel="0" collapsed="false">
      <c r="B51" s="17" t="s">
        <v>120</v>
      </c>
      <c r="C51" s="18" t="s">
        <v>121</v>
      </c>
      <c r="D51" s="19" t="s">
        <v>122</v>
      </c>
      <c r="E51" s="20" t="s">
        <v>59</v>
      </c>
      <c r="F51" s="20" t="s">
        <v>59</v>
      </c>
      <c r="G51" s="20" t="s">
        <v>59</v>
      </c>
      <c r="H51" s="6"/>
    </row>
    <row r="52" customFormat="false" ht="33" hidden="false" customHeight="true" outlineLevel="0" collapsed="false">
      <c r="B52" s="17" t="s">
        <v>123</v>
      </c>
      <c r="C52" s="18" t="s">
        <v>124</v>
      </c>
      <c r="D52" s="19"/>
      <c r="E52" s="20" t="s">
        <v>59</v>
      </c>
      <c r="F52" s="20" t="s">
        <v>59</v>
      </c>
      <c r="G52" s="20" t="s">
        <v>59</v>
      </c>
      <c r="H52" s="6"/>
    </row>
    <row r="53" customFormat="false" ht="20.25" hidden="false" customHeight="true" outlineLevel="0" collapsed="false">
      <c r="B53" s="17" t="s">
        <v>125</v>
      </c>
      <c r="C53" s="18" t="s">
        <v>126</v>
      </c>
      <c r="D53" s="19"/>
      <c r="E53" s="20" t="s">
        <v>59</v>
      </c>
      <c r="F53" s="20" t="s">
        <v>59</v>
      </c>
      <c r="G53" s="20" t="s">
        <v>59</v>
      </c>
      <c r="H53" s="6"/>
    </row>
    <row r="54" customFormat="false" ht="33" hidden="false" customHeight="true" outlineLevel="0" collapsed="false">
      <c r="B54" s="17" t="s">
        <v>127</v>
      </c>
      <c r="C54" s="18" t="s">
        <v>128</v>
      </c>
      <c r="D54" s="19"/>
      <c r="E54" s="20" t="s">
        <v>59</v>
      </c>
      <c r="F54" s="20" t="s">
        <v>59</v>
      </c>
      <c r="G54" s="20" t="s">
        <v>59</v>
      </c>
      <c r="H54" s="6"/>
    </row>
    <row r="56" customFormat="false" ht="18.75" hidden="false" customHeight="true" outlineLevel="0" collapsed="false">
      <c r="B56" s="14" t="s">
        <v>129</v>
      </c>
      <c r="C56" s="14"/>
      <c r="D56" s="14"/>
      <c r="E56" s="15" t="s">
        <v>53</v>
      </c>
      <c r="F56" s="15" t="s">
        <v>54</v>
      </c>
      <c r="G56" s="15" t="s">
        <v>55</v>
      </c>
      <c r="H56" s="16" t="s">
        <v>56</v>
      </c>
    </row>
    <row r="57" customFormat="false" ht="33" hidden="false" customHeight="true" outlineLevel="0" collapsed="false">
      <c r="B57" s="17" t="s">
        <v>130</v>
      </c>
      <c r="C57" s="18" t="s">
        <v>131</v>
      </c>
      <c r="D57" s="19" t="s">
        <v>132</v>
      </c>
      <c r="E57" s="20" t="s">
        <v>59</v>
      </c>
      <c r="F57" s="20" t="s">
        <v>59</v>
      </c>
      <c r="G57" s="20" t="s">
        <v>59</v>
      </c>
      <c r="H57" s="6"/>
    </row>
    <row r="58" customFormat="false" ht="33" hidden="false" customHeight="true" outlineLevel="0" collapsed="false">
      <c r="B58" s="17" t="s">
        <v>133</v>
      </c>
      <c r="C58" s="18" t="s">
        <v>134</v>
      </c>
      <c r="D58" s="19"/>
      <c r="E58" s="20" t="s">
        <v>59</v>
      </c>
      <c r="F58" s="20" t="s">
        <v>59</v>
      </c>
      <c r="G58" s="20" t="s">
        <v>59</v>
      </c>
      <c r="H58" s="6"/>
    </row>
    <row r="59" customFormat="false" ht="33" hidden="false" customHeight="true" outlineLevel="0" collapsed="false">
      <c r="B59" s="17" t="s">
        <v>135</v>
      </c>
      <c r="C59" s="18" t="s">
        <v>136</v>
      </c>
      <c r="D59" s="19"/>
      <c r="E59" s="20" t="s">
        <v>59</v>
      </c>
      <c r="F59" s="20" t="s">
        <v>59</v>
      </c>
      <c r="G59" s="20" t="s">
        <v>59</v>
      </c>
      <c r="H59" s="6"/>
    </row>
    <row r="60" customFormat="false" ht="33" hidden="false" customHeight="true" outlineLevel="0" collapsed="false">
      <c r="B60" s="17" t="s">
        <v>137</v>
      </c>
      <c r="C60" s="18" t="s">
        <v>138</v>
      </c>
      <c r="D60" s="19"/>
      <c r="E60" s="20" t="s">
        <v>59</v>
      </c>
      <c r="F60" s="20" t="s">
        <v>59</v>
      </c>
      <c r="G60" s="20" t="s">
        <v>59</v>
      </c>
      <c r="H60" s="6"/>
    </row>
    <row r="61" customFormat="false" ht="33" hidden="false" customHeight="true" outlineLevel="0" collapsed="false">
      <c r="B61" s="17" t="s">
        <v>139</v>
      </c>
      <c r="C61" s="18" t="s">
        <v>140</v>
      </c>
      <c r="D61" s="19"/>
      <c r="E61" s="20" t="s">
        <v>59</v>
      </c>
      <c r="F61" s="20" t="s">
        <v>59</v>
      </c>
      <c r="G61" s="20" t="s">
        <v>59</v>
      </c>
      <c r="H61" s="6"/>
    </row>
    <row r="63" customFormat="false" ht="18.75" hidden="false" customHeight="true" outlineLevel="0" collapsed="false">
      <c r="B63" s="21" t="s">
        <v>141</v>
      </c>
      <c r="C63" s="21"/>
      <c r="D63" s="21"/>
      <c r="E63" s="22" t="s">
        <v>53</v>
      </c>
      <c r="F63" s="22" t="s">
        <v>54</v>
      </c>
      <c r="G63" s="22" t="s">
        <v>55</v>
      </c>
      <c r="H63" s="23" t="s">
        <v>56</v>
      </c>
    </row>
    <row r="64" customFormat="false" ht="33" hidden="false" customHeight="true" outlineLevel="0" collapsed="false">
      <c r="B64" s="17" t="s">
        <v>142</v>
      </c>
      <c r="C64" s="18" t="s">
        <v>143</v>
      </c>
      <c r="D64" s="19"/>
      <c r="E64" s="20" t="s">
        <v>59</v>
      </c>
      <c r="F64" s="20" t="s">
        <v>59</v>
      </c>
      <c r="G64" s="20" t="s">
        <v>59</v>
      </c>
      <c r="H64" s="6"/>
    </row>
    <row r="65" customFormat="false" ht="33" hidden="false" customHeight="true" outlineLevel="0" collapsed="false">
      <c r="B65" s="17" t="s">
        <v>144</v>
      </c>
      <c r="C65" s="18" t="s">
        <v>145</v>
      </c>
      <c r="D65" s="19"/>
      <c r="E65" s="20" t="s">
        <v>59</v>
      </c>
      <c r="F65" s="20" t="s">
        <v>59</v>
      </c>
      <c r="G65" s="20" t="s">
        <v>59</v>
      </c>
      <c r="H65" s="6"/>
    </row>
    <row r="66" customFormat="false" ht="20.25" hidden="false" customHeight="true" outlineLevel="0" collapsed="false">
      <c r="B66" s="17" t="s">
        <v>146</v>
      </c>
      <c r="C66" s="18" t="s">
        <v>147</v>
      </c>
      <c r="D66" s="19" t="s">
        <v>148</v>
      </c>
      <c r="E66" s="20" t="s">
        <v>59</v>
      </c>
      <c r="F66" s="20" t="s">
        <v>59</v>
      </c>
      <c r="G66" s="20" t="s">
        <v>59</v>
      </c>
      <c r="H66" s="6"/>
    </row>
    <row r="67" customFormat="false" ht="33" hidden="false" customHeight="true" outlineLevel="0" collapsed="false">
      <c r="B67" s="17" t="s">
        <v>149</v>
      </c>
      <c r="C67" s="18" t="s">
        <v>150</v>
      </c>
      <c r="D67" s="19"/>
      <c r="E67" s="20" t="s">
        <v>59</v>
      </c>
      <c r="F67" s="20" t="s">
        <v>59</v>
      </c>
      <c r="G67" s="20" t="s">
        <v>59</v>
      </c>
      <c r="H67" s="6"/>
    </row>
    <row r="69" customFormat="false" ht="18.75" hidden="false" customHeight="true" outlineLevel="0" collapsed="false">
      <c r="B69" s="14" t="s">
        <v>151</v>
      </c>
      <c r="C69" s="14"/>
      <c r="D69" s="14"/>
      <c r="E69" s="15" t="s">
        <v>53</v>
      </c>
      <c r="F69" s="15" t="s">
        <v>54</v>
      </c>
      <c r="G69" s="15" t="s">
        <v>55</v>
      </c>
      <c r="H69" s="16" t="s">
        <v>56</v>
      </c>
    </row>
    <row r="70" customFormat="false" ht="45.75" hidden="false" customHeight="true" outlineLevel="0" collapsed="false">
      <c r="B70" s="17" t="s">
        <v>152</v>
      </c>
      <c r="C70" s="18" t="s">
        <v>153</v>
      </c>
      <c r="D70" s="19" t="s">
        <v>154</v>
      </c>
      <c r="E70" s="20" t="s">
        <v>59</v>
      </c>
      <c r="F70" s="20" t="s">
        <v>59</v>
      </c>
      <c r="G70" s="20" t="s">
        <v>59</v>
      </c>
      <c r="H70" s="6"/>
    </row>
    <row r="71" customFormat="false" ht="33" hidden="false" customHeight="true" outlineLevel="0" collapsed="false">
      <c r="B71" s="17" t="s">
        <v>155</v>
      </c>
      <c r="C71" s="18" t="s">
        <v>156</v>
      </c>
      <c r="D71" s="19" t="s">
        <v>157</v>
      </c>
      <c r="E71" s="20" t="s">
        <v>59</v>
      </c>
      <c r="F71" s="20" t="s">
        <v>59</v>
      </c>
      <c r="G71" s="20" t="s">
        <v>59</v>
      </c>
      <c r="H71" s="6"/>
    </row>
    <row r="72" customFormat="false" ht="20.25" hidden="false" customHeight="true" outlineLevel="0" collapsed="false">
      <c r="B72" s="17" t="s">
        <v>158</v>
      </c>
      <c r="C72" s="18" t="s">
        <v>159</v>
      </c>
      <c r="D72" s="19"/>
      <c r="E72" s="20" t="s">
        <v>59</v>
      </c>
      <c r="F72" s="20" t="s">
        <v>59</v>
      </c>
      <c r="G72" s="20" t="s">
        <v>59</v>
      </c>
      <c r="H72" s="6"/>
    </row>
    <row r="73" customFormat="false" ht="33" hidden="false" customHeight="true" outlineLevel="0" collapsed="false">
      <c r="B73" s="17" t="s">
        <v>160</v>
      </c>
      <c r="C73" s="18" t="s">
        <v>161</v>
      </c>
      <c r="D73" s="19" t="s">
        <v>162</v>
      </c>
      <c r="E73" s="20" t="s">
        <v>59</v>
      </c>
      <c r="F73" s="20" t="s">
        <v>59</v>
      </c>
      <c r="G73" s="20" t="s">
        <v>59</v>
      </c>
      <c r="H73" s="6"/>
    </row>
    <row r="74" customFormat="false" ht="20.25" hidden="false" customHeight="true" outlineLevel="0" collapsed="false">
      <c r="B74" s="17" t="s">
        <v>163</v>
      </c>
      <c r="C74" s="18" t="s">
        <v>164</v>
      </c>
      <c r="D74" s="19"/>
      <c r="E74" s="20" t="s">
        <v>59</v>
      </c>
      <c r="F74" s="20" t="s">
        <v>59</v>
      </c>
      <c r="G74" s="20" t="s">
        <v>59</v>
      </c>
      <c r="H74" s="6"/>
    </row>
    <row r="76" customFormat="false" ht="18.75" hidden="false" customHeight="true" outlineLevel="0" collapsed="false">
      <c r="B76" s="21" t="s">
        <v>165</v>
      </c>
      <c r="C76" s="21"/>
      <c r="D76" s="21"/>
      <c r="E76" s="22" t="s">
        <v>53</v>
      </c>
      <c r="F76" s="22" t="s">
        <v>54</v>
      </c>
      <c r="G76" s="22" t="s">
        <v>55</v>
      </c>
      <c r="H76" s="23" t="s">
        <v>56</v>
      </c>
    </row>
    <row r="77" customFormat="false" ht="20.25" hidden="false" customHeight="true" outlineLevel="0" collapsed="false">
      <c r="B77" s="17" t="s">
        <v>166</v>
      </c>
      <c r="C77" s="18" t="s">
        <v>167</v>
      </c>
      <c r="D77" s="19" t="s">
        <v>168</v>
      </c>
      <c r="E77" s="20" t="s">
        <v>59</v>
      </c>
      <c r="F77" s="20" t="s">
        <v>59</v>
      </c>
      <c r="G77" s="20" t="s">
        <v>59</v>
      </c>
      <c r="H77" s="6"/>
    </row>
    <row r="78" customFormat="false" ht="33" hidden="false" customHeight="true" outlineLevel="0" collapsed="false">
      <c r="B78" s="17" t="s">
        <v>169</v>
      </c>
      <c r="C78" s="18" t="s">
        <v>170</v>
      </c>
      <c r="D78" s="19"/>
      <c r="E78" s="20" t="s">
        <v>59</v>
      </c>
      <c r="F78" s="20" t="s">
        <v>59</v>
      </c>
      <c r="G78" s="20" t="s">
        <v>59</v>
      </c>
      <c r="H78" s="6"/>
    </row>
    <row r="79" customFormat="false" ht="20.25" hidden="false" customHeight="true" outlineLevel="0" collapsed="false">
      <c r="B79" s="17" t="s">
        <v>171</v>
      </c>
      <c r="C79" s="18" t="s">
        <v>172</v>
      </c>
      <c r="D79" s="19"/>
      <c r="E79" s="20" t="s">
        <v>59</v>
      </c>
      <c r="F79" s="20" t="s">
        <v>59</v>
      </c>
      <c r="G79" s="20" t="s">
        <v>59</v>
      </c>
      <c r="H79" s="6"/>
    </row>
    <row r="80" customFormat="false" ht="33" hidden="false" customHeight="true" outlineLevel="0" collapsed="false">
      <c r="B80" s="17" t="s">
        <v>173</v>
      </c>
      <c r="C80" s="18" t="s">
        <v>174</v>
      </c>
      <c r="D80" s="19"/>
      <c r="E80" s="20" t="s">
        <v>59</v>
      </c>
      <c r="F80" s="20" t="s">
        <v>59</v>
      </c>
      <c r="G80" s="20" t="s">
        <v>59</v>
      </c>
      <c r="H80" s="6"/>
    </row>
    <row r="81" customFormat="false" ht="33" hidden="false" customHeight="true" outlineLevel="0" collapsed="false">
      <c r="B81" s="17" t="s">
        <v>175</v>
      </c>
      <c r="C81" s="18" t="s">
        <v>176</v>
      </c>
      <c r="D81" s="19"/>
      <c r="E81" s="20" t="s">
        <v>59</v>
      </c>
      <c r="F81" s="20" t="s">
        <v>59</v>
      </c>
      <c r="G81" s="20" t="s">
        <v>59</v>
      </c>
      <c r="H81" s="6"/>
    </row>
    <row r="83" customFormat="false" ht="18.75" hidden="false" customHeight="true" outlineLevel="0" collapsed="false">
      <c r="B83" s="14" t="s">
        <v>177</v>
      </c>
      <c r="C83" s="14"/>
      <c r="D83" s="14"/>
      <c r="E83" s="15" t="s">
        <v>53</v>
      </c>
      <c r="F83" s="15" t="s">
        <v>54</v>
      </c>
      <c r="G83" s="15" t="s">
        <v>55</v>
      </c>
      <c r="H83" s="16" t="s">
        <v>56</v>
      </c>
    </row>
    <row r="84" customFormat="false" ht="33" hidden="false" customHeight="true" outlineLevel="0" collapsed="false">
      <c r="B84" s="17" t="s">
        <v>178</v>
      </c>
      <c r="C84" s="18" t="s">
        <v>179</v>
      </c>
      <c r="D84" s="19"/>
      <c r="E84" s="20" t="s">
        <v>59</v>
      </c>
      <c r="F84" s="20" t="s">
        <v>59</v>
      </c>
      <c r="G84" s="20" t="s">
        <v>59</v>
      </c>
      <c r="H84" s="6"/>
    </row>
    <row r="85" customFormat="false" ht="33" hidden="false" customHeight="true" outlineLevel="0" collapsed="false">
      <c r="B85" s="17" t="s">
        <v>180</v>
      </c>
      <c r="C85" s="18" t="s">
        <v>181</v>
      </c>
      <c r="D85" s="19"/>
      <c r="E85" s="20" t="s">
        <v>59</v>
      </c>
      <c r="F85" s="20" t="s">
        <v>59</v>
      </c>
      <c r="G85" s="20" t="s">
        <v>59</v>
      </c>
      <c r="H85" s="6"/>
    </row>
    <row r="86" customFormat="false" ht="33" hidden="false" customHeight="true" outlineLevel="0" collapsed="false">
      <c r="B86" s="17" t="s">
        <v>182</v>
      </c>
      <c r="C86" s="18" t="s">
        <v>183</v>
      </c>
      <c r="D86" s="19"/>
      <c r="E86" s="20" t="s">
        <v>59</v>
      </c>
      <c r="F86" s="20" t="s">
        <v>59</v>
      </c>
      <c r="G86" s="20" t="s">
        <v>59</v>
      </c>
      <c r="H86" s="6"/>
    </row>
    <row r="87" customFormat="false" ht="33" hidden="false" customHeight="true" outlineLevel="0" collapsed="false">
      <c r="B87" s="17" t="s">
        <v>184</v>
      </c>
      <c r="C87" s="18" t="s">
        <v>185</v>
      </c>
      <c r="D87" s="19"/>
      <c r="E87" s="20" t="s">
        <v>59</v>
      </c>
      <c r="F87" s="20" t="s">
        <v>59</v>
      </c>
      <c r="G87" s="20" t="s">
        <v>59</v>
      </c>
      <c r="H87" s="6"/>
    </row>
    <row r="89" customFormat="false" ht="18.75" hidden="false" customHeight="true" outlineLevel="0" collapsed="false">
      <c r="B89" s="21" t="s">
        <v>186</v>
      </c>
      <c r="C89" s="21"/>
      <c r="D89" s="21"/>
      <c r="E89" s="22" t="s">
        <v>53</v>
      </c>
      <c r="F89" s="22" t="s">
        <v>54</v>
      </c>
      <c r="G89" s="22" t="s">
        <v>55</v>
      </c>
      <c r="H89" s="23" t="s">
        <v>56</v>
      </c>
    </row>
    <row r="90" customFormat="false" ht="33" hidden="false" customHeight="true" outlineLevel="0" collapsed="false">
      <c r="B90" s="17" t="s">
        <v>187</v>
      </c>
      <c r="C90" s="18" t="s">
        <v>188</v>
      </c>
      <c r="D90" s="19"/>
      <c r="E90" s="20" t="s">
        <v>59</v>
      </c>
      <c r="F90" s="20" t="s">
        <v>59</v>
      </c>
      <c r="G90" s="20" t="s">
        <v>59</v>
      </c>
      <c r="H90" s="6"/>
    </row>
    <row r="91" customFormat="false" ht="33" hidden="false" customHeight="true" outlineLevel="0" collapsed="false">
      <c r="B91" s="17" t="s">
        <v>189</v>
      </c>
      <c r="C91" s="18" t="s">
        <v>190</v>
      </c>
      <c r="D91" s="19" t="s">
        <v>191</v>
      </c>
      <c r="E91" s="20" t="s">
        <v>59</v>
      </c>
      <c r="F91" s="20" t="s">
        <v>59</v>
      </c>
      <c r="G91" s="20" t="s">
        <v>59</v>
      </c>
      <c r="H91" s="6"/>
    </row>
    <row r="92" customFormat="false" ht="33" hidden="false" customHeight="true" outlineLevel="0" collapsed="false">
      <c r="B92" s="17" t="s">
        <v>192</v>
      </c>
      <c r="C92" s="18" t="s">
        <v>193</v>
      </c>
      <c r="D92" s="19"/>
      <c r="E92" s="20" t="s">
        <v>59</v>
      </c>
      <c r="F92" s="20" t="s">
        <v>59</v>
      </c>
      <c r="G92" s="20" t="s">
        <v>59</v>
      </c>
      <c r="H92" s="6"/>
    </row>
    <row r="93" customFormat="false" ht="33" hidden="false" customHeight="true" outlineLevel="0" collapsed="false">
      <c r="B93" s="17" t="s">
        <v>194</v>
      </c>
      <c r="C93" s="18" t="s">
        <v>195</v>
      </c>
      <c r="D93" s="19"/>
      <c r="E93" s="20" t="s">
        <v>59</v>
      </c>
      <c r="F93" s="20" t="s">
        <v>59</v>
      </c>
      <c r="G93" s="20" t="s">
        <v>59</v>
      </c>
      <c r="H93" s="6"/>
    </row>
    <row r="95" customFormat="false" ht="18.75" hidden="false" customHeight="true" outlineLevel="0" collapsed="false">
      <c r="B95" s="14" t="s">
        <v>196</v>
      </c>
      <c r="C95" s="14"/>
      <c r="D95" s="14"/>
      <c r="E95" s="15" t="s">
        <v>53</v>
      </c>
      <c r="F95" s="15" t="s">
        <v>54</v>
      </c>
      <c r="G95" s="15" t="s">
        <v>55</v>
      </c>
      <c r="H95" s="16" t="s">
        <v>56</v>
      </c>
    </row>
    <row r="96" customFormat="false" ht="33" hidden="false" customHeight="true" outlineLevel="0" collapsed="false">
      <c r="B96" s="17" t="s">
        <v>197</v>
      </c>
      <c r="C96" s="18" t="s">
        <v>198</v>
      </c>
      <c r="D96" s="19" t="s">
        <v>199</v>
      </c>
      <c r="E96" s="20" t="s">
        <v>59</v>
      </c>
      <c r="F96" s="20" t="s">
        <v>59</v>
      </c>
      <c r="G96" s="20" t="s">
        <v>59</v>
      </c>
      <c r="H96" s="6"/>
    </row>
    <row r="97" customFormat="false" ht="20.25" hidden="false" customHeight="true" outlineLevel="0" collapsed="false">
      <c r="B97" s="17" t="s">
        <v>200</v>
      </c>
      <c r="C97" s="18" t="s">
        <v>201</v>
      </c>
      <c r="D97" s="19"/>
      <c r="E97" s="20" t="s">
        <v>59</v>
      </c>
      <c r="F97" s="20" t="s">
        <v>59</v>
      </c>
      <c r="G97" s="20" t="s">
        <v>59</v>
      </c>
      <c r="H97" s="6"/>
    </row>
    <row r="98" customFormat="false" ht="33" hidden="false" customHeight="true" outlineLevel="0" collapsed="false">
      <c r="B98" s="17" t="s">
        <v>202</v>
      </c>
      <c r="C98" s="18" t="s">
        <v>203</v>
      </c>
      <c r="D98" s="19"/>
      <c r="E98" s="20" t="s">
        <v>59</v>
      </c>
      <c r="F98" s="20" t="s">
        <v>59</v>
      </c>
      <c r="G98" s="20" t="s">
        <v>59</v>
      </c>
      <c r="H98" s="6"/>
    </row>
    <row r="99" customFormat="false" ht="33" hidden="false" customHeight="true" outlineLevel="0" collapsed="false">
      <c r="B99" s="17" t="s">
        <v>204</v>
      </c>
      <c r="C99" s="18" t="s">
        <v>205</v>
      </c>
      <c r="D99" s="19"/>
      <c r="E99" s="20" t="s">
        <v>59</v>
      </c>
      <c r="F99" s="20" t="s">
        <v>59</v>
      </c>
      <c r="G99" s="20" t="s">
        <v>59</v>
      </c>
      <c r="H99" s="6"/>
    </row>
    <row r="101" customFormat="false" ht="18.75" hidden="false" customHeight="true" outlineLevel="0" collapsed="false">
      <c r="B101" s="21" t="s">
        <v>206</v>
      </c>
      <c r="C101" s="21"/>
      <c r="D101" s="21"/>
      <c r="E101" s="22" t="s">
        <v>53</v>
      </c>
      <c r="F101" s="22" t="s">
        <v>54</v>
      </c>
      <c r="G101" s="22" t="s">
        <v>55</v>
      </c>
      <c r="H101" s="23" t="s">
        <v>56</v>
      </c>
    </row>
    <row r="102" customFormat="false" ht="20.25" hidden="false" customHeight="true" outlineLevel="0" collapsed="false">
      <c r="B102" s="17" t="s">
        <v>207</v>
      </c>
      <c r="C102" s="18" t="s">
        <v>208</v>
      </c>
      <c r="D102" s="19" t="s">
        <v>209</v>
      </c>
      <c r="E102" s="20" t="s">
        <v>59</v>
      </c>
      <c r="F102" s="20" t="s">
        <v>59</v>
      </c>
      <c r="G102" s="20" t="s">
        <v>59</v>
      </c>
      <c r="H102" s="6"/>
    </row>
    <row r="103" customFormat="false" ht="33" hidden="false" customHeight="true" outlineLevel="0" collapsed="false">
      <c r="B103" s="17" t="s">
        <v>210</v>
      </c>
      <c r="C103" s="18" t="s">
        <v>211</v>
      </c>
      <c r="D103" s="19"/>
      <c r="E103" s="20" t="s">
        <v>59</v>
      </c>
      <c r="F103" s="20" t="s">
        <v>59</v>
      </c>
      <c r="G103" s="20" t="s">
        <v>59</v>
      </c>
      <c r="H103" s="6"/>
    </row>
    <row r="104" customFormat="false" ht="20.25" hidden="false" customHeight="true" outlineLevel="0" collapsed="false">
      <c r="B104" s="17" t="s">
        <v>212</v>
      </c>
      <c r="C104" s="18" t="s">
        <v>213</v>
      </c>
      <c r="D104" s="19"/>
      <c r="E104" s="20" t="s">
        <v>59</v>
      </c>
      <c r="F104" s="20" t="s">
        <v>59</v>
      </c>
      <c r="G104" s="20" t="s">
        <v>59</v>
      </c>
      <c r="H104" s="6"/>
    </row>
    <row r="105" customFormat="false" ht="33" hidden="false" customHeight="true" outlineLevel="0" collapsed="false">
      <c r="B105" s="17" t="s">
        <v>214</v>
      </c>
      <c r="C105" s="18" t="s">
        <v>215</v>
      </c>
      <c r="D105" s="19"/>
      <c r="E105" s="20" t="s">
        <v>59</v>
      </c>
      <c r="F105" s="20" t="s">
        <v>59</v>
      </c>
      <c r="G105" s="20" t="s">
        <v>59</v>
      </c>
      <c r="H105" s="6"/>
    </row>
    <row r="107" customFormat="false" ht="18.75" hidden="false" customHeight="true" outlineLevel="0" collapsed="false">
      <c r="B107" s="14" t="s">
        <v>216</v>
      </c>
      <c r="C107" s="14"/>
      <c r="D107" s="14"/>
      <c r="E107" s="15" t="s">
        <v>53</v>
      </c>
      <c r="F107" s="15" t="s">
        <v>54</v>
      </c>
      <c r="G107" s="15" t="s">
        <v>55</v>
      </c>
      <c r="H107" s="16" t="s">
        <v>56</v>
      </c>
    </row>
    <row r="108" customFormat="false" ht="33" hidden="false" customHeight="true" outlineLevel="0" collapsed="false">
      <c r="B108" s="17" t="s">
        <v>217</v>
      </c>
      <c r="C108" s="18" t="s">
        <v>218</v>
      </c>
      <c r="D108" s="19" t="s">
        <v>219</v>
      </c>
      <c r="E108" s="20" t="s">
        <v>59</v>
      </c>
      <c r="F108" s="20" t="s">
        <v>59</v>
      </c>
      <c r="G108" s="20" t="s">
        <v>59</v>
      </c>
      <c r="H108" s="6"/>
    </row>
    <row r="109" customFormat="false" ht="33" hidden="false" customHeight="true" outlineLevel="0" collapsed="false">
      <c r="B109" s="17" t="s">
        <v>220</v>
      </c>
      <c r="C109" s="18" t="s">
        <v>221</v>
      </c>
      <c r="D109" s="19" t="s">
        <v>222</v>
      </c>
      <c r="E109" s="20" t="s">
        <v>59</v>
      </c>
      <c r="F109" s="20" t="s">
        <v>59</v>
      </c>
      <c r="G109" s="20" t="s">
        <v>59</v>
      </c>
      <c r="H109" s="6"/>
    </row>
    <row r="110" customFormat="false" ht="33" hidden="false" customHeight="true" outlineLevel="0" collapsed="false">
      <c r="B110" s="17" t="s">
        <v>223</v>
      </c>
      <c r="C110" s="18" t="s">
        <v>224</v>
      </c>
      <c r="D110" s="19"/>
      <c r="E110" s="20" t="s">
        <v>59</v>
      </c>
      <c r="F110" s="20" t="s">
        <v>59</v>
      </c>
      <c r="G110" s="20" t="s">
        <v>59</v>
      </c>
      <c r="H110" s="6"/>
    </row>
    <row r="111" customFormat="false" ht="33" hidden="false" customHeight="true" outlineLevel="0" collapsed="false">
      <c r="B111" s="17" t="s">
        <v>225</v>
      </c>
      <c r="C111" s="18" t="s">
        <v>226</v>
      </c>
      <c r="D111" s="19"/>
      <c r="E111" s="20" t="s">
        <v>59</v>
      </c>
      <c r="F111" s="20" t="s">
        <v>59</v>
      </c>
      <c r="G111" s="20" t="s">
        <v>59</v>
      </c>
      <c r="H111" s="6"/>
    </row>
    <row r="113" customFormat="false" ht="18.75" hidden="false" customHeight="true" outlineLevel="0" collapsed="false">
      <c r="B113" s="21" t="s">
        <v>227</v>
      </c>
      <c r="C113" s="21"/>
      <c r="D113" s="21"/>
      <c r="E113" s="22" t="s">
        <v>53</v>
      </c>
      <c r="F113" s="22" t="s">
        <v>54</v>
      </c>
      <c r="G113" s="22" t="s">
        <v>55</v>
      </c>
      <c r="H113" s="23" t="s">
        <v>56</v>
      </c>
    </row>
    <row r="114" customFormat="false" ht="33" hidden="false" customHeight="true" outlineLevel="0" collapsed="false">
      <c r="B114" s="17" t="s">
        <v>228</v>
      </c>
      <c r="C114" s="18" t="s">
        <v>229</v>
      </c>
      <c r="D114" s="19"/>
      <c r="E114" s="20" t="s">
        <v>59</v>
      </c>
      <c r="F114" s="20" t="s">
        <v>59</v>
      </c>
      <c r="G114" s="20" t="s">
        <v>59</v>
      </c>
      <c r="H114" s="6"/>
    </row>
    <row r="115" customFormat="false" ht="20.25" hidden="false" customHeight="true" outlineLevel="0" collapsed="false">
      <c r="B115" s="17" t="s">
        <v>230</v>
      </c>
      <c r="C115" s="18" t="s">
        <v>231</v>
      </c>
      <c r="D115" s="19"/>
      <c r="E115" s="20" t="s">
        <v>59</v>
      </c>
      <c r="F115" s="20" t="s">
        <v>59</v>
      </c>
      <c r="G115" s="20" t="s">
        <v>59</v>
      </c>
      <c r="H115" s="6"/>
    </row>
    <row r="116" customFormat="false" ht="33" hidden="false" customHeight="true" outlineLevel="0" collapsed="false">
      <c r="B116" s="17" t="s">
        <v>232</v>
      </c>
      <c r="C116" s="18" t="s">
        <v>233</v>
      </c>
      <c r="D116" s="19"/>
      <c r="E116" s="20" t="s">
        <v>59</v>
      </c>
      <c r="F116" s="20" t="s">
        <v>59</v>
      </c>
      <c r="G116" s="20" t="s">
        <v>59</v>
      </c>
      <c r="H116" s="6"/>
    </row>
    <row r="117" customFormat="false" ht="33" hidden="false" customHeight="true" outlineLevel="0" collapsed="false">
      <c r="B117" s="17" t="s">
        <v>234</v>
      </c>
      <c r="C117" s="18" t="s">
        <v>235</v>
      </c>
      <c r="D117" s="19"/>
      <c r="E117" s="20" t="s">
        <v>59</v>
      </c>
      <c r="F117" s="20" t="s">
        <v>59</v>
      </c>
      <c r="G117" s="20" t="s">
        <v>59</v>
      </c>
      <c r="H117" s="6"/>
    </row>
    <row r="118" customFormat="false" ht="33" hidden="false" customHeight="true" outlineLevel="0" collapsed="false">
      <c r="B118" s="17" t="s">
        <v>236</v>
      </c>
      <c r="C118" s="18" t="s">
        <v>237</v>
      </c>
      <c r="D118" s="19"/>
      <c r="E118" s="20" t="s">
        <v>59</v>
      </c>
      <c r="F118" s="20" t="s">
        <v>59</v>
      </c>
      <c r="G118" s="20" t="s">
        <v>59</v>
      </c>
      <c r="H118" s="6"/>
    </row>
    <row r="120" customFormat="false" ht="21.75" hidden="false" customHeight="true" outlineLevel="0" collapsed="false">
      <c r="B120" s="4" t="s">
        <v>238</v>
      </c>
      <c r="C120" s="4"/>
      <c r="D120" s="4"/>
      <c r="E120" s="4"/>
      <c r="F120" s="4"/>
      <c r="G120" s="4"/>
      <c r="H120" s="4"/>
    </row>
    <row r="121" customFormat="false" ht="19.5" hidden="false" customHeight="true" outlineLevel="0" collapsed="false">
      <c r="B121" s="24" t="s">
        <v>48</v>
      </c>
      <c r="C121" s="24"/>
      <c r="D121" s="6"/>
      <c r="E121" s="6"/>
      <c r="F121" s="6"/>
      <c r="G121" s="6"/>
      <c r="H121" s="6"/>
    </row>
    <row r="122" customFormat="false" ht="19.5" hidden="false" customHeight="true" outlineLevel="0" collapsed="false">
      <c r="B122" s="24" t="s">
        <v>239</v>
      </c>
      <c r="C122" s="24"/>
      <c r="D122" s="6"/>
      <c r="E122" s="6"/>
      <c r="F122" s="6"/>
      <c r="G122" s="6"/>
      <c r="H122" s="6"/>
    </row>
    <row r="123" customFormat="false" ht="19.5" hidden="false" customHeight="true" outlineLevel="0" collapsed="false">
      <c r="B123" s="24" t="s">
        <v>240</v>
      </c>
      <c r="C123" s="24"/>
      <c r="D123" s="25" t="n">
        <f aca="false">COUNTIF('Findings &amp; Actions'!$B$8:$B$31,"&lt;&gt;")</f>
        <v>2</v>
      </c>
      <c r="E123" s="25"/>
      <c r="F123" s="25"/>
      <c r="G123" s="25"/>
      <c r="H123" s="25"/>
    </row>
    <row r="124" customFormat="false" ht="19.5" hidden="false" customHeight="true" outlineLevel="0" collapsed="false">
      <c r="B124" s="24" t="s">
        <v>241</v>
      </c>
      <c r="C124" s="24"/>
      <c r="D124" s="6"/>
      <c r="E124" s="6"/>
      <c r="F124" s="6"/>
      <c r="G124" s="6"/>
      <c r="H124" s="6"/>
    </row>
    <row r="126" customFormat="false" ht="18" hidden="false" customHeight="true" outlineLevel="0" collapsed="false">
      <c r="B126" s="11" t="s">
        <v>42</v>
      </c>
      <c r="C126" s="11"/>
      <c r="D126" s="11"/>
      <c r="E126" s="11"/>
      <c r="F126" s="11"/>
      <c r="G126" s="11"/>
      <c r="H126" s="11"/>
    </row>
  </sheetData>
  <mergeCells count="37">
    <mergeCell ref="B1:H1"/>
    <mergeCell ref="B2:H2"/>
    <mergeCell ref="B4:H4"/>
    <mergeCell ref="B6:H6"/>
    <mergeCell ref="D7:H7"/>
    <mergeCell ref="D8:H8"/>
    <mergeCell ref="D9:H9"/>
    <mergeCell ref="D10:H10"/>
    <mergeCell ref="D11:H11"/>
    <mergeCell ref="D12:H12"/>
    <mergeCell ref="B14:H14"/>
    <mergeCell ref="B16:D16"/>
    <mergeCell ref="B23:D23"/>
    <mergeCell ref="B29:D29"/>
    <mergeCell ref="B36:D36"/>
    <mergeCell ref="B43:D43"/>
    <mergeCell ref="B49:D49"/>
    <mergeCell ref="B56:D56"/>
    <mergeCell ref="B63:D63"/>
    <mergeCell ref="B69:D69"/>
    <mergeCell ref="B76:D76"/>
    <mergeCell ref="B83:D83"/>
    <mergeCell ref="B89:D89"/>
    <mergeCell ref="B95:D95"/>
    <mergeCell ref="B101:D101"/>
    <mergeCell ref="B107:D107"/>
    <mergeCell ref="B113:D113"/>
    <mergeCell ref="B120:H120"/>
    <mergeCell ref="B121:C121"/>
    <mergeCell ref="D121:H121"/>
    <mergeCell ref="B122:C122"/>
    <mergeCell ref="D122:H122"/>
    <mergeCell ref="B123:C123"/>
    <mergeCell ref="D123:H123"/>
    <mergeCell ref="B124:C124"/>
    <mergeCell ref="D124:H124"/>
    <mergeCell ref="B126:H126"/>
  </mergeCells>
  <hyperlinks>
    <hyperlink ref="B126"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C6917"/>
    <pageSetUpPr fitToPage="true"/>
  </sheetPr>
  <dimension ref="B1:O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61"/>
    <col collapsed="false" customWidth="true" hidden="false" outlineLevel="0" max="3" min="3" style="0" width="7"/>
    <col collapsed="false" customWidth="true" hidden="false" outlineLevel="0" max="4" min="4" style="0" width="30"/>
    <col collapsed="false" customWidth="true" hidden="false" outlineLevel="0" max="5" min="5" style="0" width="9"/>
    <col collapsed="false" customWidth="true" hidden="false" outlineLevel="0" max="6" min="6" style="0" width="13"/>
    <col collapsed="false" customWidth="true" hidden="false" outlineLevel="0" max="7" min="7" style="0" width="28"/>
    <col collapsed="false" customWidth="true" hidden="false" outlineLevel="0" max="11" min="8" style="0" width="13"/>
    <col collapsed="false" customWidth="true" hidden="false" outlineLevel="0" max="12" min="12" style="0" width="11"/>
    <col collapsed="false" customWidth="true" hidden="false" outlineLevel="0" max="13" min="13" style="0" width="26"/>
    <col collapsed="false" customWidth="true" hidden="false" outlineLevel="0" max="14" min="14" style="0" width="25"/>
    <col collapsed="false" customWidth="true" hidden="true" outlineLevel="0" max="15" min="15" style="0" width="11"/>
    <col collapsed="false" customWidth="true" hidden="false" outlineLevel="0" max="16" min="16" style="0" width="2.2"/>
  </cols>
  <sheetData>
    <row r="1" customFormat="false" ht="33.75" hidden="false" customHeight="true" outlineLevel="0" collapsed="false">
      <c r="B1" s="1" t="s">
        <v>242</v>
      </c>
      <c r="C1" s="1"/>
      <c r="D1" s="1"/>
      <c r="E1" s="1"/>
      <c r="F1" s="1"/>
      <c r="G1" s="1"/>
      <c r="H1" s="1"/>
      <c r="I1" s="1"/>
      <c r="J1" s="1"/>
      <c r="K1" s="1"/>
      <c r="L1" s="1"/>
      <c r="M1" s="1"/>
      <c r="N1" s="1"/>
    </row>
    <row r="2" customFormat="false" ht="4.5" hidden="false" customHeight="true" outlineLevel="0" collapsed="false">
      <c r="B2" s="2"/>
      <c r="C2" s="2"/>
      <c r="D2" s="2"/>
      <c r="E2" s="2"/>
      <c r="F2" s="2"/>
      <c r="G2" s="2"/>
      <c r="H2" s="2"/>
      <c r="I2" s="2"/>
      <c r="J2" s="2"/>
      <c r="K2" s="2"/>
      <c r="L2" s="2"/>
      <c r="M2" s="2"/>
      <c r="N2" s="2"/>
    </row>
    <row r="3" customFormat="false" ht="16.5" hidden="false" customHeight="true" outlineLevel="0" collapsed="false">
      <c r="B3" s="24" t="str">
        <f aca="false">IF('Findings &amp; Actions'!$B$8&lt;&gt;"F-001","","EXAMPLE CONTENT - the two findings on Findings &amp; Actions are worked examples. Replace them with your own and this banner disappears.")</f>
        <v>EXAMPLE CONTENT - the two findings on Findings &amp; Actions are worked examples. Replace them with your own and this banner disappears.</v>
      </c>
      <c r="C3" s="24"/>
      <c r="D3" s="24"/>
      <c r="E3" s="24"/>
      <c r="F3" s="24"/>
      <c r="G3" s="24"/>
      <c r="H3" s="24"/>
      <c r="I3" s="24"/>
      <c r="J3" s="24"/>
      <c r="K3" s="24"/>
      <c r="L3" s="24"/>
      <c r="M3" s="24"/>
      <c r="N3" s="24"/>
    </row>
    <row r="4" customFormat="false" ht="25.5" hidden="false" customHeight="true" outlineLevel="0" collapsed="false">
      <c r="B4" s="3" t="s">
        <v>243</v>
      </c>
      <c r="C4" s="3"/>
      <c r="D4" s="3"/>
      <c r="E4" s="3"/>
      <c r="F4" s="3"/>
      <c r="G4" s="3"/>
      <c r="H4" s="3"/>
      <c r="I4" s="3"/>
      <c r="J4" s="3"/>
      <c r="K4" s="3"/>
      <c r="L4" s="3"/>
      <c r="M4" s="3"/>
      <c r="N4" s="3"/>
    </row>
    <row r="6" customFormat="false" ht="21.75" hidden="false" customHeight="true" outlineLevel="0" collapsed="false">
      <c r="B6" s="4" t="s">
        <v>244</v>
      </c>
      <c r="C6" s="4"/>
      <c r="D6" s="4"/>
      <c r="E6" s="4"/>
      <c r="F6" s="4"/>
      <c r="G6" s="4"/>
      <c r="H6" s="4"/>
      <c r="I6" s="4"/>
      <c r="J6" s="4"/>
      <c r="K6" s="4"/>
      <c r="L6" s="4"/>
      <c r="M6" s="4"/>
      <c r="N6" s="4"/>
    </row>
    <row r="7" customFormat="false" ht="34.5" hidden="false" customHeight="true" outlineLevel="0" collapsed="false">
      <c r="B7" s="26" t="s">
        <v>245</v>
      </c>
      <c r="C7" s="26" t="s">
        <v>246</v>
      </c>
      <c r="D7" s="26" t="s">
        <v>247</v>
      </c>
      <c r="E7" s="26" t="s">
        <v>248</v>
      </c>
      <c r="F7" s="26" t="s">
        <v>249</v>
      </c>
      <c r="G7" s="26" t="s">
        <v>250</v>
      </c>
      <c r="H7" s="26" t="s">
        <v>251</v>
      </c>
      <c r="I7" s="26" t="s">
        <v>252</v>
      </c>
      <c r="J7" s="26" t="s">
        <v>253</v>
      </c>
      <c r="K7" s="26" t="s">
        <v>254</v>
      </c>
      <c r="L7" s="26" t="s">
        <v>255</v>
      </c>
      <c r="M7" s="26" t="s">
        <v>256</v>
      </c>
      <c r="N7" s="26" t="s">
        <v>246</v>
      </c>
    </row>
    <row r="8" customFormat="false" ht="45.75" hidden="false" customHeight="true" outlineLevel="0" collapsed="false">
      <c r="B8" s="27" t="s">
        <v>257</v>
      </c>
      <c r="C8" s="28" t="s">
        <v>93</v>
      </c>
      <c r="D8" s="29" t="s">
        <v>258</v>
      </c>
      <c r="E8" s="28" t="s">
        <v>259</v>
      </c>
      <c r="F8" s="29" t="s">
        <v>260</v>
      </c>
      <c r="G8" s="29" t="s">
        <v>261</v>
      </c>
      <c r="H8" s="30" t="s">
        <v>262</v>
      </c>
      <c r="I8" s="31" t="n">
        <f aca="true">TODAY()-4</f>
        <v>46254</v>
      </c>
      <c r="J8" s="32" t="n">
        <f aca="false">IF(OR($I8="",$E8=""),"",$I8+IFERROR(INDEX(Lists!$C$8:$C$12,MATCH($E8,Lists!$B$8:$B$12,0)),0))</f>
        <v>46254</v>
      </c>
      <c r="K8" s="31" t="n">
        <f aca="true">TODAY()-2</f>
        <v>46256</v>
      </c>
      <c r="L8" s="33" t="str">
        <f aca="true">IF($B8="","",IF($K8&lt;&gt;"","Closed",IF($J8="","Open",IF(TODAY()&gt;$J8,"Overdue",IF($J8-TODAY()&lt;=1,"Due now","Open")))))</f>
        <v>Closed</v>
      </c>
      <c r="M8" s="29" t="s">
        <v>263</v>
      </c>
      <c r="N8" s="34" t="str">
        <f aca="true">IF($B8="","",IF($E8="","Rate it - the target date comes from the rating",IF($C8="","Name the check number it came from, so it can be traced back",IF($H8="","Name an owner",IF(AND($K8&lt;&gt;"",$M8=""),"",IF(AND($E8="Stop work",$K8="",TODAY()&gt;$I8),"Stop work and still open - this outranks everything else on the sheet",IF(AND($K8&lt;&gt;"",$G8=""),"Closed with no action recorded","")))))))</f>
        <v/>
      </c>
      <c r="O8" s="35" t="str">
        <f aca="false">IF(AND($B8&lt;&gt;"",$L8&lt;&gt;"Closed"),$I8,"")</f>
        <v/>
      </c>
    </row>
    <row r="9" customFormat="false" ht="45.75" hidden="false" customHeight="true" outlineLevel="0" collapsed="false">
      <c r="B9" s="27" t="s">
        <v>264</v>
      </c>
      <c r="C9" s="28" t="s">
        <v>135</v>
      </c>
      <c r="D9" s="29" t="s">
        <v>265</v>
      </c>
      <c r="E9" s="28" t="s">
        <v>266</v>
      </c>
      <c r="F9" s="29" t="s">
        <v>267</v>
      </c>
      <c r="G9" s="29" t="s">
        <v>268</v>
      </c>
      <c r="H9" s="30" t="s">
        <v>269</v>
      </c>
      <c r="I9" s="31" t="n">
        <f aca="true">TODAY()-1</f>
        <v>46257</v>
      </c>
      <c r="J9" s="32" t="n">
        <f aca="false">IF(OR($I9="",$E9=""),"",$I9+IFERROR(INDEX(Lists!$C$8:$C$12,MATCH($E9,Lists!$B$8:$B$12,0)),0))</f>
        <v>46258</v>
      </c>
      <c r="K9" s="36"/>
      <c r="L9" s="33" t="str">
        <f aca="true">IF($B9="","",IF($K9&lt;&gt;"","Closed",IF($J9="","Open",IF(TODAY()&gt;$J9,"Overdue",IF($J9-TODAY()&lt;=1,"Due now","Open")))))</f>
        <v>Due now</v>
      </c>
      <c r="M9" s="29"/>
      <c r="N9" s="34" t="str">
        <f aca="true">IF($B9="","",IF($E9="","Rate it - the target date comes from the rating",IF($C9="","Name the check number it came from, so it can be traced back",IF($H9="","Name an owner",IF(AND($K9&lt;&gt;"",$M9=""),"",IF(AND($E9="Stop work",$K9="",TODAY()&gt;$I9),"Stop work and still open - this outranks everything else on the sheet",IF(AND($K9&lt;&gt;"",$G9=""),"Closed with no action recorded","")))))))</f>
        <v/>
      </c>
      <c r="O9" s="35" t="n">
        <f aca="false">IF(AND($B9&lt;&gt;"",$L9&lt;&gt;"Closed"),$I9,"")</f>
        <v>46257</v>
      </c>
    </row>
    <row r="10" customFormat="false" ht="25.5" hidden="false" customHeight="true" outlineLevel="0" collapsed="false">
      <c r="B10" s="37"/>
      <c r="C10" s="38"/>
      <c r="D10" s="18"/>
      <c r="E10" s="38"/>
      <c r="F10" s="18"/>
      <c r="G10" s="18"/>
      <c r="H10" s="39"/>
      <c r="I10" s="36"/>
      <c r="J10" s="32" t="str">
        <f aca="false">IF(OR($I10="",$E10=""),"",$I10+IFERROR(INDEX(Lists!$C$8:$C$12,MATCH($E10,Lists!$B$8:$B$12,0)),0))</f>
        <v/>
      </c>
      <c r="K10" s="36"/>
      <c r="L10" s="33" t="str">
        <f aca="true">IF($B10="","",IF($K10&lt;&gt;"","Closed",IF($J10="","Open",IF(TODAY()&gt;$J10,"Overdue",IF($J10-TODAY()&lt;=1,"Due now","Open")))))</f>
        <v/>
      </c>
      <c r="M10" s="6"/>
      <c r="N10" s="34" t="str">
        <f aca="true">IF($B10="","",IF($E10="","Rate it - the target date comes from the rating",IF($C10="","Name the check number it came from, so it can be traced back",IF($H10="","Name an owner",IF(AND($K10&lt;&gt;"",$M10=""),"",IF(AND($E10="Stop work",$K10="",TODAY()&gt;$I10),"Stop work and still open - this outranks everything else on the sheet",IF(AND($K10&lt;&gt;"",$G10=""),"Closed with no action recorded","")))))))</f>
        <v/>
      </c>
      <c r="O10" s="35" t="str">
        <f aca="false">IF(AND($B10&lt;&gt;"",$L10&lt;&gt;"Closed"),$I10,"")</f>
        <v/>
      </c>
    </row>
    <row r="11" customFormat="false" ht="25.5" hidden="false" customHeight="true" outlineLevel="0" collapsed="false">
      <c r="B11" s="37"/>
      <c r="C11" s="38"/>
      <c r="D11" s="18"/>
      <c r="E11" s="38"/>
      <c r="F11" s="18"/>
      <c r="G11" s="18"/>
      <c r="H11" s="39"/>
      <c r="I11" s="36"/>
      <c r="J11" s="32" t="str">
        <f aca="false">IF(OR($I11="",$E11=""),"",$I11+IFERROR(INDEX(Lists!$C$8:$C$12,MATCH($E11,Lists!$B$8:$B$12,0)),0))</f>
        <v/>
      </c>
      <c r="K11" s="36"/>
      <c r="L11" s="33" t="str">
        <f aca="true">IF($B11="","",IF($K11&lt;&gt;"","Closed",IF($J11="","Open",IF(TODAY()&gt;$J11,"Overdue",IF($J11-TODAY()&lt;=1,"Due now","Open")))))</f>
        <v/>
      </c>
      <c r="M11" s="6"/>
      <c r="N11" s="34" t="str">
        <f aca="true">IF($B11="","",IF($E11="","Rate it - the target date comes from the rating",IF($C11="","Name the check number it came from, so it can be traced back",IF($H11="","Name an owner",IF(AND($K11&lt;&gt;"",$M11=""),"",IF(AND($E11="Stop work",$K11="",TODAY()&gt;$I11),"Stop work and still open - this outranks everything else on the sheet",IF(AND($K11&lt;&gt;"",$G11=""),"Closed with no action recorded","")))))))</f>
        <v/>
      </c>
      <c r="O11" s="35" t="str">
        <f aca="false">IF(AND($B11&lt;&gt;"",$L11&lt;&gt;"Closed"),$I11,"")</f>
        <v/>
      </c>
    </row>
    <row r="12" customFormat="false" ht="25.5" hidden="false" customHeight="true" outlineLevel="0" collapsed="false">
      <c r="B12" s="37"/>
      <c r="C12" s="38"/>
      <c r="D12" s="18"/>
      <c r="E12" s="38"/>
      <c r="F12" s="18"/>
      <c r="G12" s="18"/>
      <c r="H12" s="39"/>
      <c r="I12" s="36"/>
      <c r="J12" s="32" t="str">
        <f aca="false">IF(OR($I12="",$E12=""),"",$I12+IFERROR(INDEX(Lists!$C$8:$C$12,MATCH($E12,Lists!$B$8:$B$12,0)),0))</f>
        <v/>
      </c>
      <c r="K12" s="36"/>
      <c r="L12" s="33" t="str">
        <f aca="true">IF($B12="","",IF($K12&lt;&gt;"","Closed",IF($J12="","Open",IF(TODAY()&gt;$J12,"Overdue",IF($J12-TODAY()&lt;=1,"Due now","Open")))))</f>
        <v/>
      </c>
      <c r="M12" s="6"/>
      <c r="N12" s="34" t="str">
        <f aca="true">IF($B12="","",IF($E12="","Rate it - the target date comes from the rating",IF($C12="","Name the check number it came from, so it can be traced back",IF($H12="","Name an owner",IF(AND($K12&lt;&gt;"",$M12=""),"",IF(AND($E12="Stop work",$K12="",TODAY()&gt;$I12),"Stop work and still open - this outranks everything else on the sheet",IF(AND($K12&lt;&gt;"",$G12=""),"Closed with no action recorded","")))))))</f>
        <v/>
      </c>
      <c r="O12" s="35" t="str">
        <f aca="false">IF(AND($B12&lt;&gt;"",$L12&lt;&gt;"Closed"),$I12,"")</f>
        <v/>
      </c>
    </row>
    <row r="13" customFormat="false" ht="25.5" hidden="false" customHeight="true" outlineLevel="0" collapsed="false">
      <c r="B13" s="37"/>
      <c r="C13" s="38"/>
      <c r="D13" s="18"/>
      <c r="E13" s="38"/>
      <c r="F13" s="18"/>
      <c r="G13" s="18"/>
      <c r="H13" s="39"/>
      <c r="I13" s="36"/>
      <c r="J13" s="32" t="str">
        <f aca="false">IF(OR($I13="",$E13=""),"",$I13+IFERROR(INDEX(Lists!$C$8:$C$12,MATCH($E13,Lists!$B$8:$B$12,0)),0))</f>
        <v/>
      </c>
      <c r="K13" s="36"/>
      <c r="L13" s="33" t="str">
        <f aca="true">IF($B13="","",IF($K13&lt;&gt;"","Closed",IF($J13="","Open",IF(TODAY()&gt;$J13,"Overdue",IF($J13-TODAY()&lt;=1,"Due now","Open")))))</f>
        <v/>
      </c>
      <c r="M13" s="6"/>
      <c r="N13" s="34" t="str">
        <f aca="true">IF($B13="","",IF($E13="","Rate it - the target date comes from the rating",IF($C13="","Name the check number it came from, so it can be traced back",IF($H13="","Name an owner",IF(AND($K13&lt;&gt;"",$M13=""),"",IF(AND($E13="Stop work",$K13="",TODAY()&gt;$I13),"Stop work and still open - this outranks everything else on the sheet",IF(AND($K13&lt;&gt;"",$G13=""),"Closed with no action recorded","")))))))</f>
        <v/>
      </c>
      <c r="O13" s="35" t="str">
        <f aca="false">IF(AND($B13&lt;&gt;"",$L13&lt;&gt;"Closed"),$I13,"")</f>
        <v/>
      </c>
    </row>
    <row r="14" customFormat="false" ht="25.5" hidden="false" customHeight="true" outlineLevel="0" collapsed="false">
      <c r="B14" s="37"/>
      <c r="C14" s="38"/>
      <c r="D14" s="18"/>
      <c r="E14" s="38"/>
      <c r="F14" s="18"/>
      <c r="G14" s="18"/>
      <c r="H14" s="39"/>
      <c r="I14" s="36"/>
      <c r="J14" s="32" t="str">
        <f aca="false">IF(OR($I14="",$E14=""),"",$I14+IFERROR(INDEX(Lists!$C$8:$C$12,MATCH($E14,Lists!$B$8:$B$12,0)),0))</f>
        <v/>
      </c>
      <c r="K14" s="36"/>
      <c r="L14" s="33" t="str">
        <f aca="true">IF($B14="","",IF($K14&lt;&gt;"","Closed",IF($J14="","Open",IF(TODAY()&gt;$J14,"Overdue",IF($J14-TODAY()&lt;=1,"Due now","Open")))))</f>
        <v/>
      </c>
      <c r="M14" s="6"/>
      <c r="N14" s="34" t="str">
        <f aca="true">IF($B14="","",IF($E14="","Rate it - the target date comes from the rating",IF($C14="","Name the check number it came from, so it can be traced back",IF($H14="","Name an owner",IF(AND($K14&lt;&gt;"",$M14=""),"",IF(AND($E14="Stop work",$K14="",TODAY()&gt;$I14),"Stop work and still open - this outranks everything else on the sheet",IF(AND($K14&lt;&gt;"",$G14=""),"Closed with no action recorded","")))))))</f>
        <v/>
      </c>
      <c r="O14" s="35" t="str">
        <f aca="false">IF(AND($B14&lt;&gt;"",$L14&lt;&gt;"Closed"),$I14,"")</f>
        <v/>
      </c>
    </row>
    <row r="15" customFormat="false" ht="25.5" hidden="false" customHeight="true" outlineLevel="0" collapsed="false">
      <c r="B15" s="37"/>
      <c r="C15" s="38"/>
      <c r="D15" s="18"/>
      <c r="E15" s="38"/>
      <c r="F15" s="18"/>
      <c r="G15" s="18"/>
      <c r="H15" s="39"/>
      <c r="I15" s="36"/>
      <c r="J15" s="32" t="str">
        <f aca="false">IF(OR($I15="",$E15=""),"",$I15+IFERROR(INDEX(Lists!$C$8:$C$12,MATCH($E15,Lists!$B$8:$B$12,0)),0))</f>
        <v/>
      </c>
      <c r="K15" s="36"/>
      <c r="L15" s="33" t="str">
        <f aca="true">IF($B15="","",IF($K15&lt;&gt;"","Closed",IF($J15="","Open",IF(TODAY()&gt;$J15,"Overdue",IF($J15-TODAY()&lt;=1,"Due now","Open")))))</f>
        <v/>
      </c>
      <c r="M15" s="6"/>
      <c r="N15" s="34" t="str">
        <f aca="true">IF($B15="","",IF($E15="","Rate it - the target date comes from the rating",IF($C15="","Name the check number it came from, so it can be traced back",IF($H15="","Name an owner",IF(AND($K15&lt;&gt;"",$M15=""),"",IF(AND($E15="Stop work",$K15="",TODAY()&gt;$I15),"Stop work and still open - this outranks everything else on the sheet",IF(AND($K15&lt;&gt;"",$G15=""),"Closed with no action recorded","")))))))</f>
        <v/>
      </c>
      <c r="O15" s="35" t="str">
        <f aca="false">IF(AND($B15&lt;&gt;"",$L15&lt;&gt;"Closed"),$I15,"")</f>
        <v/>
      </c>
    </row>
    <row r="16" customFormat="false" ht="25.5" hidden="false" customHeight="true" outlineLevel="0" collapsed="false">
      <c r="B16" s="37"/>
      <c r="C16" s="38"/>
      <c r="D16" s="18"/>
      <c r="E16" s="38"/>
      <c r="F16" s="18"/>
      <c r="G16" s="18"/>
      <c r="H16" s="39"/>
      <c r="I16" s="36"/>
      <c r="J16" s="32" t="str">
        <f aca="false">IF(OR($I16="",$E16=""),"",$I16+IFERROR(INDEX(Lists!$C$8:$C$12,MATCH($E16,Lists!$B$8:$B$12,0)),0))</f>
        <v/>
      </c>
      <c r="K16" s="36"/>
      <c r="L16" s="33" t="str">
        <f aca="true">IF($B16="","",IF($K16&lt;&gt;"","Closed",IF($J16="","Open",IF(TODAY()&gt;$J16,"Overdue",IF($J16-TODAY()&lt;=1,"Due now","Open")))))</f>
        <v/>
      </c>
      <c r="M16" s="6"/>
      <c r="N16" s="34" t="str">
        <f aca="true">IF($B16="","",IF($E16="","Rate it - the target date comes from the rating",IF($C16="","Name the check number it came from, so it can be traced back",IF($H16="","Name an owner",IF(AND($K16&lt;&gt;"",$M16=""),"",IF(AND($E16="Stop work",$K16="",TODAY()&gt;$I16),"Stop work and still open - this outranks everything else on the sheet",IF(AND($K16&lt;&gt;"",$G16=""),"Closed with no action recorded","")))))))</f>
        <v/>
      </c>
      <c r="O16" s="35" t="str">
        <f aca="false">IF(AND($B16&lt;&gt;"",$L16&lt;&gt;"Closed"),$I16,"")</f>
        <v/>
      </c>
    </row>
    <row r="17" customFormat="false" ht="25.5" hidden="false" customHeight="true" outlineLevel="0" collapsed="false">
      <c r="B17" s="37"/>
      <c r="C17" s="38"/>
      <c r="D17" s="18"/>
      <c r="E17" s="38"/>
      <c r="F17" s="18"/>
      <c r="G17" s="18"/>
      <c r="H17" s="39"/>
      <c r="I17" s="36"/>
      <c r="J17" s="32" t="str">
        <f aca="false">IF(OR($I17="",$E17=""),"",$I17+IFERROR(INDEX(Lists!$C$8:$C$12,MATCH($E17,Lists!$B$8:$B$12,0)),0))</f>
        <v/>
      </c>
      <c r="K17" s="36"/>
      <c r="L17" s="33" t="str">
        <f aca="true">IF($B17="","",IF($K17&lt;&gt;"","Closed",IF($J17="","Open",IF(TODAY()&gt;$J17,"Overdue",IF($J17-TODAY()&lt;=1,"Due now","Open")))))</f>
        <v/>
      </c>
      <c r="M17" s="6"/>
      <c r="N17" s="34" t="str">
        <f aca="true">IF($B17="","",IF($E17="","Rate it - the target date comes from the rating",IF($C17="","Name the check number it came from, so it can be traced back",IF($H17="","Name an owner",IF(AND($K17&lt;&gt;"",$M17=""),"",IF(AND($E17="Stop work",$K17="",TODAY()&gt;$I17),"Stop work and still open - this outranks everything else on the sheet",IF(AND($K17&lt;&gt;"",$G17=""),"Closed with no action recorded","")))))))</f>
        <v/>
      </c>
      <c r="O17" s="35" t="str">
        <f aca="false">IF(AND($B17&lt;&gt;"",$L17&lt;&gt;"Closed"),$I17,"")</f>
        <v/>
      </c>
    </row>
    <row r="18" customFormat="false" ht="25.5" hidden="false" customHeight="true" outlineLevel="0" collapsed="false">
      <c r="B18" s="37"/>
      <c r="C18" s="38"/>
      <c r="D18" s="18"/>
      <c r="E18" s="38"/>
      <c r="F18" s="18"/>
      <c r="G18" s="18"/>
      <c r="H18" s="39"/>
      <c r="I18" s="36"/>
      <c r="J18" s="32" t="str">
        <f aca="false">IF(OR($I18="",$E18=""),"",$I18+IFERROR(INDEX(Lists!$C$8:$C$12,MATCH($E18,Lists!$B$8:$B$12,0)),0))</f>
        <v/>
      </c>
      <c r="K18" s="36"/>
      <c r="L18" s="33" t="str">
        <f aca="true">IF($B18="","",IF($K18&lt;&gt;"","Closed",IF($J18="","Open",IF(TODAY()&gt;$J18,"Overdue",IF($J18-TODAY()&lt;=1,"Due now","Open")))))</f>
        <v/>
      </c>
      <c r="M18" s="6"/>
      <c r="N18" s="34" t="str">
        <f aca="true">IF($B18="","",IF($E18="","Rate it - the target date comes from the rating",IF($C18="","Name the check number it came from, so it can be traced back",IF($H18="","Name an owner",IF(AND($K18&lt;&gt;"",$M18=""),"",IF(AND($E18="Stop work",$K18="",TODAY()&gt;$I18),"Stop work and still open - this outranks everything else on the sheet",IF(AND($K18&lt;&gt;"",$G18=""),"Closed with no action recorded","")))))))</f>
        <v/>
      </c>
      <c r="O18" s="35" t="str">
        <f aca="false">IF(AND($B18&lt;&gt;"",$L18&lt;&gt;"Closed"),$I18,"")</f>
        <v/>
      </c>
    </row>
    <row r="19" customFormat="false" ht="25.5" hidden="false" customHeight="true" outlineLevel="0" collapsed="false">
      <c r="B19" s="37"/>
      <c r="C19" s="38"/>
      <c r="D19" s="18"/>
      <c r="E19" s="38"/>
      <c r="F19" s="18"/>
      <c r="G19" s="18"/>
      <c r="H19" s="39"/>
      <c r="I19" s="36"/>
      <c r="J19" s="32" t="str">
        <f aca="false">IF(OR($I19="",$E19=""),"",$I19+IFERROR(INDEX(Lists!$C$8:$C$12,MATCH($E19,Lists!$B$8:$B$12,0)),0))</f>
        <v/>
      </c>
      <c r="K19" s="36"/>
      <c r="L19" s="33" t="str">
        <f aca="true">IF($B19="","",IF($K19&lt;&gt;"","Closed",IF($J19="","Open",IF(TODAY()&gt;$J19,"Overdue",IF($J19-TODAY()&lt;=1,"Due now","Open")))))</f>
        <v/>
      </c>
      <c r="M19" s="6"/>
      <c r="N19" s="34" t="str">
        <f aca="true">IF($B19="","",IF($E19="","Rate it - the target date comes from the rating",IF($C19="","Name the check number it came from, so it can be traced back",IF($H19="","Name an owner",IF(AND($K19&lt;&gt;"",$M19=""),"",IF(AND($E19="Stop work",$K19="",TODAY()&gt;$I19),"Stop work and still open - this outranks everything else on the sheet",IF(AND($K19&lt;&gt;"",$G19=""),"Closed with no action recorded","")))))))</f>
        <v/>
      </c>
      <c r="O19" s="35" t="str">
        <f aca="false">IF(AND($B19&lt;&gt;"",$L19&lt;&gt;"Closed"),$I19,"")</f>
        <v/>
      </c>
    </row>
    <row r="20" customFormat="false" ht="25.5" hidden="false" customHeight="true" outlineLevel="0" collapsed="false">
      <c r="B20" s="37"/>
      <c r="C20" s="38"/>
      <c r="D20" s="18"/>
      <c r="E20" s="38"/>
      <c r="F20" s="18"/>
      <c r="G20" s="18"/>
      <c r="H20" s="39"/>
      <c r="I20" s="36"/>
      <c r="J20" s="32" t="str">
        <f aca="false">IF(OR($I20="",$E20=""),"",$I20+IFERROR(INDEX(Lists!$C$8:$C$12,MATCH($E20,Lists!$B$8:$B$12,0)),0))</f>
        <v/>
      </c>
      <c r="K20" s="36"/>
      <c r="L20" s="33" t="str">
        <f aca="true">IF($B20="","",IF($K20&lt;&gt;"","Closed",IF($J20="","Open",IF(TODAY()&gt;$J20,"Overdue",IF($J20-TODAY()&lt;=1,"Due now","Open")))))</f>
        <v/>
      </c>
      <c r="M20" s="6"/>
      <c r="N20" s="34" t="str">
        <f aca="true">IF($B20="","",IF($E20="","Rate it - the target date comes from the rating",IF($C20="","Name the check number it came from, so it can be traced back",IF($H20="","Name an owner",IF(AND($K20&lt;&gt;"",$M20=""),"",IF(AND($E20="Stop work",$K20="",TODAY()&gt;$I20),"Stop work and still open - this outranks everything else on the sheet",IF(AND($K20&lt;&gt;"",$G20=""),"Closed with no action recorded","")))))))</f>
        <v/>
      </c>
      <c r="O20" s="35" t="str">
        <f aca="false">IF(AND($B20&lt;&gt;"",$L20&lt;&gt;"Closed"),$I20,"")</f>
        <v/>
      </c>
    </row>
    <row r="21" customFormat="false" ht="25.5" hidden="false" customHeight="true" outlineLevel="0" collapsed="false">
      <c r="B21" s="37"/>
      <c r="C21" s="38"/>
      <c r="D21" s="18"/>
      <c r="E21" s="38"/>
      <c r="F21" s="18"/>
      <c r="G21" s="18"/>
      <c r="H21" s="39"/>
      <c r="I21" s="36"/>
      <c r="J21" s="32" t="str">
        <f aca="false">IF(OR($I21="",$E21=""),"",$I21+IFERROR(INDEX(Lists!$C$8:$C$12,MATCH($E21,Lists!$B$8:$B$12,0)),0))</f>
        <v/>
      </c>
      <c r="K21" s="36"/>
      <c r="L21" s="33" t="str">
        <f aca="true">IF($B21="","",IF($K21&lt;&gt;"","Closed",IF($J21="","Open",IF(TODAY()&gt;$J21,"Overdue",IF($J21-TODAY()&lt;=1,"Due now","Open")))))</f>
        <v/>
      </c>
      <c r="M21" s="6"/>
      <c r="N21" s="34" t="str">
        <f aca="true">IF($B21="","",IF($E21="","Rate it - the target date comes from the rating",IF($C21="","Name the check number it came from, so it can be traced back",IF($H21="","Name an owner",IF(AND($K21&lt;&gt;"",$M21=""),"",IF(AND($E21="Stop work",$K21="",TODAY()&gt;$I21),"Stop work and still open - this outranks everything else on the sheet",IF(AND($K21&lt;&gt;"",$G21=""),"Closed with no action recorded","")))))))</f>
        <v/>
      </c>
      <c r="O21" s="35" t="str">
        <f aca="false">IF(AND($B21&lt;&gt;"",$L21&lt;&gt;"Closed"),$I21,"")</f>
        <v/>
      </c>
    </row>
    <row r="22" customFormat="false" ht="25.5" hidden="false" customHeight="true" outlineLevel="0" collapsed="false">
      <c r="B22" s="37"/>
      <c r="C22" s="38"/>
      <c r="D22" s="18"/>
      <c r="E22" s="38"/>
      <c r="F22" s="18"/>
      <c r="G22" s="18"/>
      <c r="H22" s="39"/>
      <c r="I22" s="36"/>
      <c r="J22" s="32" t="str">
        <f aca="false">IF(OR($I22="",$E22=""),"",$I22+IFERROR(INDEX(Lists!$C$8:$C$12,MATCH($E22,Lists!$B$8:$B$12,0)),0))</f>
        <v/>
      </c>
      <c r="K22" s="36"/>
      <c r="L22" s="33" t="str">
        <f aca="true">IF($B22="","",IF($K22&lt;&gt;"","Closed",IF($J22="","Open",IF(TODAY()&gt;$J22,"Overdue",IF($J22-TODAY()&lt;=1,"Due now","Open")))))</f>
        <v/>
      </c>
      <c r="M22" s="6"/>
      <c r="N22" s="34" t="str">
        <f aca="true">IF($B22="","",IF($E22="","Rate it - the target date comes from the rating",IF($C22="","Name the check number it came from, so it can be traced back",IF($H22="","Name an owner",IF(AND($K22&lt;&gt;"",$M22=""),"",IF(AND($E22="Stop work",$K22="",TODAY()&gt;$I22),"Stop work and still open - this outranks everything else on the sheet",IF(AND($K22&lt;&gt;"",$G22=""),"Closed with no action recorded","")))))))</f>
        <v/>
      </c>
      <c r="O22" s="35" t="str">
        <f aca="false">IF(AND($B22&lt;&gt;"",$L22&lt;&gt;"Closed"),$I22,"")</f>
        <v/>
      </c>
    </row>
    <row r="23" customFormat="false" ht="25.5" hidden="false" customHeight="true" outlineLevel="0" collapsed="false">
      <c r="B23" s="37"/>
      <c r="C23" s="38"/>
      <c r="D23" s="18"/>
      <c r="E23" s="38"/>
      <c r="F23" s="18"/>
      <c r="G23" s="18"/>
      <c r="H23" s="39"/>
      <c r="I23" s="36"/>
      <c r="J23" s="32" t="str">
        <f aca="false">IF(OR($I23="",$E23=""),"",$I23+IFERROR(INDEX(Lists!$C$8:$C$12,MATCH($E23,Lists!$B$8:$B$12,0)),0))</f>
        <v/>
      </c>
      <c r="K23" s="36"/>
      <c r="L23" s="33" t="str">
        <f aca="true">IF($B23="","",IF($K23&lt;&gt;"","Closed",IF($J23="","Open",IF(TODAY()&gt;$J23,"Overdue",IF($J23-TODAY()&lt;=1,"Due now","Open")))))</f>
        <v/>
      </c>
      <c r="M23" s="6"/>
      <c r="N23" s="34" t="str">
        <f aca="true">IF($B23="","",IF($E23="","Rate it - the target date comes from the rating",IF($C23="","Name the check number it came from, so it can be traced back",IF($H23="","Name an owner",IF(AND($K23&lt;&gt;"",$M23=""),"",IF(AND($E23="Stop work",$K23="",TODAY()&gt;$I23),"Stop work and still open - this outranks everything else on the sheet",IF(AND($K23&lt;&gt;"",$G23=""),"Closed with no action recorded","")))))))</f>
        <v/>
      </c>
      <c r="O23" s="35" t="str">
        <f aca="false">IF(AND($B23&lt;&gt;"",$L23&lt;&gt;"Closed"),$I23,"")</f>
        <v/>
      </c>
    </row>
    <row r="24" customFormat="false" ht="25.5" hidden="false" customHeight="true" outlineLevel="0" collapsed="false">
      <c r="B24" s="37"/>
      <c r="C24" s="38"/>
      <c r="D24" s="18"/>
      <c r="E24" s="38"/>
      <c r="F24" s="18"/>
      <c r="G24" s="18"/>
      <c r="H24" s="39"/>
      <c r="I24" s="36"/>
      <c r="J24" s="32" t="str">
        <f aca="false">IF(OR($I24="",$E24=""),"",$I24+IFERROR(INDEX(Lists!$C$8:$C$12,MATCH($E24,Lists!$B$8:$B$12,0)),0))</f>
        <v/>
      </c>
      <c r="K24" s="36"/>
      <c r="L24" s="33" t="str">
        <f aca="true">IF($B24="","",IF($K24&lt;&gt;"","Closed",IF($J24="","Open",IF(TODAY()&gt;$J24,"Overdue",IF($J24-TODAY()&lt;=1,"Due now","Open")))))</f>
        <v/>
      </c>
      <c r="M24" s="6"/>
      <c r="N24" s="34" t="str">
        <f aca="true">IF($B24="","",IF($E24="","Rate it - the target date comes from the rating",IF($C24="","Name the check number it came from, so it can be traced back",IF($H24="","Name an owner",IF(AND($K24&lt;&gt;"",$M24=""),"",IF(AND($E24="Stop work",$K24="",TODAY()&gt;$I24),"Stop work and still open - this outranks everything else on the sheet",IF(AND($K24&lt;&gt;"",$G24=""),"Closed with no action recorded","")))))))</f>
        <v/>
      </c>
      <c r="O24" s="35" t="str">
        <f aca="false">IF(AND($B24&lt;&gt;"",$L24&lt;&gt;"Closed"),$I24,"")</f>
        <v/>
      </c>
    </row>
    <row r="25" customFormat="false" ht="25.5" hidden="false" customHeight="true" outlineLevel="0" collapsed="false">
      <c r="B25" s="37"/>
      <c r="C25" s="38"/>
      <c r="D25" s="18"/>
      <c r="E25" s="38"/>
      <c r="F25" s="18"/>
      <c r="G25" s="18"/>
      <c r="H25" s="39"/>
      <c r="I25" s="36"/>
      <c r="J25" s="32" t="str">
        <f aca="false">IF(OR($I25="",$E25=""),"",$I25+IFERROR(INDEX(Lists!$C$8:$C$12,MATCH($E25,Lists!$B$8:$B$12,0)),0))</f>
        <v/>
      </c>
      <c r="K25" s="36"/>
      <c r="L25" s="33" t="str">
        <f aca="true">IF($B25="","",IF($K25&lt;&gt;"","Closed",IF($J25="","Open",IF(TODAY()&gt;$J25,"Overdue",IF($J25-TODAY()&lt;=1,"Due now","Open")))))</f>
        <v/>
      </c>
      <c r="M25" s="6"/>
      <c r="N25" s="34" t="str">
        <f aca="true">IF($B25="","",IF($E25="","Rate it - the target date comes from the rating",IF($C25="","Name the check number it came from, so it can be traced back",IF($H25="","Name an owner",IF(AND($K25&lt;&gt;"",$M25=""),"",IF(AND($E25="Stop work",$K25="",TODAY()&gt;$I25),"Stop work and still open - this outranks everything else on the sheet",IF(AND($K25&lt;&gt;"",$G25=""),"Closed with no action recorded","")))))))</f>
        <v/>
      </c>
      <c r="O25" s="35" t="str">
        <f aca="false">IF(AND($B25&lt;&gt;"",$L25&lt;&gt;"Closed"),$I25,"")</f>
        <v/>
      </c>
    </row>
    <row r="26" customFormat="false" ht="25.5" hidden="false" customHeight="true" outlineLevel="0" collapsed="false">
      <c r="B26" s="37"/>
      <c r="C26" s="38"/>
      <c r="D26" s="18"/>
      <c r="E26" s="38"/>
      <c r="F26" s="18"/>
      <c r="G26" s="18"/>
      <c r="H26" s="39"/>
      <c r="I26" s="36"/>
      <c r="J26" s="32" t="str">
        <f aca="false">IF(OR($I26="",$E26=""),"",$I26+IFERROR(INDEX(Lists!$C$8:$C$12,MATCH($E26,Lists!$B$8:$B$12,0)),0))</f>
        <v/>
      </c>
      <c r="K26" s="36"/>
      <c r="L26" s="33" t="str">
        <f aca="true">IF($B26="","",IF($K26&lt;&gt;"","Closed",IF($J26="","Open",IF(TODAY()&gt;$J26,"Overdue",IF($J26-TODAY()&lt;=1,"Due now","Open")))))</f>
        <v/>
      </c>
      <c r="M26" s="6"/>
      <c r="N26" s="34" t="str">
        <f aca="true">IF($B26="","",IF($E26="","Rate it - the target date comes from the rating",IF($C26="","Name the check number it came from, so it can be traced back",IF($H26="","Name an owner",IF(AND($K26&lt;&gt;"",$M26=""),"",IF(AND($E26="Stop work",$K26="",TODAY()&gt;$I26),"Stop work and still open - this outranks everything else on the sheet",IF(AND($K26&lt;&gt;"",$G26=""),"Closed with no action recorded","")))))))</f>
        <v/>
      </c>
      <c r="O26" s="35" t="str">
        <f aca="false">IF(AND($B26&lt;&gt;"",$L26&lt;&gt;"Closed"),$I26,"")</f>
        <v/>
      </c>
    </row>
    <row r="27" customFormat="false" ht="25.5" hidden="false" customHeight="true" outlineLevel="0" collapsed="false">
      <c r="B27" s="37"/>
      <c r="C27" s="38"/>
      <c r="D27" s="18"/>
      <c r="E27" s="38"/>
      <c r="F27" s="18"/>
      <c r="G27" s="18"/>
      <c r="H27" s="39"/>
      <c r="I27" s="36"/>
      <c r="J27" s="32" t="str">
        <f aca="false">IF(OR($I27="",$E27=""),"",$I27+IFERROR(INDEX(Lists!$C$8:$C$12,MATCH($E27,Lists!$B$8:$B$12,0)),0))</f>
        <v/>
      </c>
      <c r="K27" s="36"/>
      <c r="L27" s="33" t="str">
        <f aca="true">IF($B27="","",IF($K27&lt;&gt;"","Closed",IF($J27="","Open",IF(TODAY()&gt;$J27,"Overdue",IF($J27-TODAY()&lt;=1,"Due now","Open")))))</f>
        <v/>
      </c>
      <c r="M27" s="6"/>
      <c r="N27" s="34" t="str">
        <f aca="true">IF($B27="","",IF($E27="","Rate it - the target date comes from the rating",IF($C27="","Name the check number it came from, so it can be traced back",IF($H27="","Name an owner",IF(AND($K27&lt;&gt;"",$M27=""),"",IF(AND($E27="Stop work",$K27="",TODAY()&gt;$I27),"Stop work and still open - this outranks everything else on the sheet",IF(AND($K27&lt;&gt;"",$G27=""),"Closed with no action recorded","")))))))</f>
        <v/>
      </c>
      <c r="O27" s="35" t="str">
        <f aca="false">IF(AND($B27&lt;&gt;"",$L27&lt;&gt;"Closed"),$I27,"")</f>
        <v/>
      </c>
    </row>
    <row r="28" customFormat="false" ht="25.5" hidden="false" customHeight="true" outlineLevel="0" collapsed="false">
      <c r="B28" s="37"/>
      <c r="C28" s="38"/>
      <c r="D28" s="18"/>
      <c r="E28" s="38"/>
      <c r="F28" s="18"/>
      <c r="G28" s="18"/>
      <c r="H28" s="39"/>
      <c r="I28" s="36"/>
      <c r="J28" s="32" t="str">
        <f aca="false">IF(OR($I28="",$E28=""),"",$I28+IFERROR(INDEX(Lists!$C$8:$C$12,MATCH($E28,Lists!$B$8:$B$12,0)),0))</f>
        <v/>
      </c>
      <c r="K28" s="36"/>
      <c r="L28" s="33" t="str">
        <f aca="true">IF($B28="","",IF($K28&lt;&gt;"","Closed",IF($J28="","Open",IF(TODAY()&gt;$J28,"Overdue",IF($J28-TODAY()&lt;=1,"Due now","Open")))))</f>
        <v/>
      </c>
      <c r="M28" s="6"/>
      <c r="N28" s="34" t="str">
        <f aca="true">IF($B28="","",IF($E28="","Rate it - the target date comes from the rating",IF($C28="","Name the check number it came from, so it can be traced back",IF($H28="","Name an owner",IF(AND($K28&lt;&gt;"",$M28=""),"",IF(AND($E28="Stop work",$K28="",TODAY()&gt;$I28),"Stop work and still open - this outranks everything else on the sheet",IF(AND($K28&lt;&gt;"",$G28=""),"Closed with no action recorded","")))))))</f>
        <v/>
      </c>
      <c r="O28" s="35" t="str">
        <f aca="false">IF(AND($B28&lt;&gt;"",$L28&lt;&gt;"Closed"),$I28,"")</f>
        <v/>
      </c>
    </row>
    <row r="29" customFormat="false" ht="25.5" hidden="false" customHeight="true" outlineLevel="0" collapsed="false">
      <c r="B29" s="37"/>
      <c r="C29" s="38"/>
      <c r="D29" s="18"/>
      <c r="E29" s="38"/>
      <c r="F29" s="18"/>
      <c r="G29" s="18"/>
      <c r="H29" s="39"/>
      <c r="I29" s="36"/>
      <c r="J29" s="32" t="str">
        <f aca="false">IF(OR($I29="",$E29=""),"",$I29+IFERROR(INDEX(Lists!$C$8:$C$12,MATCH($E29,Lists!$B$8:$B$12,0)),0))</f>
        <v/>
      </c>
      <c r="K29" s="36"/>
      <c r="L29" s="33" t="str">
        <f aca="true">IF($B29="","",IF($K29&lt;&gt;"","Closed",IF($J29="","Open",IF(TODAY()&gt;$J29,"Overdue",IF($J29-TODAY()&lt;=1,"Due now","Open")))))</f>
        <v/>
      </c>
      <c r="M29" s="6"/>
      <c r="N29" s="34" t="str">
        <f aca="true">IF($B29="","",IF($E29="","Rate it - the target date comes from the rating",IF($C29="","Name the check number it came from, so it can be traced back",IF($H29="","Name an owner",IF(AND($K29&lt;&gt;"",$M29=""),"",IF(AND($E29="Stop work",$K29="",TODAY()&gt;$I29),"Stop work and still open - this outranks everything else on the sheet",IF(AND($K29&lt;&gt;"",$G29=""),"Closed with no action recorded","")))))))</f>
        <v/>
      </c>
      <c r="O29" s="35" t="str">
        <f aca="false">IF(AND($B29&lt;&gt;"",$L29&lt;&gt;"Closed"),$I29,"")</f>
        <v/>
      </c>
    </row>
    <row r="30" customFormat="false" ht="25.5" hidden="false" customHeight="true" outlineLevel="0" collapsed="false">
      <c r="B30" s="37"/>
      <c r="C30" s="38"/>
      <c r="D30" s="18"/>
      <c r="E30" s="38"/>
      <c r="F30" s="18"/>
      <c r="G30" s="18"/>
      <c r="H30" s="39"/>
      <c r="I30" s="36"/>
      <c r="J30" s="32" t="str">
        <f aca="false">IF(OR($I30="",$E30=""),"",$I30+IFERROR(INDEX(Lists!$C$8:$C$12,MATCH($E30,Lists!$B$8:$B$12,0)),0))</f>
        <v/>
      </c>
      <c r="K30" s="36"/>
      <c r="L30" s="33" t="str">
        <f aca="true">IF($B30="","",IF($K30&lt;&gt;"","Closed",IF($J30="","Open",IF(TODAY()&gt;$J30,"Overdue",IF($J30-TODAY()&lt;=1,"Due now","Open")))))</f>
        <v/>
      </c>
      <c r="M30" s="6"/>
      <c r="N30" s="34" t="str">
        <f aca="true">IF($B30="","",IF($E30="","Rate it - the target date comes from the rating",IF($C30="","Name the check number it came from, so it can be traced back",IF($H30="","Name an owner",IF(AND($K30&lt;&gt;"",$M30=""),"",IF(AND($E30="Stop work",$K30="",TODAY()&gt;$I30),"Stop work and still open - this outranks everything else on the sheet",IF(AND($K30&lt;&gt;"",$G30=""),"Closed with no action recorded","")))))))</f>
        <v/>
      </c>
      <c r="O30" s="35" t="str">
        <f aca="false">IF(AND($B30&lt;&gt;"",$L30&lt;&gt;"Closed"),$I30,"")</f>
        <v/>
      </c>
    </row>
    <row r="31" customFormat="false" ht="25.5" hidden="false" customHeight="true" outlineLevel="0" collapsed="false">
      <c r="B31" s="37"/>
      <c r="C31" s="38"/>
      <c r="D31" s="18"/>
      <c r="E31" s="38"/>
      <c r="F31" s="18"/>
      <c r="G31" s="18"/>
      <c r="H31" s="39"/>
      <c r="I31" s="36"/>
      <c r="J31" s="32" t="str">
        <f aca="false">IF(OR($I31="",$E31=""),"",$I31+IFERROR(INDEX(Lists!$C$8:$C$12,MATCH($E31,Lists!$B$8:$B$12,0)),0))</f>
        <v/>
      </c>
      <c r="K31" s="36"/>
      <c r="L31" s="33" t="str">
        <f aca="true">IF($B31="","",IF($K31&lt;&gt;"","Closed",IF($J31="","Open",IF(TODAY()&gt;$J31,"Overdue",IF($J31-TODAY()&lt;=1,"Due now","Open")))))</f>
        <v/>
      </c>
      <c r="M31" s="6"/>
      <c r="N31" s="34" t="str">
        <f aca="true">IF($B31="","",IF($E31="","Rate it - the target date comes from the rating",IF($C31="","Name the check number it came from, so it can be traced back",IF($H31="","Name an owner",IF(AND($K31&lt;&gt;"",$M31=""),"",IF(AND($E31="Stop work",$K31="",TODAY()&gt;$I31),"Stop work and still open - this outranks everything else on the sheet",IF(AND($K31&lt;&gt;"",$G31=""),"Closed with no action recorded","")))))))</f>
        <v/>
      </c>
      <c r="O31" s="35" t="str">
        <f aca="false">IF(AND($B31&lt;&gt;"",$L31&lt;&gt;"Closed"),$I31,"")</f>
        <v/>
      </c>
    </row>
    <row r="32" customFormat="false" ht="15" hidden="false" customHeight="true" outlineLevel="0" collapsed="false">
      <c r="B32" s="7" t="s">
        <v>270</v>
      </c>
      <c r="C32" s="7"/>
      <c r="D32" s="7"/>
      <c r="E32" s="7"/>
      <c r="F32" s="7"/>
      <c r="G32" s="7"/>
      <c r="H32" s="7"/>
      <c r="I32" s="7"/>
      <c r="J32" s="7"/>
      <c r="K32" s="7"/>
      <c r="L32" s="7"/>
      <c r="M32" s="7"/>
      <c r="N32" s="7"/>
    </row>
    <row r="34" customFormat="false" ht="18" hidden="false" customHeight="true" outlineLevel="0" collapsed="false">
      <c r="B34" s="11" t="s">
        <v>42</v>
      </c>
      <c r="C34" s="11"/>
      <c r="D34" s="11"/>
      <c r="E34" s="11"/>
      <c r="F34" s="11"/>
      <c r="G34" s="11"/>
      <c r="H34" s="11"/>
      <c r="I34" s="11"/>
      <c r="J34" s="11"/>
      <c r="K34" s="11"/>
      <c r="L34" s="11"/>
      <c r="M34" s="11"/>
      <c r="N34" s="11"/>
    </row>
  </sheetData>
  <mergeCells count="7">
    <mergeCell ref="B1:N1"/>
    <mergeCell ref="B2:N2"/>
    <mergeCell ref="B3:N3"/>
    <mergeCell ref="B4:N4"/>
    <mergeCell ref="B6:N6"/>
    <mergeCell ref="B32:N32"/>
    <mergeCell ref="B34:N34"/>
  </mergeCells>
  <conditionalFormatting sqref="B3:N3">
    <cfRule type="expression" priority="2" aboveAverage="0" equalAverage="0" bottom="0" percent="0" rank="0" text="" dxfId="0">
      <formula>LEN($B$3)&gt;0</formula>
    </cfRule>
  </conditionalFormatting>
  <conditionalFormatting sqref="B8:N31">
    <cfRule type="expression" priority="3" aboveAverage="0" equalAverage="0" bottom="0" percent="0" rank="0" text="" dxfId="1">
      <formula>AND($B8&lt;&gt;"",MOD(ROW()-8,2)=1)</formula>
    </cfRule>
  </conditionalFormatting>
  <conditionalFormatting sqref="L8:L31">
    <cfRule type="expression" priority="4" aboveAverage="0" equalAverage="0" bottom="0" percent="0" rank="0" text="" dxfId="2">
      <formula>$L8="Overdue"</formula>
    </cfRule>
    <cfRule type="expression" priority="5" aboveAverage="0" equalAverage="0" bottom="0" percent="0" rank="0" text="" dxfId="3">
      <formula>$L8="Closed"</formula>
    </cfRule>
  </conditionalFormatting>
  <conditionalFormatting sqref="E8:E31">
    <cfRule type="expression" priority="6" aboveAverage="0" equalAverage="0" bottom="0" percent="0" rank="0" text="" dxfId="2">
      <formula>$E8="Stop work"</formula>
    </cfRule>
  </conditionalFormatting>
  <dataValidations count="24">
    <dataValidation allowBlank="true" errorStyle="stop" operator="between" showDropDown="false" showErrorMessage="false" showInputMessage="false" sqref="E8" type="list">
      <formula1>Lists!$B$8:$B$12</formula1>
      <formula2>0</formula2>
    </dataValidation>
    <dataValidation allowBlank="true" errorStyle="stop" operator="between" showDropDown="false" showErrorMessage="false" showInputMessage="false" sqref="E9" type="list">
      <formula1>Lists!$B$8:$B$12</formula1>
      <formula2>0</formula2>
    </dataValidation>
    <dataValidation allowBlank="true" errorStyle="stop" operator="between" showDropDown="false" showErrorMessage="false" showInputMessage="false" sqref="E10" type="list">
      <formula1>Lists!$B$8:$B$12</formula1>
      <formula2>0</formula2>
    </dataValidation>
    <dataValidation allowBlank="true" errorStyle="stop" operator="between" showDropDown="false" showErrorMessage="false" showInputMessage="false" sqref="E11" type="list">
      <formula1>Lists!$B$8:$B$12</formula1>
      <formula2>0</formula2>
    </dataValidation>
    <dataValidation allowBlank="true" errorStyle="stop" operator="between" showDropDown="false" showErrorMessage="false" showInputMessage="false" sqref="E12" type="list">
      <formula1>Lists!$B$8:$B$12</formula1>
      <formula2>0</formula2>
    </dataValidation>
    <dataValidation allowBlank="true" errorStyle="stop" operator="between" showDropDown="false" showErrorMessage="false" showInputMessage="false" sqref="E13" type="list">
      <formula1>Lists!$B$8:$B$12</formula1>
      <formula2>0</formula2>
    </dataValidation>
    <dataValidation allowBlank="true" errorStyle="stop" operator="between" showDropDown="false" showErrorMessage="false" showInputMessage="false" sqref="E14" type="list">
      <formula1>Lists!$B$8:$B$12</formula1>
      <formula2>0</formula2>
    </dataValidation>
    <dataValidation allowBlank="true" errorStyle="stop" operator="between" showDropDown="false" showErrorMessage="false" showInputMessage="false" sqref="E15" type="list">
      <formula1>Lists!$B$8:$B$12</formula1>
      <formula2>0</formula2>
    </dataValidation>
    <dataValidation allowBlank="true" errorStyle="stop" operator="between" showDropDown="false" showErrorMessage="false" showInputMessage="false" sqref="E16" type="list">
      <formula1>Lists!$B$8:$B$12</formula1>
      <formula2>0</formula2>
    </dataValidation>
    <dataValidation allowBlank="true" errorStyle="stop" operator="between" showDropDown="false" showErrorMessage="false" showInputMessage="false" sqref="E17" type="list">
      <formula1>Lists!$B$8:$B$12</formula1>
      <formula2>0</formula2>
    </dataValidation>
    <dataValidation allowBlank="true" errorStyle="stop" operator="between" showDropDown="false" showErrorMessage="false" showInputMessage="false" sqref="E18" type="list">
      <formula1>Lists!$B$8:$B$12</formula1>
      <formula2>0</formula2>
    </dataValidation>
    <dataValidation allowBlank="true" errorStyle="stop" operator="between" showDropDown="false" showErrorMessage="false" showInputMessage="false" sqref="E19" type="list">
      <formula1>Lists!$B$8:$B$12</formula1>
      <formula2>0</formula2>
    </dataValidation>
    <dataValidation allowBlank="true" errorStyle="stop" operator="between" showDropDown="false" showErrorMessage="false" showInputMessage="false" sqref="E20" type="list">
      <formula1>Lists!$B$8:$B$12</formula1>
      <formula2>0</formula2>
    </dataValidation>
    <dataValidation allowBlank="true" errorStyle="stop" operator="between" showDropDown="false" showErrorMessage="false" showInputMessage="false" sqref="E21" type="list">
      <formula1>Lists!$B$8:$B$12</formula1>
      <formula2>0</formula2>
    </dataValidation>
    <dataValidation allowBlank="true" errorStyle="stop" operator="between" showDropDown="false" showErrorMessage="false" showInputMessage="false" sqref="E22" type="list">
      <formula1>Lists!$B$8:$B$12</formula1>
      <formula2>0</formula2>
    </dataValidation>
    <dataValidation allowBlank="true" errorStyle="stop" operator="between" showDropDown="false" showErrorMessage="false" showInputMessage="false" sqref="E23" type="list">
      <formula1>Lists!$B$8:$B$12</formula1>
      <formula2>0</formula2>
    </dataValidation>
    <dataValidation allowBlank="true" errorStyle="stop" operator="between" showDropDown="false" showErrorMessage="false" showInputMessage="false" sqref="E24" type="list">
      <formula1>Lists!$B$8:$B$12</formula1>
      <formula2>0</formula2>
    </dataValidation>
    <dataValidation allowBlank="true" errorStyle="stop" operator="between" showDropDown="false" showErrorMessage="false" showInputMessage="false" sqref="E25" type="list">
      <formula1>Lists!$B$8:$B$12</formula1>
      <formula2>0</formula2>
    </dataValidation>
    <dataValidation allowBlank="true" errorStyle="stop" operator="between" showDropDown="false" showErrorMessage="false" showInputMessage="false" sqref="E26" type="list">
      <formula1>Lists!$B$8:$B$12</formula1>
      <formula2>0</formula2>
    </dataValidation>
    <dataValidation allowBlank="true" errorStyle="stop" operator="between" showDropDown="false" showErrorMessage="false" showInputMessage="false" sqref="E27" type="list">
      <formula1>Lists!$B$8:$B$12</formula1>
      <formula2>0</formula2>
    </dataValidation>
    <dataValidation allowBlank="true" errorStyle="stop" operator="between" showDropDown="false" showErrorMessage="false" showInputMessage="false" sqref="E28" type="list">
      <formula1>Lists!$B$8:$B$12</formula1>
      <formula2>0</formula2>
    </dataValidation>
    <dataValidation allowBlank="true" errorStyle="stop" operator="between" showDropDown="false" showErrorMessage="false" showInputMessage="false" sqref="E29" type="list">
      <formula1>Lists!$B$8:$B$12</formula1>
      <formula2>0</formula2>
    </dataValidation>
    <dataValidation allowBlank="true" errorStyle="stop" operator="between" showDropDown="false" showErrorMessage="false" showInputMessage="false" sqref="E30" type="list">
      <formula1>Lists!$B$8:$B$12</formula1>
      <formula2>0</formula2>
    </dataValidation>
    <dataValidation allowBlank="true" errorStyle="stop" operator="between" showDropDown="false" showErrorMessage="false" showInputMessage="false" sqref="E31" type="list">
      <formula1>Lists!$B$8:$B$12</formula1>
      <formula2>0</formula2>
    </dataValidation>
  </dataValidations>
  <hyperlinks>
    <hyperlink ref="B34" r:id="rId1" display="Visit mastt.com"/>
  </hyperlinks>
  <printOptions headings="false" gridLines="false" gridLinesSet="true" horizontalCentered="false" verticalCentered="false"/>
  <pageMargins left="0.3" right="0.3" top="0.4" bottom="0.4"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13"/>
    <col collapsed="false" customWidth="true" hidden="false" outlineLevel="0" max="4" min="4" style="0" width="24"/>
    <col collapsed="false" customWidth="true" hidden="false" outlineLevel="0" max="5" min="5" style="0" width="18"/>
    <col collapsed="false" customWidth="true" hidden="false" outlineLevel="0" max="7" min="6" style="0" width="10"/>
    <col collapsed="false" customWidth="true" hidden="false" outlineLevel="0" max="9" min="8" style="0" width="11"/>
    <col collapsed="false" customWidth="true" hidden="false" outlineLevel="0" max="10" min="10" style="0" width="43"/>
    <col collapsed="false" customWidth="true" hidden="false" outlineLevel="0" max="11" min="11" style="0" width="2.2"/>
  </cols>
  <sheetData>
    <row r="1" customFormat="false" ht="33.75" hidden="false" customHeight="true" outlineLevel="0" collapsed="false">
      <c r="B1" s="1" t="s">
        <v>271</v>
      </c>
      <c r="C1" s="1"/>
      <c r="D1" s="1"/>
      <c r="E1" s="1"/>
      <c r="F1" s="1"/>
      <c r="G1" s="1"/>
      <c r="H1" s="1"/>
      <c r="I1" s="1"/>
      <c r="J1" s="1"/>
    </row>
    <row r="2" customFormat="false" ht="4.5" hidden="false" customHeight="true" outlineLevel="0" collapsed="false">
      <c r="B2" s="2"/>
      <c r="C2" s="2"/>
      <c r="D2" s="2"/>
      <c r="E2" s="2"/>
      <c r="F2" s="2"/>
      <c r="G2" s="2"/>
      <c r="H2" s="2"/>
      <c r="I2" s="2"/>
      <c r="J2" s="2"/>
    </row>
    <row r="3" customFormat="false" ht="16.5" hidden="false" customHeight="true" outlineLevel="0" collapsed="false">
      <c r="B3" s="24" t="str">
        <f aca="false">IF('Findings &amp; Actions'!$B$8&lt;&gt;"F-001","","EXAMPLE CONTENT - the two findings on Findings &amp; Actions are worked examples. Replace them with your own and this banner disappears.")</f>
        <v>EXAMPLE CONTENT - the two findings on Findings &amp; Actions are worked examples. Replace them with your own and this banner disappears.</v>
      </c>
      <c r="C3" s="24"/>
      <c r="D3" s="24"/>
      <c r="E3" s="24"/>
      <c r="F3" s="24"/>
      <c r="G3" s="24"/>
      <c r="H3" s="24"/>
      <c r="I3" s="24"/>
      <c r="J3" s="24"/>
    </row>
    <row r="4" customFormat="false" ht="25.5" hidden="false" customHeight="true" outlineLevel="0" collapsed="false">
      <c r="B4" s="3" t="s">
        <v>272</v>
      </c>
      <c r="C4" s="3"/>
      <c r="D4" s="3"/>
      <c r="E4" s="3"/>
      <c r="F4" s="3"/>
      <c r="G4" s="3"/>
      <c r="H4" s="3"/>
      <c r="I4" s="3"/>
      <c r="J4" s="3"/>
    </row>
    <row r="6" customFormat="false" ht="21.75" hidden="false" customHeight="true" outlineLevel="0" collapsed="false">
      <c r="B6" s="4" t="s">
        <v>273</v>
      </c>
      <c r="C6" s="4"/>
      <c r="D6" s="4"/>
      <c r="E6" s="4"/>
      <c r="F6" s="4"/>
      <c r="G6" s="4"/>
      <c r="H6" s="4"/>
      <c r="I6" s="4"/>
      <c r="J6" s="4"/>
    </row>
    <row r="7" customFormat="false" ht="34.5" hidden="false" customHeight="true" outlineLevel="0" collapsed="false">
      <c r="B7" s="26" t="s">
        <v>274</v>
      </c>
      <c r="C7" s="26" t="s">
        <v>46</v>
      </c>
      <c r="D7" s="26" t="s">
        <v>47</v>
      </c>
      <c r="E7" s="26" t="s">
        <v>48</v>
      </c>
      <c r="F7" s="26" t="s">
        <v>275</v>
      </c>
      <c r="G7" s="26" t="s">
        <v>276</v>
      </c>
      <c r="H7" s="26" t="s">
        <v>277</v>
      </c>
      <c r="I7" s="26" t="s">
        <v>259</v>
      </c>
      <c r="J7" s="26" t="s">
        <v>246</v>
      </c>
    </row>
    <row r="8" customFormat="false" ht="24" hidden="false" customHeight="true" outlineLevel="0" collapsed="false">
      <c r="B8" s="40"/>
      <c r="C8" s="36"/>
      <c r="D8" s="6"/>
      <c r="E8" s="6"/>
      <c r="F8" s="41" t="str">
        <f aca="false">IF($C8="","",COUNTIFS('Findings &amp; Actions'!$I$8:$I$31,$C8))</f>
        <v/>
      </c>
      <c r="G8" s="41" t="str">
        <f aca="false">IF($C8="","",COUNTIFS('Findings &amp; Actions'!$I$8:$I$31,$C8,'Findings &amp; Actions'!$L$8:$L$31,"&lt;&gt;Closed"))</f>
        <v/>
      </c>
      <c r="H8" s="41" t="str">
        <f aca="false">IF($C8="","",COUNTIFS('Findings &amp; Actions'!$I$8:$I$31,$C8,'Findings &amp; Actions'!$L$8:$L$31,"Overdue"))</f>
        <v/>
      </c>
      <c r="I8" s="41" t="str">
        <f aca="false">IF($C8="","",COUNTIFS('Findings &amp; Actions'!$I$8:$I$31,$C8,'Findings &amp; Actions'!$E$8:$E$31,"Stop work"))</f>
        <v/>
      </c>
      <c r="J8" s="34" t="str">
        <f aca="false">IF($C8="","",IF($E8="","Name who inspected it",IF($I8&gt;0,"A stop-work finding was raised on this inspection",IF(AND($F8=0,$D8&lt;&gt;""),"No findings recorded - if that is right, say so in the area column",""))))</f>
        <v/>
      </c>
    </row>
    <row r="9" customFormat="false" ht="24" hidden="false" customHeight="true" outlineLevel="0" collapsed="false">
      <c r="B9" s="40"/>
      <c r="C9" s="36"/>
      <c r="D9" s="6"/>
      <c r="E9" s="6"/>
      <c r="F9" s="41" t="str">
        <f aca="false">IF($C9="","",COUNTIFS('Findings &amp; Actions'!$I$8:$I$31,$C9))</f>
        <v/>
      </c>
      <c r="G9" s="41" t="str">
        <f aca="false">IF($C9="","",COUNTIFS('Findings &amp; Actions'!$I$8:$I$31,$C9,'Findings &amp; Actions'!$L$8:$L$31,"&lt;&gt;Closed"))</f>
        <v/>
      </c>
      <c r="H9" s="41" t="str">
        <f aca="false">IF($C9="","",COUNTIFS('Findings &amp; Actions'!$I$8:$I$31,$C9,'Findings &amp; Actions'!$L$8:$L$31,"Overdue"))</f>
        <v/>
      </c>
      <c r="I9" s="41" t="str">
        <f aca="false">IF($C9="","",COUNTIFS('Findings &amp; Actions'!$I$8:$I$31,$C9,'Findings &amp; Actions'!$E$8:$E$31,"Stop work"))</f>
        <v/>
      </c>
      <c r="J9" s="34" t="str">
        <f aca="false">IF($C9="","",IF($E9="","Name who inspected it",IF($I9&gt;0,"A stop-work finding was raised on this inspection",IF(AND($F9=0,$D9&lt;&gt;""),"No findings recorded - if that is right, say so in the area column",""))))</f>
        <v/>
      </c>
    </row>
    <row r="10" customFormat="false" ht="24" hidden="false" customHeight="true" outlineLevel="0" collapsed="false">
      <c r="B10" s="40"/>
      <c r="C10" s="36"/>
      <c r="D10" s="6"/>
      <c r="E10" s="6"/>
      <c r="F10" s="41" t="str">
        <f aca="false">IF($C10="","",COUNTIFS('Findings &amp; Actions'!$I$8:$I$31,$C10))</f>
        <v/>
      </c>
      <c r="G10" s="41" t="str">
        <f aca="false">IF($C10="","",COUNTIFS('Findings &amp; Actions'!$I$8:$I$31,$C10,'Findings &amp; Actions'!$L$8:$L$31,"&lt;&gt;Closed"))</f>
        <v/>
      </c>
      <c r="H10" s="41" t="str">
        <f aca="false">IF($C10="","",COUNTIFS('Findings &amp; Actions'!$I$8:$I$31,$C10,'Findings &amp; Actions'!$L$8:$L$31,"Overdue"))</f>
        <v/>
      </c>
      <c r="I10" s="41" t="str">
        <f aca="false">IF($C10="","",COUNTIFS('Findings &amp; Actions'!$I$8:$I$31,$C10,'Findings &amp; Actions'!$E$8:$E$31,"Stop work"))</f>
        <v/>
      </c>
      <c r="J10" s="34" t="str">
        <f aca="false">IF($C10="","",IF($E10="","Name who inspected it",IF($I10&gt;0,"A stop-work finding was raised on this inspection",IF(AND($F10=0,$D10&lt;&gt;""),"No findings recorded - if that is right, say so in the area column",""))))</f>
        <v/>
      </c>
    </row>
    <row r="11" customFormat="false" ht="24" hidden="false" customHeight="true" outlineLevel="0" collapsed="false">
      <c r="B11" s="40"/>
      <c r="C11" s="36"/>
      <c r="D11" s="6"/>
      <c r="E11" s="6"/>
      <c r="F11" s="41" t="str">
        <f aca="false">IF($C11="","",COUNTIFS('Findings &amp; Actions'!$I$8:$I$31,$C11))</f>
        <v/>
      </c>
      <c r="G11" s="41" t="str">
        <f aca="false">IF($C11="","",COUNTIFS('Findings &amp; Actions'!$I$8:$I$31,$C11,'Findings &amp; Actions'!$L$8:$L$31,"&lt;&gt;Closed"))</f>
        <v/>
      </c>
      <c r="H11" s="41" t="str">
        <f aca="false">IF($C11="","",COUNTIFS('Findings &amp; Actions'!$I$8:$I$31,$C11,'Findings &amp; Actions'!$L$8:$L$31,"Overdue"))</f>
        <v/>
      </c>
      <c r="I11" s="41" t="str">
        <f aca="false">IF($C11="","",COUNTIFS('Findings &amp; Actions'!$I$8:$I$31,$C11,'Findings &amp; Actions'!$E$8:$E$31,"Stop work"))</f>
        <v/>
      </c>
      <c r="J11" s="34" t="str">
        <f aca="false">IF($C11="","",IF($E11="","Name who inspected it",IF($I11&gt;0,"A stop-work finding was raised on this inspection",IF(AND($F11=0,$D11&lt;&gt;""),"No findings recorded - if that is right, say so in the area column",""))))</f>
        <v/>
      </c>
    </row>
    <row r="12" customFormat="false" ht="24" hidden="false" customHeight="true" outlineLevel="0" collapsed="false">
      <c r="B12" s="40"/>
      <c r="C12" s="36"/>
      <c r="D12" s="6"/>
      <c r="E12" s="6"/>
      <c r="F12" s="41" t="str">
        <f aca="false">IF($C12="","",COUNTIFS('Findings &amp; Actions'!$I$8:$I$31,$C12))</f>
        <v/>
      </c>
      <c r="G12" s="41" t="str">
        <f aca="false">IF($C12="","",COUNTIFS('Findings &amp; Actions'!$I$8:$I$31,$C12,'Findings &amp; Actions'!$L$8:$L$31,"&lt;&gt;Closed"))</f>
        <v/>
      </c>
      <c r="H12" s="41" t="str">
        <f aca="false">IF($C12="","",COUNTIFS('Findings &amp; Actions'!$I$8:$I$31,$C12,'Findings &amp; Actions'!$L$8:$L$31,"Overdue"))</f>
        <v/>
      </c>
      <c r="I12" s="41" t="str">
        <f aca="false">IF($C12="","",COUNTIFS('Findings &amp; Actions'!$I$8:$I$31,$C12,'Findings &amp; Actions'!$E$8:$E$31,"Stop work"))</f>
        <v/>
      </c>
      <c r="J12" s="34" t="str">
        <f aca="false">IF($C12="","",IF($E12="","Name who inspected it",IF($I12&gt;0,"A stop-work finding was raised on this inspection",IF(AND($F12=0,$D12&lt;&gt;""),"No findings recorded - if that is right, say so in the area column",""))))</f>
        <v/>
      </c>
    </row>
    <row r="13" customFormat="false" ht="24" hidden="false" customHeight="true" outlineLevel="0" collapsed="false">
      <c r="B13" s="40"/>
      <c r="C13" s="36"/>
      <c r="D13" s="6"/>
      <c r="E13" s="6"/>
      <c r="F13" s="41" t="str">
        <f aca="false">IF($C13="","",COUNTIFS('Findings &amp; Actions'!$I$8:$I$31,$C13))</f>
        <v/>
      </c>
      <c r="G13" s="41" t="str">
        <f aca="false">IF($C13="","",COUNTIFS('Findings &amp; Actions'!$I$8:$I$31,$C13,'Findings &amp; Actions'!$L$8:$L$31,"&lt;&gt;Closed"))</f>
        <v/>
      </c>
      <c r="H13" s="41" t="str">
        <f aca="false">IF($C13="","",COUNTIFS('Findings &amp; Actions'!$I$8:$I$31,$C13,'Findings &amp; Actions'!$L$8:$L$31,"Overdue"))</f>
        <v/>
      </c>
      <c r="I13" s="41" t="str">
        <f aca="false">IF($C13="","",COUNTIFS('Findings &amp; Actions'!$I$8:$I$31,$C13,'Findings &amp; Actions'!$E$8:$E$31,"Stop work"))</f>
        <v/>
      </c>
      <c r="J13" s="34" t="str">
        <f aca="false">IF($C13="","",IF($E13="","Name who inspected it",IF($I13&gt;0,"A stop-work finding was raised on this inspection",IF(AND($F13=0,$D13&lt;&gt;""),"No findings recorded - if that is right, say so in the area column",""))))</f>
        <v/>
      </c>
    </row>
    <row r="14" customFormat="false" ht="24" hidden="false" customHeight="true" outlineLevel="0" collapsed="false">
      <c r="B14" s="40"/>
      <c r="C14" s="36"/>
      <c r="D14" s="6"/>
      <c r="E14" s="6"/>
      <c r="F14" s="41" t="str">
        <f aca="false">IF($C14="","",COUNTIFS('Findings &amp; Actions'!$I$8:$I$31,$C14))</f>
        <v/>
      </c>
      <c r="G14" s="41" t="str">
        <f aca="false">IF($C14="","",COUNTIFS('Findings &amp; Actions'!$I$8:$I$31,$C14,'Findings &amp; Actions'!$L$8:$L$31,"&lt;&gt;Closed"))</f>
        <v/>
      </c>
      <c r="H14" s="41" t="str">
        <f aca="false">IF($C14="","",COUNTIFS('Findings &amp; Actions'!$I$8:$I$31,$C14,'Findings &amp; Actions'!$L$8:$L$31,"Overdue"))</f>
        <v/>
      </c>
      <c r="I14" s="41" t="str">
        <f aca="false">IF($C14="","",COUNTIFS('Findings &amp; Actions'!$I$8:$I$31,$C14,'Findings &amp; Actions'!$E$8:$E$31,"Stop work"))</f>
        <v/>
      </c>
      <c r="J14" s="34" t="str">
        <f aca="false">IF($C14="","",IF($E14="","Name who inspected it",IF($I14&gt;0,"A stop-work finding was raised on this inspection",IF(AND($F14=0,$D14&lt;&gt;""),"No findings recorded - if that is right, say so in the area column",""))))</f>
        <v/>
      </c>
    </row>
    <row r="15" customFormat="false" ht="24" hidden="false" customHeight="true" outlineLevel="0" collapsed="false">
      <c r="B15" s="40"/>
      <c r="C15" s="36"/>
      <c r="D15" s="6"/>
      <c r="E15" s="6"/>
      <c r="F15" s="41" t="str">
        <f aca="false">IF($C15="","",COUNTIFS('Findings &amp; Actions'!$I$8:$I$31,$C15))</f>
        <v/>
      </c>
      <c r="G15" s="41" t="str">
        <f aca="false">IF($C15="","",COUNTIFS('Findings &amp; Actions'!$I$8:$I$31,$C15,'Findings &amp; Actions'!$L$8:$L$31,"&lt;&gt;Closed"))</f>
        <v/>
      </c>
      <c r="H15" s="41" t="str">
        <f aca="false">IF($C15="","",COUNTIFS('Findings &amp; Actions'!$I$8:$I$31,$C15,'Findings &amp; Actions'!$L$8:$L$31,"Overdue"))</f>
        <v/>
      </c>
      <c r="I15" s="41" t="str">
        <f aca="false">IF($C15="","",COUNTIFS('Findings &amp; Actions'!$I$8:$I$31,$C15,'Findings &amp; Actions'!$E$8:$E$31,"Stop work"))</f>
        <v/>
      </c>
      <c r="J15" s="34" t="str">
        <f aca="false">IF($C15="","",IF($E15="","Name who inspected it",IF($I15&gt;0,"A stop-work finding was raised on this inspection",IF(AND($F15=0,$D15&lt;&gt;""),"No findings recorded - if that is right, say so in the area column",""))))</f>
        <v/>
      </c>
    </row>
    <row r="16" customFormat="false" ht="24" hidden="false" customHeight="true" outlineLevel="0" collapsed="false">
      <c r="B16" s="40"/>
      <c r="C16" s="36"/>
      <c r="D16" s="6"/>
      <c r="E16" s="6"/>
      <c r="F16" s="41" t="str">
        <f aca="false">IF($C16="","",COUNTIFS('Findings &amp; Actions'!$I$8:$I$31,$C16))</f>
        <v/>
      </c>
      <c r="G16" s="41" t="str">
        <f aca="false">IF($C16="","",COUNTIFS('Findings &amp; Actions'!$I$8:$I$31,$C16,'Findings &amp; Actions'!$L$8:$L$31,"&lt;&gt;Closed"))</f>
        <v/>
      </c>
      <c r="H16" s="41" t="str">
        <f aca="false">IF($C16="","",COUNTIFS('Findings &amp; Actions'!$I$8:$I$31,$C16,'Findings &amp; Actions'!$L$8:$L$31,"Overdue"))</f>
        <v/>
      </c>
      <c r="I16" s="41" t="str">
        <f aca="false">IF($C16="","",COUNTIFS('Findings &amp; Actions'!$I$8:$I$31,$C16,'Findings &amp; Actions'!$E$8:$E$31,"Stop work"))</f>
        <v/>
      </c>
      <c r="J16" s="34" t="str">
        <f aca="false">IF($C16="","",IF($E16="","Name who inspected it",IF($I16&gt;0,"A stop-work finding was raised on this inspection",IF(AND($F16=0,$D16&lt;&gt;""),"No findings recorded - if that is right, say so in the area column",""))))</f>
        <v/>
      </c>
    </row>
    <row r="17" customFormat="false" ht="24" hidden="false" customHeight="true" outlineLevel="0" collapsed="false">
      <c r="B17" s="40"/>
      <c r="C17" s="36"/>
      <c r="D17" s="6"/>
      <c r="E17" s="6"/>
      <c r="F17" s="41" t="str">
        <f aca="false">IF($C17="","",COUNTIFS('Findings &amp; Actions'!$I$8:$I$31,$C17))</f>
        <v/>
      </c>
      <c r="G17" s="41" t="str">
        <f aca="false">IF($C17="","",COUNTIFS('Findings &amp; Actions'!$I$8:$I$31,$C17,'Findings &amp; Actions'!$L$8:$L$31,"&lt;&gt;Closed"))</f>
        <v/>
      </c>
      <c r="H17" s="41" t="str">
        <f aca="false">IF($C17="","",COUNTIFS('Findings &amp; Actions'!$I$8:$I$31,$C17,'Findings &amp; Actions'!$L$8:$L$31,"Overdue"))</f>
        <v/>
      </c>
      <c r="I17" s="41" t="str">
        <f aca="false">IF($C17="","",COUNTIFS('Findings &amp; Actions'!$I$8:$I$31,$C17,'Findings &amp; Actions'!$E$8:$E$31,"Stop work"))</f>
        <v/>
      </c>
      <c r="J17" s="34" t="str">
        <f aca="false">IF($C17="","",IF($E17="","Name who inspected it",IF($I17&gt;0,"A stop-work finding was raised on this inspection",IF(AND($F17=0,$D17&lt;&gt;""),"No findings recorded - if that is right, say so in the area column",""))))</f>
        <v/>
      </c>
    </row>
    <row r="18" customFormat="false" ht="24" hidden="false" customHeight="true" outlineLevel="0" collapsed="false">
      <c r="B18" s="40"/>
      <c r="C18" s="36"/>
      <c r="D18" s="6"/>
      <c r="E18" s="6"/>
      <c r="F18" s="41" t="str">
        <f aca="false">IF($C18="","",COUNTIFS('Findings &amp; Actions'!$I$8:$I$31,$C18))</f>
        <v/>
      </c>
      <c r="G18" s="41" t="str">
        <f aca="false">IF($C18="","",COUNTIFS('Findings &amp; Actions'!$I$8:$I$31,$C18,'Findings &amp; Actions'!$L$8:$L$31,"&lt;&gt;Closed"))</f>
        <v/>
      </c>
      <c r="H18" s="41" t="str">
        <f aca="false">IF($C18="","",COUNTIFS('Findings &amp; Actions'!$I$8:$I$31,$C18,'Findings &amp; Actions'!$L$8:$L$31,"Overdue"))</f>
        <v/>
      </c>
      <c r="I18" s="41" t="str">
        <f aca="false">IF($C18="","",COUNTIFS('Findings &amp; Actions'!$I$8:$I$31,$C18,'Findings &amp; Actions'!$E$8:$E$31,"Stop work"))</f>
        <v/>
      </c>
      <c r="J18" s="34" t="str">
        <f aca="false">IF($C18="","",IF($E18="","Name who inspected it",IF($I18&gt;0,"A stop-work finding was raised on this inspection",IF(AND($F18=0,$D18&lt;&gt;""),"No findings recorded - if that is right, say so in the area column",""))))</f>
        <v/>
      </c>
    </row>
    <row r="19" customFormat="false" ht="24" hidden="false" customHeight="true" outlineLevel="0" collapsed="false">
      <c r="B19" s="40"/>
      <c r="C19" s="36"/>
      <c r="D19" s="6"/>
      <c r="E19" s="6"/>
      <c r="F19" s="41" t="str">
        <f aca="false">IF($C19="","",COUNTIFS('Findings &amp; Actions'!$I$8:$I$31,$C19))</f>
        <v/>
      </c>
      <c r="G19" s="41" t="str">
        <f aca="false">IF($C19="","",COUNTIFS('Findings &amp; Actions'!$I$8:$I$31,$C19,'Findings &amp; Actions'!$L$8:$L$31,"&lt;&gt;Closed"))</f>
        <v/>
      </c>
      <c r="H19" s="41" t="str">
        <f aca="false">IF($C19="","",COUNTIFS('Findings &amp; Actions'!$I$8:$I$31,$C19,'Findings &amp; Actions'!$L$8:$L$31,"Overdue"))</f>
        <v/>
      </c>
      <c r="I19" s="41" t="str">
        <f aca="false">IF($C19="","",COUNTIFS('Findings &amp; Actions'!$I$8:$I$31,$C19,'Findings &amp; Actions'!$E$8:$E$31,"Stop work"))</f>
        <v/>
      </c>
      <c r="J19" s="34" t="str">
        <f aca="false">IF($C19="","",IF($E19="","Name who inspected it",IF($I19&gt;0,"A stop-work finding was raised on this inspection",IF(AND($F19=0,$D19&lt;&gt;""),"No findings recorded - if that is right, say so in the area column",""))))</f>
        <v/>
      </c>
    </row>
    <row r="20" customFormat="false" ht="24" hidden="false" customHeight="true" outlineLevel="0" collapsed="false">
      <c r="B20" s="40"/>
      <c r="C20" s="36"/>
      <c r="D20" s="6"/>
      <c r="E20" s="6"/>
      <c r="F20" s="41" t="str">
        <f aca="false">IF($C20="","",COUNTIFS('Findings &amp; Actions'!$I$8:$I$31,$C20))</f>
        <v/>
      </c>
      <c r="G20" s="41" t="str">
        <f aca="false">IF($C20="","",COUNTIFS('Findings &amp; Actions'!$I$8:$I$31,$C20,'Findings &amp; Actions'!$L$8:$L$31,"&lt;&gt;Closed"))</f>
        <v/>
      </c>
      <c r="H20" s="41" t="str">
        <f aca="false">IF($C20="","",COUNTIFS('Findings &amp; Actions'!$I$8:$I$31,$C20,'Findings &amp; Actions'!$L$8:$L$31,"Overdue"))</f>
        <v/>
      </c>
      <c r="I20" s="41" t="str">
        <f aca="false">IF($C20="","",COUNTIFS('Findings &amp; Actions'!$I$8:$I$31,$C20,'Findings &amp; Actions'!$E$8:$E$31,"Stop work"))</f>
        <v/>
      </c>
      <c r="J20" s="34" t="str">
        <f aca="false">IF($C20="","",IF($E20="","Name who inspected it",IF($I20&gt;0,"A stop-work finding was raised on this inspection",IF(AND($F20=0,$D20&lt;&gt;""),"No findings recorded - if that is right, say so in the area column",""))))</f>
        <v/>
      </c>
    </row>
    <row r="21" customFormat="false" ht="24" hidden="false" customHeight="true" outlineLevel="0" collapsed="false">
      <c r="B21" s="40"/>
      <c r="C21" s="36"/>
      <c r="D21" s="6"/>
      <c r="E21" s="6"/>
      <c r="F21" s="41" t="str">
        <f aca="false">IF($C21="","",COUNTIFS('Findings &amp; Actions'!$I$8:$I$31,$C21))</f>
        <v/>
      </c>
      <c r="G21" s="41" t="str">
        <f aca="false">IF($C21="","",COUNTIFS('Findings &amp; Actions'!$I$8:$I$31,$C21,'Findings &amp; Actions'!$L$8:$L$31,"&lt;&gt;Closed"))</f>
        <v/>
      </c>
      <c r="H21" s="41" t="str">
        <f aca="false">IF($C21="","",COUNTIFS('Findings &amp; Actions'!$I$8:$I$31,$C21,'Findings &amp; Actions'!$L$8:$L$31,"Overdue"))</f>
        <v/>
      </c>
      <c r="I21" s="41" t="str">
        <f aca="false">IF($C21="","",COUNTIFS('Findings &amp; Actions'!$I$8:$I$31,$C21,'Findings &amp; Actions'!$E$8:$E$31,"Stop work"))</f>
        <v/>
      </c>
      <c r="J21" s="34" t="str">
        <f aca="false">IF($C21="","",IF($E21="","Name who inspected it",IF($I21&gt;0,"A stop-work finding was raised on this inspection",IF(AND($F21=0,$D21&lt;&gt;""),"No findings recorded - if that is right, say so in the area column",""))))</f>
        <v/>
      </c>
    </row>
    <row r="22" customFormat="false" ht="24" hidden="false" customHeight="true" outlineLevel="0" collapsed="false">
      <c r="B22" s="40"/>
      <c r="C22" s="36"/>
      <c r="D22" s="6"/>
      <c r="E22" s="6"/>
      <c r="F22" s="41" t="str">
        <f aca="false">IF($C22="","",COUNTIFS('Findings &amp; Actions'!$I$8:$I$31,$C22))</f>
        <v/>
      </c>
      <c r="G22" s="41" t="str">
        <f aca="false">IF($C22="","",COUNTIFS('Findings &amp; Actions'!$I$8:$I$31,$C22,'Findings &amp; Actions'!$L$8:$L$31,"&lt;&gt;Closed"))</f>
        <v/>
      </c>
      <c r="H22" s="41" t="str">
        <f aca="false">IF($C22="","",COUNTIFS('Findings &amp; Actions'!$I$8:$I$31,$C22,'Findings &amp; Actions'!$L$8:$L$31,"Overdue"))</f>
        <v/>
      </c>
      <c r="I22" s="41" t="str">
        <f aca="false">IF($C22="","",COUNTIFS('Findings &amp; Actions'!$I$8:$I$31,$C22,'Findings &amp; Actions'!$E$8:$E$31,"Stop work"))</f>
        <v/>
      </c>
      <c r="J22" s="34" t="str">
        <f aca="false">IF($C22="","",IF($E22="","Name who inspected it",IF($I22&gt;0,"A stop-work finding was raised on this inspection",IF(AND($F22=0,$D22&lt;&gt;""),"No findings recorded - if that is right, say so in the area column",""))))</f>
        <v/>
      </c>
    </row>
    <row r="23" customFormat="false" ht="24" hidden="false" customHeight="true" outlineLevel="0" collapsed="false">
      <c r="B23" s="40"/>
      <c r="C23" s="36"/>
      <c r="D23" s="6"/>
      <c r="E23" s="6"/>
      <c r="F23" s="41" t="str">
        <f aca="false">IF($C23="","",COUNTIFS('Findings &amp; Actions'!$I$8:$I$31,$C23))</f>
        <v/>
      </c>
      <c r="G23" s="41" t="str">
        <f aca="false">IF($C23="","",COUNTIFS('Findings &amp; Actions'!$I$8:$I$31,$C23,'Findings &amp; Actions'!$L$8:$L$31,"&lt;&gt;Closed"))</f>
        <v/>
      </c>
      <c r="H23" s="41" t="str">
        <f aca="false">IF($C23="","",COUNTIFS('Findings &amp; Actions'!$I$8:$I$31,$C23,'Findings &amp; Actions'!$L$8:$L$31,"Overdue"))</f>
        <v/>
      </c>
      <c r="I23" s="41" t="str">
        <f aca="false">IF($C23="","",COUNTIFS('Findings &amp; Actions'!$I$8:$I$31,$C23,'Findings &amp; Actions'!$E$8:$E$31,"Stop work"))</f>
        <v/>
      </c>
      <c r="J23" s="34" t="str">
        <f aca="false">IF($C23="","",IF($E23="","Name who inspected it",IF($I23&gt;0,"A stop-work finding was raised on this inspection",IF(AND($F23=0,$D23&lt;&gt;""),"No findings recorded - if that is right, say so in the area column",""))))</f>
        <v/>
      </c>
    </row>
    <row r="24" customFormat="false" ht="24" hidden="false" customHeight="true" outlineLevel="0" collapsed="false">
      <c r="B24" s="40"/>
      <c r="C24" s="36"/>
      <c r="D24" s="6"/>
      <c r="E24" s="6"/>
      <c r="F24" s="41" t="str">
        <f aca="false">IF($C24="","",COUNTIFS('Findings &amp; Actions'!$I$8:$I$31,$C24))</f>
        <v/>
      </c>
      <c r="G24" s="41" t="str">
        <f aca="false">IF($C24="","",COUNTIFS('Findings &amp; Actions'!$I$8:$I$31,$C24,'Findings &amp; Actions'!$L$8:$L$31,"&lt;&gt;Closed"))</f>
        <v/>
      </c>
      <c r="H24" s="41" t="str">
        <f aca="false">IF($C24="","",COUNTIFS('Findings &amp; Actions'!$I$8:$I$31,$C24,'Findings &amp; Actions'!$L$8:$L$31,"Overdue"))</f>
        <v/>
      </c>
      <c r="I24" s="41" t="str">
        <f aca="false">IF($C24="","",COUNTIFS('Findings &amp; Actions'!$I$8:$I$31,$C24,'Findings &amp; Actions'!$E$8:$E$31,"Stop work"))</f>
        <v/>
      </c>
      <c r="J24" s="34" t="str">
        <f aca="false">IF($C24="","",IF($E24="","Name who inspected it",IF($I24&gt;0,"A stop-work finding was raised on this inspection",IF(AND($F24=0,$D24&lt;&gt;""),"No findings recorded - if that is right, say so in the area column",""))))</f>
        <v/>
      </c>
    </row>
    <row r="25" customFormat="false" ht="24" hidden="false" customHeight="true" outlineLevel="0" collapsed="false">
      <c r="B25" s="40"/>
      <c r="C25" s="36"/>
      <c r="D25" s="6"/>
      <c r="E25" s="6"/>
      <c r="F25" s="41" t="str">
        <f aca="false">IF($C25="","",COUNTIFS('Findings &amp; Actions'!$I$8:$I$31,$C25))</f>
        <v/>
      </c>
      <c r="G25" s="41" t="str">
        <f aca="false">IF($C25="","",COUNTIFS('Findings &amp; Actions'!$I$8:$I$31,$C25,'Findings &amp; Actions'!$L$8:$L$31,"&lt;&gt;Closed"))</f>
        <v/>
      </c>
      <c r="H25" s="41" t="str">
        <f aca="false">IF($C25="","",COUNTIFS('Findings &amp; Actions'!$I$8:$I$31,$C25,'Findings &amp; Actions'!$L$8:$L$31,"Overdue"))</f>
        <v/>
      </c>
      <c r="I25" s="41" t="str">
        <f aca="false">IF($C25="","",COUNTIFS('Findings &amp; Actions'!$I$8:$I$31,$C25,'Findings &amp; Actions'!$E$8:$E$31,"Stop work"))</f>
        <v/>
      </c>
      <c r="J25" s="34" t="str">
        <f aca="false">IF($C25="","",IF($E25="","Name who inspected it",IF($I25&gt;0,"A stop-work finding was raised on this inspection",IF(AND($F25=0,$D25&lt;&gt;""),"No findings recorded - if that is right, say so in the area column",""))))</f>
        <v/>
      </c>
    </row>
    <row r="26" customFormat="false" ht="24" hidden="false" customHeight="true" outlineLevel="0" collapsed="false">
      <c r="B26" s="40"/>
      <c r="C26" s="36"/>
      <c r="D26" s="6"/>
      <c r="E26" s="6"/>
      <c r="F26" s="41" t="str">
        <f aca="false">IF($C26="","",COUNTIFS('Findings &amp; Actions'!$I$8:$I$31,$C26))</f>
        <v/>
      </c>
      <c r="G26" s="41" t="str">
        <f aca="false">IF($C26="","",COUNTIFS('Findings &amp; Actions'!$I$8:$I$31,$C26,'Findings &amp; Actions'!$L$8:$L$31,"&lt;&gt;Closed"))</f>
        <v/>
      </c>
      <c r="H26" s="41" t="str">
        <f aca="false">IF($C26="","",COUNTIFS('Findings &amp; Actions'!$I$8:$I$31,$C26,'Findings &amp; Actions'!$L$8:$L$31,"Overdue"))</f>
        <v/>
      </c>
      <c r="I26" s="41" t="str">
        <f aca="false">IF($C26="","",COUNTIFS('Findings &amp; Actions'!$I$8:$I$31,$C26,'Findings &amp; Actions'!$E$8:$E$31,"Stop work"))</f>
        <v/>
      </c>
      <c r="J26" s="34" t="str">
        <f aca="false">IF($C26="","",IF($E26="","Name who inspected it",IF($I26&gt;0,"A stop-work finding was raised on this inspection",IF(AND($F26=0,$D26&lt;&gt;""),"No findings recorded - if that is right, say so in the area column",""))))</f>
        <v/>
      </c>
    </row>
    <row r="27" customFormat="false" ht="24" hidden="false" customHeight="true" outlineLevel="0" collapsed="false">
      <c r="B27" s="40"/>
      <c r="C27" s="36"/>
      <c r="D27" s="6"/>
      <c r="E27" s="6"/>
      <c r="F27" s="41" t="str">
        <f aca="false">IF($C27="","",COUNTIFS('Findings &amp; Actions'!$I$8:$I$31,$C27))</f>
        <v/>
      </c>
      <c r="G27" s="41" t="str">
        <f aca="false">IF($C27="","",COUNTIFS('Findings &amp; Actions'!$I$8:$I$31,$C27,'Findings &amp; Actions'!$L$8:$L$31,"&lt;&gt;Closed"))</f>
        <v/>
      </c>
      <c r="H27" s="41" t="str">
        <f aca="false">IF($C27="","",COUNTIFS('Findings &amp; Actions'!$I$8:$I$31,$C27,'Findings &amp; Actions'!$L$8:$L$31,"Overdue"))</f>
        <v/>
      </c>
      <c r="I27" s="41" t="str">
        <f aca="false">IF($C27="","",COUNTIFS('Findings &amp; Actions'!$I$8:$I$31,$C27,'Findings &amp; Actions'!$E$8:$E$31,"Stop work"))</f>
        <v/>
      </c>
      <c r="J27" s="34" t="str">
        <f aca="false">IF($C27="","",IF($E27="","Name who inspected it",IF($I27&gt;0,"A stop-work finding was raised on this inspection",IF(AND($F27=0,$D27&lt;&gt;""),"No findings recorded - if that is right, say so in the area column",""))))</f>
        <v/>
      </c>
    </row>
    <row r="28" customFormat="false" ht="25.5" hidden="false" customHeight="true" outlineLevel="0" collapsed="false">
      <c r="B28" s="7" t="s">
        <v>278</v>
      </c>
      <c r="C28" s="7"/>
      <c r="D28" s="7"/>
      <c r="E28" s="7"/>
      <c r="F28" s="7"/>
      <c r="G28" s="7"/>
      <c r="H28" s="7"/>
      <c r="I28" s="7"/>
      <c r="J28" s="7"/>
    </row>
    <row r="30" customFormat="false" ht="18" hidden="false" customHeight="true" outlineLevel="0" collapsed="false">
      <c r="B30" s="11" t="s">
        <v>42</v>
      </c>
      <c r="C30" s="11"/>
      <c r="D30" s="11"/>
      <c r="E30" s="11"/>
      <c r="F30" s="11"/>
      <c r="G30" s="11"/>
      <c r="H30" s="11"/>
      <c r="I30" s="11"/>
      <c r="J30" s="11"/>
    </row>
  </sheetData>
  <mergeCells count="7">
    <mergeCell ref="B1:J1"/>
    <mergeCell ref="B2:J2"/>
    <mergeCell ref="B3:J3"/>
    <mergeCell ref="B4:J4"/>
    <mergeCell ref="B6:J6"/>
    <mergeCell ref="B28:J28"/>
    <mergeCell ref="B30:J30"/>
  </mergeCells>
  <conditionalFormatting sqref="B3:J3">
    <cfRule type="expression" priority="2" aboveAverage="0" equalAverage="0" bottom="0" percent="0" rank="0" text="" dxfId="0">
      <formula>LEN($B$3)&gt;0</formula>
    </cfRule>
  </conditionalFormatting>
  <conditionalFormatting sqref="B8:J27">
    <cfRule type="expression" priority="3" aboveAverage="0" equalAverage="0" bottom="0" percent="0" rank="0" text="" dxfId="1">
      <formula>AND($C8&lt;&gt;"",MOD(ROW()-8,2)=1)</formula>
    </cfRule>
  </conditionalFormatting>
  <conditionalFormatting sqref="I8:I27">
    <cfRule type="expression" priority="4" aboveAverage="0" equalAverage="0" bottom="0" percent="0" rank="0" text="" dxfId="2">
      <formula>AND($C8&lt;&gt;"",$I8&gt;0)</formula>
    </cfRule>
  </conditionalFormatting>
  <conditionalFormatting sqref="H8:H27">
    <cfRule type="expression" priority="5" aboveAverage="0" equalAverage="0" bottom="0" percent="0" rank="0" text="" dxfId="4">
      <formula>AND($C8&lt;&gt;"",$H8&gt;0)</formula>
    </cfRule>
  </conditionalFormatting>
  <hyperlinks>
    <hyperlink ref="B30"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T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0" min="2" style="0" width="7"/>
    <col collapsed="false" customWidth="true" hidden="false" outlineLevel="0" max="21" min="21" style="0" width="2.2"/>
  </cols>
  <sheetData>
    <row r="1" customFormat="false" ht="33.75" hidden="false" customHeight="true" outlineLevel="0" collapsed="false">
      <c r="B1" s="1" t="s">
        <v>279</v>
      </c>
      <c r="C1" s="1"/>
      <c r="D1" s="1"/>
      <c r="E1" s="1"/>
      <c r="F1" s="1"/>
      <c r="G1" s="1"/>
      <c r="H1" s="1"/>
      <c r="I1" s="1"/>
      <c r="J1" s="1"/>
      <c r="K1" s="1"/>
      <c r="L1" s="1"/>
      <c r="M1" s="1"/>
      <c r="N1" s="1"/>
      <c r="O1" s="1"/>
      <c r="P1" s="1"/>
      <c r="Q1" s="1"/>
      <c r="R1" s="1"/>
      <c r="S1" s="1"/>
      <c r="T1" s="1"/>
    </row>
    <row r="2" customFormat="false" ht="4.5" hidden="false" customHeight="true" outlineLevel="0" collapsed="false">
      <c r="B2" s="2"/>
      <c r="C2" s="2"/>
      <c r="D2" s="2"/>
      <c r="E2" s="2"/>
      <c r="F2" s="2"/>
      <c r="G2" s="2"/>
      <c r="H2" s="2"/>
      <c r="I2" s="2"/>
      <c r="J2" s="2"/>
      <c r="K2" s="2"/>
      <c r="L2" s="2"/>
      <c r="M2" s="2"/>
      <c r="N2" s="2"/>
      <c r="O2" s="2"/>
      <c r="P2" s="2"/>
      <c r="Q2" s="2"/>
      <c r="R2" s="2"/>
      <c r="S2" s="2"/>
      <c r="T2" s="2"/>
    </row>
    <row r="3" customFormat="false" ht="16.5" hidden="false" customHeight="true" outlineLevel="0" collapsed="false">
      <c r="B3" s="24" t="str">
        <f aca="false">IF('Findings &amp; Actions'!$B$8&lt;&gt;"F-001","","EXAMPLE CONTENT - the two findings on Findings &amp; Actions are worked examples. Replace them with your own and this banner disappears.")</f>
        <v>EXAMPLE CONTENT - the two findings on Findings &amp; Actions are worked examples. Replace them with your own and this banner disappears.</v>
      </c>
      <c r="C3" s="24"/>
      <c r="D3" s="24"/>
      <c r="E3" s="24"/>
      <c r="F3" s="24"/>
      <c r="G3" s="24"/>
      <c r="H3" s="24"/>
      <c r="I3" s="24"/>
      <c r="J3" s="24"/>
      <c r="K3" s="24"/>
      <c r="L3" s="24"/>
      <c r="M3" s="24"/>
      <c r="N3" s="24"/>
      <c r="O3" s="24"/>
      <c r="P3" s="24"/>
      <c r="Q3" s="24"/>
      <c r="R3" s="24"/>
      <c r="S3" s="24"/>
      <c r="T3" s="24"/>
    </row>
    <row r="4" customFormat="false" ht="25.5" hidden="false" customHeight="true" outlineLevel="0" collapsed="false">
      <c r="B4" s="3" t="s">
        <v>280</v>
      </c>
      <c r="C4" s="3"/>
      <c r="D4" s="3"/>
      <c r="E4" s="3"/>
      <c r="F4" s="3"/>
      <c r="G4" s="3"/>
      <c r="H4" s="3"/>
      <c r="I4" s="3"/>
      <c r="J4" s="3"/>
      <c r="K4" s="3"/>
      <c r="L4" s="3"/>
      <c r="M4" s="3"/>
      <c r="N4" s="3"/>
      <c r="O4" s="3"/>
      <c r="P4" s="3"/>
      <c r="Q4" s="3"/>
      <c r="R4" s="3"/>
      <c r="S4" s="3"/>
      <c r="T4" s="3"/>
    </row>
    <row r="6" customFormat="false" ht="33.75" hidden="false" customHeight="true" outlineLevel="0" collapsed="false">
      <c r="B6" s="42" t="str">
        <f aca="false">IF(COUNTIFS('Findings &amp; Actions'!$E$8:$E$31,"Stop work",'Findings &amp; Actions'!$L$8:$L$31,"&lt;&gt;Closed")&gt;0,"▲   "&amp;COUNTIFS('Findings &amp; Actions'!$E$8:$E$31,"Stop work",'Findings &amp; Actions'!$L$8:$L$31,"&lt;&gt;Closed")&amp;" STOP-WORK FINDING(S) STILL OPEN   -   work should not be proceeding in the affected area",IF(COUNTIF('Findings &amp; Actions'!$L$8:$L$31,"Overdue")&gt;0,"●   "&amp;COUNTIF('Findings &amp; Actions'!$L$8:$L$31,"Overdue")&amp;" FINDING(S) OVERDUE AGAINST THE TARGET DATE   -   nothing here is a stop-work item",IF(COUNTIFS('Findings &amp; Actions'!$B$8:$B$31,"&lt;&gt;",'Findings &amp; Actions'!$L$8:$L$31,"&lt;&gt;Closed")=0,"✓   NO OPEN FINDINGS   -   every finding raised has been closed","✓   NOTHING OVERDUE   -   "&amp;COUNTIFS('Findings &amp; Actions'!$B$8:$B$31,"&lt;&gt;",'Findings &amp; Actions'!$L$8:$L$31,"&lt;&gt;Closed")&amp;" finding(s) open and within target")))</f>
        <v>✓   NOTHING OVERDUE   -   1 finding(s) open and within target</v>
      </c>
      <c r="C6" s="42"/>
      <c r="D6" s="42"/>
      <c r="E6" s="42"/>
      <c r="F6" s="42"/>
      <c r="G6" s="42"/>
      <c r="H6" s="42"/>
      <c r="I6" s="42"/>
      <c r="J6" s="42"/>
      <c r="K6" s="42"/>
      <c r="L6" s="42"/>
      <c r="M6" s="42"/>
      <c r="N6" s="42"/>
      <c r="O6" s="42"/>
      <c r="P6" s="42"/>
      <c r="Q6" s="42"/>
      <c r="R6" s="42"/>
      <c r="S6" s="42"/>
      <c r="T6" s="42"/>
    </row>
    <row r="8" customFormat="false" ht="12.75" hidden="false" customHeight="true" outlineLevel="0" collapsed="false">
      <c r="B8" s="43" t="s">
        <v>281</v>
      </c>
      <c r="C8" s="43"/>
      <c r="D8" s="43"/>
      <c r="E8" s="43"/>
      <c r="G8" s="43" t="s">
        <v>282</v>
      </c>
      <c r="H8" s="43"/>
      <c r="I8" s="43"/>
      <c r="J8" s="43"/>
      <c r="L8" s="43" t="s">
        <v>283</v>
      </c>
      <c r="M8" s="43"/>
      <c r="N8" s="43"/>
      <c r="O8" s="43"/>
      <c r="Q8" s="43" t="s">
        <v>284</v>
      </c>
      <c r="R8" s="43"/>
      <c r="S8" s="43"/>
      <c r="T8" s="43"/>
    </row>
    <row r="9" customFormat="false" ht="30" hidden="false" customHeight="true" outlineLevel="0" collapsed="false">
      <c r="B9" s="44" t="n">
        <f aca="false">COUNTIF('Findings &amp; Actions'!$B$8:$B$31,"&lt;&gt;")</f>
        <v>2</v>
      </c>
      <c r="C9" s="44"/>
      <c r="D9" s="44"/>
      <c r="E9" s="44"/>
      <c r="G9" s="44" t="n">
        <f aca="false">COUNTIFS('Findings &amp; Actions'!$B$8:$B$31,"&lt;&gt;",'Findings &amp; Actions'!$L$8:$L$31,"&lt;&gt;Closed")</f>
        <v>1</v>
      </c>
      <c r="H9" s="44"/>
      <c r="I9" s="44"/>
      <c r="J9" s="44"/>
      <c r="L9" s="44" t="n">
        <f aca="false">COUNTIF('Findings &amp; Actions'!$L$8:$L$31,"Overdue")</f>
        <v>0</v>
      </c>
      <c r="M9" s="44"/>
      <c r="N9" s="44"/>
      <c r="O9" s="44"/>
      <c r="Q9" s="44" t="n">
        <f aca="true">IF(COUNTIFS('Findings &amp; Actions'!$B$8:$B$31,"&lt;&gt;",'Findings &amp; Actions'!$L$8:$L$31,"&lt;&gt;Closed")=0,0,TODAY()-MIN('Findings &amp; Actions'!$O$8:$O$31))</f>
        <v>1</v>
      </c>
      <c r="R9" s="44"/>
      <c r="S9" s="44"/>
      <c r="T9" s="44"/>
    </row>
    <row r="10" customFormat="false" ht="15" hidden="false" customHeight="true" outlineLevel="0" collapsed="false">
      <c r="B10" s="45" t="s">
        <v>285</v>
      </c>
      <c r="C10" s="45"/>
      <c r="D10" s="45"/>
      <c r="E10" s="45"/>
      <c r="G10" s="45" t="str">
        <f aca="false">IF(COUNTIF('Findings &amp; Actions'!$B$8:$B$31,"&lt;&gt;")=0,"nothing raised yet","of "&amp;COUNTIF('Findings &amp; Actions'!$B$8:$B$31,"&lt;&gt;")&amp;" raised")</f>
        <v>of 2 raised</v>
      </c>
      <c r="H10" s="45"/>
      <c r="I10" s="45"/>
      <c r="J10" s="45"/>
      <c r="L10" s="45" t="s">
        <v>286</v>
      </c>
      <c r="M10" s="45"/>
      <c r="N10" s="45"/>
      <c r="O10" s="45"/>
      <c r="Q10" s="45" t="s">
        <v>287</v>
      </c>
      <c r="R10" s="45"/>
      <c r="S10" s="45"/>
      <c r="T10" s="45"/>
    </row>
    <row r="12" customFormat="false" ht="21.75" hidden="false" customHeight="true" outlineLevel="0" collapsed="false">
      <c r="B12" s="4" t="s">
        <v>288</v>
      </c>
      <c r="C12" s="4"/>
      <c r="D12" s="4"/>
      <c r="E12" s="4"/>
      <c r="F12" s="4"/>
      <c r="G12" s="4"/>
      <c r="H12" s="4"/>
      <c r="I12" s="4"/>
      <c r="J12" s="4"/>
      <c r="K12" s="4"/>
      <c r="L12" s="4"/>
      <c r="M12" s="4"/>
      <c r="N12" s="4"/>
      <c r="O12" s="4"/>
      <c r="P12" s="4"/>
      <c r="Q12" s="4"/>
      <c r="R12" s="4"/>
      <c r="S12" s="4"/>
      <c r="T12" s="4"/>
    </row>
    <row r="13" customFormat="false" ht="16.5" hidden="false" customHeight="true" outlineLevel="0" collapsed="false">
      <c r="B13" s="46" t="s">
        <v>259</v>
      </c>
      <c r="C13" s="46"/>
      <c r="D13" s="46"/>
      <c r="E13" s="46"/>
      <c r="F13" s="47" t="n">
        <f aca="false">COUNTIFS('Findings &amp; Actions'!$E$8:$E$31,"Stop work",'Findings &amp; Actions'!$L$8:$L$31,"&lt;&gt;Closed")</f>
        <v>0</v>
      </c>
      <c r="G13" s="48" t="str">
        <f aca="false">IF(MAX($F$13:$F$17)=0,"",IF($F13=0,"",REPT("█",MAX(1,ROUND($F13/MAX($F$13:$F$17)*24,0)))))</f>
        <v/>
      </c>
      <c r="H13" s="48"/>
      <c r="I13" s="48"/>
      <c r="J13" s="48"/>
      <c r="K13" s="48"/>
      <c r="L13" s="48"/>
      <c r="M13" s="48"/>
      <c r="N13" s="48"/>
    </row>
    <row r="14" customFormat="false" ht="16.5" hidden="false" customHeight="true" outlineLevel="0" collapsed="false">
      <c r="B14" s="46" t="s">
        <v>266</v>
      </c>
      <c r="C14" s="46"/>
      <c r="D14" s="46"/>
      <c r="E14" s="46"/>
      <c r="F14" s="47" t="n">
        <f aca="false">COUNTIFS('Findings &amp; Actions'!$E$8:$E$31,"High",'Findings &amp; Actions'!$L$8:$L$31,"&lt;&gt;Closed")</f>
        <v>1</v>
      </c>
      <c r="G14" s="48" t="str">
        <f aca="false">IF(MAX($F$13:$F$17)=0,"",IF($F14=0,"",REPT("█",MAX(1,ROUND($F14/MAX($F$13:$F$17)*24,0)))))</f>
        <v>████████████████████████</v>
      </c>
      <c r="H14" s="48"/>
      <c r="I14" s="48"/>
      <c r="J14" s="48"/>
      <c r="K14" s="48"/>
      <c r="L14" s="48"/>
      <c r="M14" s="48"/>
      <c r="N14" s="48"/>
    </row>
    <row r="15" customFormat="false" ht="16.5" hidden="false" customHeight="true" outlineLevel="0" collapsed="false">
      <c r="B15" s="46" t="s">
        <v>289</v>
      </c>
      <c r="C15" s="46"/>
      <c r="D15" s="46"/>
      <c r="E15" s="46"/>
      <c r="F15" s="47" t="n">
        <f aca="false">COUNTIFS('Findings &amp; Actions'!$E$8:$E$31,"Medium",'Findings &amp; Actions'!$L$8:$L$31,"&lt;&gt;Closed")</f>
        <v>0</v>
      </c>
      <c r="G15" s="48" t="str">
        <f aca="false">IF(MAX($F$13:$F$17)=0,"",IF($F15=0,"",REPT("█",MAX(1,ROUND($F15/MAX($F$13:$F$17)*24,0)))))</f>
        <v/>
      </c>
      <c r="H15" s="48"/>
      <c r="I15" s="48"/>
      <c r="J15" s="48"/>
      <c r="K15" s="48"/>
      <c r="L15" s="48"/>
      <c r="M15" s="48"/>
      <c r="N15" s="48"/>
    </row>
    <row r="16" customFormat="false" ht="16.5" hidden="false" customHeight="true" outlineLevel="0" collapsed="false">
      <c r="B16" s="46" t="s">
        <v>290</v>
      </c>
      <c r="C16" s="46"/>
      <c r="D16" s="46"/>
      <c r="E16" s="46"/>
      <c r="F16" s="47" t="n">
        <f aca="false">COUNTIFS('Findings &amp; Actions'!$E$8:$E$31,"Low",'Findings &amp; Actions'!$L$8:$L$31,"&lt;&gt;Closed")</f>
        <v>0</v>
      </c>
      <c r="G16" s="48" t="str">
        <f aca="false">IF(MAX($F$13:$F$17)=0,"",IF($F16=0,"",REPT("█",MAX(1,ROUND($F16/MAX($F$13:$F$17)*24,0)))))</f>
        <v/>
      </c>
      <c r="H16" s="48"/>
      <c r="I16" s="48"/>
      <c r="J16" s="48"/>
      <c r="K16" s="48"/>
      <c r="L16" s="48"/>
      <c r="M16" s="48"/>
      <c r="N16" s="48"/>
    </row>
    <row r="17" customFormat="false" ht="16.5" hidden="false" customHeight="true" outlineLevel="0" collapsed="false">
      <c r="B17" s="46" t="s">
        <v>291</v>
      </c>
      <c r="C17" s="46"/>
      <c r="D17" s="46"/>
      <c r="E17" s="46"/>
      <c r="F17" s="47" t="n">
        <f aca="false">COUNTIFS('Findings &amp; Actions'!$E$8:$E$31,"Observation",'Findings &amp; Actions'!$L$8:$L$31,"&lt;&gt;Closed")</f>
        <v>0</v>
      </c>
      <c r="G17" s="48" t="str">
        <f aca="false">IF(MAX($F$13:$F$17)=0,"",IF($F17=0,"",REPT("█",MAX(1,ROUND($F17/MAX($F$13:$F$17)*24,0)))))</f>
        <v/>
      </c>
      <c r="H17" s="48"/>
      <c r="I17" s="48"/>
      <c r="J17" s="48"/>
      <c r="K17" s="48"/>
      <c r="L17" s="48"/>
      <c r="M17" s="48"/>
      <c r="N17" s="48"/>
    </row>
    <row r="18" customFormat="false" ht="24" hidden="false" customHeight="true" outlineLevel="0" collapsed="false">
      <c r="B18" s="7" t="s">
        <v>292</v>
      </c>
      <c r="C18" s="7"/>
      <c r="D18" s="7"/>
      <c r="E18" s="7"/>
      <c r="F18" s="7"/>
      <c r="G18" s="7"/>
      <c r="H18" s="7"/>
      <c r="I18" s="7"/>
      <c r="J18" s="7"/>
      <c r="K18" s="7"/>
      <c r="L18" s="7"/>
      <c r="M18" s="7"/>
      <c r="N18" s="7"/>
      <c r="O18" s="7"/>
      <c r="P18" s="7"/>
      <c r="Q18" s="7"/>
      <c r="R18" s="7"/>
      <c r="S18" s="7"/>
      <c r="T18" s="7"/>
    </row>
    <row r="20" customFormat="false" ht="21.75" hidden="false" customHeight="true" outlineLevel="0" collapsed="false">
      <c r="B20" s="4" t="s">
        <v>293</v>
      </c>
      <c r="C20" s="4"/>
      <c r="D20" s="4"/>
      <c r="E20" s="4"/>
      <c r="F20" s="4"/>
      <c r="G20" s="4"/>
      <c r="H20" s="4"/>
      <c r="I20" s="4"/>
      <c r="J20" s="4"/>
      <c r="K20" s="4"/>
      <c r="L20" s="4"/>
      <c r="M20" s="4"/>
      <c r="N20" s="4"/>
      <c r="O20" s="4"/>
      <c r="P20" s="4"/>
      <c r="Q20" s="4"/>
      <c r="R20" s="4"/>
      <c r="S20" s="4"/>
      <c r="T20" s="4"/>
    </row>
    <row r="21" customFormat="false" ht="15.75" hidden="false" customHeight="true" outlineLevel="0" collapsed="false">
      <c r="B21" s="26"/>
      <c r="C21" s="26"/>
      <c r="D21" s="26"/>
      <c r="E21" s="26"/>
      <c r="F21" s="26" t="s">
        <v>294</v>
      </c>
      <c r="G21" s="26"/>
      <c r="H21" s="26" t="s">
        <v>295</v>
      </c>
      <c r="I21" s="26"/>
      <c r="J21" s="26"/>
      <c r="K21" s="26"/>
      <c r="L21" s="26"/>
      <c r="M21" s="26"/>
      <c r="N21" s="26"/>
      <c r="O21" s="26"/>
      <c r="P21" s="26"/>
      <c r="Q21" s="26"/>
      <c r="R21" s="26"/>
      <c r="S21" s="26"/>
      <c r="T21" s="26"/>
    </row>
    <row r="22" customFormat="false" ht="18" hidden="false" customHeight="true" outlineLevel="0" collapsed="false">
      <c r="B22" s="49" t="s">
        <v>254</v>
      </c>
      <c r="C22" s="49"/>
      <c r="D22" s="49"/>
      <c r="E22" s="49"/>
      <c r="F22" s="47" t="n">
        <f aca="false">COUNTIF('Findings &amp; Actions'!$L$8:$L$31,"Closed")</f>
        <v>1</v>
      </c>
      <c r="G22" s="47"/>
      <c r="H22" s="13" t="s">
        <v>296</v>
      </c>
      <c r="I22" s="13"/>
      <c r="J22" s="13"/>
      <c r="K22" s="13"/>
      <c r="L22" s="13"/>
      <c r="M22" s="13"/>
      <c r="N22" s="13"/>
      <c r="O22" s="13"/>
      <c r="P22" s="13"/>
      <c r="Q22" s="13"/>
      <c r="R22" s="13"/>
      <c r="S22" s="13"/>
      <c r="T22" s="13"/>
    </row>
    <row r="23" customFormat="false" ht="30" hidden="false" customHeight="true" outlineLevel="0" collapsed="false">
      <c r="B23" s="49" t="s">
        <v>297</v>
      </c>
      <c r="C23" s="49"/>
      <c r="D23" s="49"/>
      <c r="E23" s="49"/>
      <c r="F23" s="47" t="n">
        <f aca="false">SUMPRODUCT(('Findings &amp; Actions'!$K$8:$K$31&lt;&gt;"")*('Findings &amp; Actions'!$M$8:$M$31=""))</f>
        <v>0</v>
      </c>
      <c r="G23" s="47"/>
      <c r="H23" s="13" t="s">
        <v>298</v>
      </c>
      <c r="I23" s="13"/>
      <c r="J23" s="13"/>
      <c r="K23" s="13"/>
      <c r="L23" s="13"/>
      <c r="M23" s="13"/>
      <c r="N23" s="13"/>
      <c r="O23" s="13"/>
      <c r="P23" s="13"/>
      <c r="Q23" s="13"/>
      <c r="R23" s="13"/>
      <c r="S23" s="13"/>
      <c r="T23" s="13"/>
    </row>
    <row r="24" customFormat="false" ht="18" hidden="false" customHeight="true" outlineLevel="0" collapsed="false">
      <c r="B24" s="49" t="s">
        <v>299</v>
      </c>
      <c r="C24" s="49"/>
      <c r="D24" s="49"/>
      <c r="E24" s="49"/>
      <c r="F24" s="47" t="n">
        <f aca="false">COUNTIF('Findings &amp; Actions'!$L$8:$L$31,"Due now")</f>
        <v>1</v>
      </c>
      <c r="G24" s="47"/>
      <c r="H24" s="13" t="s">
        <v>300</v>
      </c>
      <c r="I24" s="13"/>
      <c r="J24" s="13"/>
      <c r="K24" s="13"/>
      <c r="L24" s="13"/>
      <c r="M24" s="13"/>
      <c r="N24" s="13"/>
      <c r="O24" s="13"/>
      <c r="P24" s="13"/>
      <c r="Q24" s="13"/>
      <c r="R24" s="13"/>
      <c r="S24" s="13"/>
      <c r="T24" s="13"/>
    </row>
    <row r="25" customFormat="false" ht="18" hidden="false" customHeight="true" outlineLevel="0" collapsed="false">
      <c r="B25" s="49" t="s">
        <v>301</v>
      </c>
      <c r="C25" s="49"/>
      <c r="D25" s="49"/>
      <c r="E25" s="49"/>
      <c r="F25" s="47" t="n">
        <f aca="false">COUNTIF('Inspection Register'!$C$8:$C$27,"&lt;&gt;")</f>
        <v>0</v>
      </c>
      <c r="G25" s="47"/>
      <c r="H25" s="13" t="s">
        <v>302</v>
      </c>
      <c r="I25" s="13"/>
      <c r="J25" s="13"/>
      <c r="K25" s="13"/>
      <c r="L25" s="13"/>
      <c r="M25" s="13"/>
      <c r="N25" s="13"/>
      <c r="O25" s="13"/>
      <c r="P25" s="13"/>
      <c r="Q25" s="13"/>
      <c r="R25" s="13"/>
      <c r="S25" s="13"/>
      <c r="T25" s="13"/>
    </row>
    <row r="26" customFormat="false" ht="18" hidden="false" customHeight="true" outlineLevel="0" collapsed="false">
      <c r="B26" s="49" t="s">
        <v>303</v>
      </c>
      <c r="C26" s="49"/>
      <c r="D26" s="49"/>
      <c r="E26" s="49"/>
      <c r="F26" s="47" t="n">
        <f aca="false">IF(COUNTIF('Inspection Register'!$C$8:$C$27,"&lt;&gt;")=0,0,ROUND(COUNTIF('Findings &amp; Actions'!$B$8:$B$31,"&lt;&gt;")/COUNTIF('Inspection Register'!$C$8:$C$27,"&lt;&gt;"),1))</f>
        <v>0</v>
      </c>
      <c r="G26" s="47"/>
      <c r="H26" s="13" t="s">
        <v>304</v>
      </c>
      <c r="I26" s="13"/>
      <c r="J26" s="13"/>
      <c r="K26" s="13"/>
      <c r="L26" s="13"/>
      <c r="M26" s="13"/>
      <c r="N26" s="13"/>
      <c r="O26" s="13"/>
      <c r="P26" s="13"/>
      <c r="Q26" s="13"/>
      <c r="R26" s="13"/>
      <c r="S26" s="13"/>
      <c r="T26" s="13"/>
    </row>
    <row r="28" customFormat="false" ht="18" hidden="false" customHeight="true" outlineLevel="0" collapsed="false">
      <c r="B28" s="11" t="s">
        <v>42</v>
      </c>
      <c r="C28" s="11"/>
      <c r="D28" s="11"/>
      <c r="E28" s="11"/>
      <c r="F28" s="11"/>
      <c r="G28" s="11"/>
      <c r="H28" s="11"/>
      <c r="I28" s="11"/>
      <c r="J28" s="11"/>
      <c r="K28" s="11"/>
      <c r="L28" s="11"/>
      <c r="M28" s="11"/>
      <c r="N28" s="11"/>
      <c r="O28" s="11"/>
      <c r="P28" s="11"/>
      <c r="Q28" s="11"/>
      <c r="R28" s="11"/>
      <c r="S28" s="11"/>
      <c r="T28" s="11"/>
    </row>
  </sheetData>
  <mergeCells count="49">
    <mergeCell ref="B1:T1"/>
    <mergeCell ref="B2:T2"/>
    <mergeCell ref="B3:T3"/>
    <mergeCell ref="B4:T4"/>
    <mergeCell ref="B6:T6"/>
    <mergeCell ref="B8:E8"/>
    <mergeCell ref="G8:J8"/>
    <mergeCell ref="L8:O8"/>
    <mergeCell ref="Q8:T8"/>
    <mergeCell ref="B9:E9"/>
    <mergeCell ref="G9:J9"/>
    <mergeCell ref="L9:O9"/>
    <mergeCell ref="Q9:T9"/>
    <mergeCell ref="B10:E10"/>
    <mergeCell ref="G10:J10"/>
    <mergeCell ref="L10:O10"/>
    <mergeCell ref="Q10:T10"/>
    <mergeCell ref="B12:T12"/>
    <mergeCell ref="B13:E13"/>
    <mergeCell ref="G13:N13"/>
    <mergeCell ref="B14:E14"/>
    <mergeCell ref="G14:N14"/>
    <mergeCell ref="B15:E15"/>
    <mergeCell ref="G15:N15"/>
    <mergeCell ref="B16:E16"/>
    <mergeCell ref="G16:N16"/>
    <mergeCell ref="B17:E17"/>
    <mergeCell ref="G17:N17"/>
    <mergeCell ref="B18:T18"/>
    <mergeCell ref="B20:T20"/>
    <mergeCell ref="B21:E21"/>
    <mergeCell ref="F21:G21"/>
    <mergeCell ref="H21:T21"/>
    <mergeCell ref="B22:E22"/>
    <mergeCell ref="F22:G22"/>
    <mergeCell ref="H22:T22"/>
    <mergeCell ref="B23:E23"/>
    <mergeCell ref="F23:G23"/>
    <mergeCell ref="H23:T23"/>
    <mergeCell ref="B24:E24"/>
    <mergeCell ref="F24:G24"/>
    <mergeCell ref="H24:T24"/>
    <mergeCell ref="B25:E25"/>
    <mergeCell ref="F25:G25"/>
    <mergeCell ref="H25:T25"/>
    <mergeCell ref="B26:E26"/>
    <mergeCell ref="F26:G26"/>
    <mergeCell ref="H26:T26"/>
    <mergeCell ref="B28:T28"/>
  </mergeCells>
  <conditionalFormatting sqref="B3:T3">
    <cfRule type="expression" priority="2" aboveAverage="0" equalAverage="0" bottom="0" percent="0" rank="0" text="" dxfId="0">
      <formula>LEN($B$3)&gt;0</formula>
    </cfRule>
  </conditionalFormatting>
  <conditionalFormatting sqref="B6:T6">
    <cfRule type="expression" priority="3" aboveAverage="0" equalAverage="0" bottom="0" percent="0" rank="0" text="" dxfId="5">
      <formula>LEFT($B$6,1)="▲"</formula>
    </cfRule>
    <cfRule type="expression" priority="4" aboveAverage="0" equalAverage="0" bottom="0" percent="0" rank="0" text="" dxfId="0">
      <formula>LEFT($B$6,1)="●"</formula>
    </cfRule>
    <cfRule type="expression" priority="5" aboveAverage="0" equalAverage="0" bottom="0" percent="0" rank="0" text="" dxfId="6">
      <formula>LEFT($B$6,1)="✓"</formula>
    </cfRule>
  </conditionalFormatting>
  <conditionalFormatting sqref="L8:O10">
    <cfRule type="expression" priority="6" aboveAverage="0" equalAverage="0" bottom="0" percent="0" rank="0" text="" dxfId="5">
      <formula>COUNTIF('Findings &amp; Actions'!$L$8:$L$31,"Overdue")&gt;0</formula>
    </cfRule>
  </conditionalFormatting>
  <conditionalFormatting sqref="Q8:T10">
    <cfRule type="expression" priority="7" aboveAverage="0" equalAverage="0" bottom="0" percent="0" rank="0" text="" dxfId="0">
      <formula>IF(COUNTIFS('Findings &amp; Actions'!$B$8:$B$31,"&lt;&gt;",'Findings &amp; Actions'!$L$8:$L$31,"&lt;&gt;Closed")=0,0,TODAY()-MIN('Findings &amp; Actions'!$O$8:$O$31))&gt;14</formula>
    </cfRule>
  </conditionalFormatting>
  <hyperlinks>
    <hyperlink ref="B28"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0"/>
    <col collapsed="false" customWidth="true" hidden="false" outlineLevel="0" max="3" min="3" style="0" width="14"/>
    <col collapsed="false" customWidth="true" hidden="false" outlineLevel="0" max="4" min="4" style="0" width="30"/>
    <col collapsed="false" customWidth="true" hidden="false" outlineLevel="0" max="5" min="5" style="0" width="14"/>
    <col collapsed="false" customWidth="true" hidden="false" outlineLevel="0" max="6" min="6" style="0" width="12"/>
    <col collapsed="false" customWidth="true" hidden="false" outlineLevel="0" max="7" min="7" style="0" width="38"/>
    <col collapsed="false" customWidth="true" hidden="false" outlineLevel="0" max="8" min="8" style="0" width="2.2"/>
  </cols>
  <sheetData>
    <row r="1" customFormat="false" ht="33.75" hidden="false" customHeight="true" outlineLevel="0" collapsed="false">
      <c r="B1" s="1" t="s">
        <v>305</v>
      </c>
      <c r="C1" s="1"/>
      <c r="D1" s="1"/>
      <c r="E1" s="1"/>
      <c r="F1" s="1"/>
      <c r="G1" s="1"/>
    </row>
    <row r="2" customFormat="false" ht="4.5" hidden="false" customHeight="true" outlineLevel="0" collapsed="false">
      <c r="B2" s="2"/>
      <c r="C2" s="2"/>
      <c r="D2" s="2"/>
      <c r="E2" s="2"/>
      <c r="F2" s="2"/>
      <c r="G2" s="2"/>
    </row>
    <row r="4" customFormat="false" ht="25.5" hidden="false" customHeight="true" outlineLevel="0" collapsed="false">
      <c r="B4" s="3" t="s">
        <v>306</v>
      </c>
      <c r="C4" s="3"/>
      <c r="D4" s="3"/>
      <c r="E4" s="3"/>
      <c r="F4" s="3"/>
      <c r="G4" s="3"/>
    </row>
    <row r="6" customFormat="false" ht="21.75" hidden="false" customHeight="true" outlineLevel="0" collapsed="false">
      <c r="B6" s="4" t="s">
        <v>307</v>
      </c>
      <c r="C6" s="4"/>
      <c r="D6" s="4"/>
      <c r="E6" s="4"/>
      <c r="F6" s="4"/>
      <c r="G6" s="4"/>
    </row>
    <row r="7" customFormat="false" ht="25.5" hidden="false" customHeight="true" outlineLevel="0" collapsed="false">
      <c r="B7" s="50" t="s">
        <v>248</v>
      </c>
      <c r="C7" s="50" t="s">
        <v>308</v>
      </c>
      <c r="D7" s="50" t="s">
        <v>309</v>
      </c>
      <c r="E7" s="50" t="s">
        <v>310</v>
      </c>
      <c r="F7" s="50" t="s">
        <v>311</v>
      </c>
      <c r="G7" s="50" t="s">
        <v>312</v>
      </c>
    </row>
    <row r="8" customFormat="false" ht="21.75" hidden="false" customHeight="true" outlineLevel="0" collapsed="false">
      <c r="B8" s="5" t="s">
        <v>259</v>
      </c>
      <c r="C8" s="51" t="n">
        <v>0</v>
      </c>
      <c r="D8" s="52" t="s">
        <v>313</v>
      </c>
      <c r="E8" s="53" t="s">
        <v>53</v>
      </c>
      <c r="F8" s="53" t="s">
        <v>314</v>
      </c>
      <c r="G8" s="13" t="s">
        <v>315</v>
      </c>
    </row>
    <row r="9" customFormat="false" ht="21.75" hidden="false" customHeight="true" outlineLevel="0" collapsed="false">
      <c r="B9" s="5" t="s">
        <v>266</v>
      </c>
      <c r="C9" s="51" t="n">
        <v>1</v>
      </c>
      <c r="D9" s="52" t="s">
        <v>316</v>
      </c>
      <c r="E9" s="53" t="s">
        <v>54</v>
      </c>
      <c r="F9" s="53" t="s">
        <v>317</v>
      </c>
      <c r="G9" s="13"/>
    </row>
    <row r="10" customFormat="false" ht="21.75" hidden="false" customHeight="true" outlineLevel="0" collapsed="false">
      <c r="B10" s="5" t="s">
        <v>289</v>
      </c>
      <c r="C10" s="51" t="n">
        <v>7</v>
      </c>
      <c r="D10" s="52" t="s">
        <v>318</v>
      </c>
      <c r="E10" s="53" t="s">
        <v>55</v>
      </c>
      <c r="G10" s="13"/>
    </row>
    <row r="11" customFormat="false" ht="21.75" hidden="false" customHeight="true" outlineLevel="0" collapsed="false">
      <c r="B11" s="5" t="s">
        <v>290</v>
      </c>
      <c r="C11" s="51" t="n">
        <v>30</v>
      </c>
      <c r="D11" s="52" t="s">
        <v>319</v>
      </c>
      <c r="G11" s="13"/>
    </row>
    <row r="12" customFormat="false" ht="21.75" hidden="false" customHeight="true" outlineLevel="0" collapsed="false">
      <c r="B12" s="5" t="s">
        <v>291</v>
      </c>
      <c r="C12" s="51" t="n">
        <v>30</v>
      </c>
      <c r="D12" s="52" t="s">
        <v>320</v>
      </c>
      <c r="G12" s="13"/>
    </row>
    <row r="15" customFormat="false" ht="21.75" hidden="false" customHeight="true" outlineLevel="0" collapsed="false">
      <c r="B15" s="4" t="s">
        <v>321</v>
      </c>
      <c r="C15" s="4"/>
      <c r="D15" s="4"/>
      <c r="E15" s="4"/>
      <c r="F15" s="4"/>
      <c r="G15" s="4"/>
    </row>
    <row r="16" customFormat="false" ht="15" hidden="false" customHeight="false" outlineLevel="0" collapsed="false">
      <c r="B16" s="53" t="s">
        <v>276</v>
      </c>
    </row>
    <row r="17" customFormat="false" ht="15" hidden="false" customHeight="false" outlineLevel="0" collapsed="false">
      <c r="B17" s="53" t="s">
        <v>322</v>
      </c>
    </row>
    <row r="18" customFormat="false" ht="15" hidden="false" customHeight="false" outlineLevel="0" collapsed="false">
      <c r="B18" s="53" t="s">
        <v>254</v>
      </c>
    </row>
    <row r="21" customFormat="false" ht="18" hidden="false" customHeight="true" outlineLevel="0" collapsed="false">
      <c r="B21" s="11" t="s">
        <v>42</v>
      </c>
      <c r="C21" s="11"/>
      <c r="D21" s="11"/>
      <c r="E21" s="11"/>
      <c r="F21" s="11"/>
      <c r="G21" s="11"/>
    </row>
  </sheetData>
  <mergeCells count="7">
    <mergeCell ref="B1:G1"/>
    <mergeCell ref="B2:G2"/>
    <mergeCell ref="B4:G4"/>
    <mergeCell ref="B6:G6"/>
    <mergeCell ref="G8:G12"/>
    <mergeCell ref="B15:G15"/>
    <mergeCell ref="B21:G21"/>
  </mergeCells>
  <hyperlinks>
    <hyperlink ref="B21"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0"/>
    <col collapsed="false" customWidth="true" hidden="false" outlineLevel="0" max="4" min="4" style="0" width="2.2"/>
  </cols>
  <sheetData>
    <row r="1" customFormat="false" ht="33.75" hidden="false" customHeight="true" outlineLevel="0" collapsed="false">
      <c r="B1" s="1" t="s">
        <v>323</v>
      </c>
      <c r="C1" s="1"/>
    </row>
    <row r="2" customFormat="false" ht="4.5" hidden="false" customHeight="true" outlineLevel="0" collapsed="false">
      <c r="B2" s="2"/>
      <c r="C2" s="2"/>
    </row>
    <row r="4" customFormat="false" ht="25.5" hidden="false" customHeight="true" outlineLevel="0" collapsed="false">
      <c r="B4" s="3" t="s">
        <v>324</v>
      </c>
      <c r="C4" s="3"/>
    </row>
    <row r="6" customFormat="false" ht="45.75" hidden="false" customHeight="true" outlineLevel="0" collapsed="false">
      <c r="B6" s="8" t="s">
        <v>325</v>
      </c>
      <c r="C6" s="54" t="s">
        <v>326</v>
      </c>
    </row>
    <row r="7" customFormat="false" ht="45.75" hidden="false" customHeight="true" outlineLevel="0" collapsed="false">
      <c r="B7" s="8" t="s">
        <v>327</v>
      </c>
      <c r="C7" s="54" t="s">
        <v>328</v>
      </c>
    </row>
    <row r="8" customFormat="false" ht="45.75" hidden="false" customHeight="true" outlineLevel="0" collapsed="false">
      <c r="B8" s="8" t="s">
        <v>329</v>
      </c>
      <c r="C8" s="54" t="s">
        <v>330</v>
      </c>
    </row>
    <row r="9" customFormat="false" ht="32.25" hidden="false" customHeight="true" outlineLevel="0" collapsed="false">
      <c r="B9" s="8" t="s">
        <v>331</v>
      </c>
      <c r="C9" s="54" t="s">
        <v>332</v>
      </c>
    </row>
    <row r="10" customFormat="false" ht="45.75" hidden="false" customHeight="true" outlineLevel="0" collapsed="false">
      <c r="B10" s="8" t="s">
        <v>333</v>
      </c>
      <c r="C10" s="54" t="s">
        <v>334</v>
      </c>
    </row>
    <row r="11" customFormat="false" ht="32.25" hidden="false" customHeight="true" outlineLevel="0" collapsed="false">
      <c r="B11" s="8" t="s">
        <v>335</v>
      </c>
      <c r="C11" s="54" t="s">
        <v>336</v>
      </c>
    </row>
    <row r="13" customFormat="false" ht="99.75" hidden="false" customHeight="true" outlineLevel="0" collapsed="false">
      <c r="B13" s="10" t="s">
        <v>41</v>
      </c>
      <c r="C13" s="10"/>
    </row>
    <row r="15" customFormat="false" ht="18" hidden="false" customHeight="true" outlineLevel="0" collapsed="false">
      <c r="B15" s="11" t="s">
        <v>42</v>
      </c>
      <c r="C15" s="11"/>
    </row>
  </sheetData>
  <mergeCells count="5">
    <mergeCell ref="B1:C1"/>
    <mergeCell ref="B2:C2"/>
    <mergeCell ref="B4:C4"/>
    <mergeCell ref="B13:C13"/>
    <mergeCell ref="B15:C15"/>
  </mergeCells>
  <hyperlinks>
    <hyperlink ref="B15"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Template</cp:category>
  <dcterms:created xsi:type="dcterms:W3CDTF">2026-08-23T23:45:37Z</dcterms:created>
  <dc:creator>Mastt</dc:creator>
  <dc:description>Mastt global template - https://www.mastt.com/  (c) 2026 Mastt. Framework only; not legal, safety or financial advice.</dc:description>
  <cp:keywords>Mastt site safety checklist construction safety OSHA inspection findings corrective action template</cp:keywords>
  <dc:language>en-US</dc:language>
  <cp:lastModifiedBy/>
  <dcterms:modified xsi:type="dcterms:W3CDTF">2026-08-24T01:22:00Z</dcterms:modified>
  <cp:revision>0</cp:revision>
  <dc:subject>Construction site safety inspection checklist, findings and actions register - US terms, jurisdiction-neutral outside the United States</dc:subject>
  <dc:title>Construction Site Safety Checklist</dc:title>
</cp:coreProperties>
</file>

<file path=docProps/custom.xml><?xml version="1.0" encoding="utf-8"?>
<Properties xmlns="http://schemas.openxmlformats.org/officeDocument/2006/custom-properties" xmlns:vt="http://schemas.openxmlformats.org/officeDocument/2006/docPropsVTypes"/>
</file>