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5.xml.rels" ContentType="application/vnd.openxmlformats-package.relationship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_rels/drawing5.xml.rels" ContentType="application/vnd.openxmlformats-package.relationships+xml"/>
  <Override PartName="/xl/drawings/_rels/drawing4.xml.rels" ContentType="application/vnd.openxmlformats-package.relationships+xml"/>
  <Override PartName="/xl/drawings/_rels/drawing3.xml.rels" ContentType="application/vnd.openxmlformats-package.relationships+xml"/>
  <Override PartName="/xl/drawings/_rels/drawing2.xml.rels" ContentType="application/vnd.openxmlformats-package.relationships+xml"/>
  <Override PartName="/xl/drawings/_rels/drawing1.xml.rels" ContentType="application/vnd.openxmlformats-package.relationship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_rels/workbook.xml.rels" ContentType="application/vnd.openxmlformats-package.relationships+xml"/>
  <Override PartName="/xl/media/image1.png" ContentType="image/pn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Project Checklist" sheetId="2" state="visible" r:id="rId4"/>
    <sheet name="Dashboard" sheetId="3" state="visible" r:id="rId5"/>
    <sheet name="Lists" sheetId="4" state="visible" r:id="rId6"/>
    <sheet name="Notes &amp; Assumptions" sheetId="5" state="visible" r:id="rId7"/>
  </sheets>
  <calcPr fullCalcOnLoad="1"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<sst xmlns="http://schemas.openxmlformats.org/spreadsheetml/2006/main" count="433" uniqueCount="292">
  <si>
    <t xml:space="preserve">CONSTRUCTION PROJECT CHECKLIST</t>
  </si>
  <si>
    <t xml:space="preserve">The whole lifecycle at one line per decision, with a gate on every stage.</t>
  </si>
  <si>
    <t xml:space="preserve">SET THIS UP ONCE</t>
  </si>
  <si>
    <t xml:space="preserve">Project</t>
  </si>
  <si>
    <t xml:space="preserve">e.g. Northbank Health Precinct - Stage 2</t>
  </si>
  <si>
    <t xml:space="preserve">Project number</t>
  </si>
  <si>
    <t xml:space="preserve">e.g. NB2-2026-014</t>
  </si>
  <si>
    <t xml:space="preserve">Client</t>
  </si>
  <si>
    <t xml:space="preserve">e.g. Northbank Health Authority</t>
  </si>
  <si>
    <t xml:space="preserve">Delivery method</t>
  </si>
  <si>
    <t xml:space="preserve">e.g. CM at risk</t>
  </si>
  <si>
    <t xml:space="preserve">Project manager</t>
  </si>
  <si>
    <t xml:space="preserve">e.g. A. Whitfield</t>
  </si>
  <si>
    <t xml:space="preserve">Data date</t>
  </si>
  <si>
    <t xml:space="preserve">The date the workbook reports as at. Leave it and it uses today.</t>
  </si>
  <si>
    <t xml:space="preserve">WHAT IS IN THIS FILE</t>
  </si>
  <si>
    <t xml:space="preserve">Project Checklist</t>
  </si>
  <si>
    <t xml:space="preserve">57 items across 8 stages, one line per decision. Owner, due date, status and evidence on every line, and a check column that says what the line is missing.</t>
  </si>
  <si>
    <t xml:space="preserve">Stage gate</t>
  </si>
  <si>
    <t xml:space="preserve">The reason this file exists. A stage shows as ready only when every item marked Critical in it is Complete or Not applicable. One open critical item and the gate stays shut.</t>
  </si>
  <si>
    <t xml:space="preserve">Dashboard</t>
  </si>
  <si>
    <t xml:space="preserve">Nothing typed. Percent complete by stage, the gate result for each, overdue count, and the items with no owner.</t>
  </si>
  <si>
    <t xml:space="preserve">Lists</t>
  </si>
  <si>
    <t xml:space="preserve">Status values and the Yes/No list. Edit them here.</t>
  </si>
  <si>
    <t xml:space="preserve">Notes &amp; Assumptions</t>
  </si>
  <si>
    <t xml:space="preserve">What was assumed, what to change first, and what this file is not.</t>
  </si>
  <si>
    <t xml:space="preserve">HOW TO USE IT</t>
  </si>
  <si>
    <t xml:space="preserve">Delete the stages you do not have</t>
  </si>
  <si>
    <t xml:space="preserve">A checklist you have not edited is a checklist nobody believes.</t>
  </si>
  <si>
    <t xml:space="preserve">Decide what is Critical before you start</t>
  </si>
  <si>
    <t xml:space="preserve">Critical is not importance - it is whether the next stage can safely begin without it. Change the flags to suit your project.</t>
  </si>
  <si>
    <t xml:space="preserve">Give every line an owner</t>
  </si>
  <si>
    <t xml:space="preserve">A line with no owner is a line that will be closed by nobody.</t>
  </si>
  <si>
    <t xml:space="preserve">Record evidence, not opinion</t>
  </si>
  <si>
    <t xml:space="preserve">"Complete" with no evidence is a claim. Name the document, the date and where it lives.</t>
  </si>
  <si>
    <t xml:space="preserve">Read the gate, not the percentage</t>
  </si>
  <si>
    <t xml:space="preserve">Ninety percent complete with one open critical item is not ninety percent ready.</t>
  </si>
  <si>
    <t xml:space="preserve">Use the stage-specific templates where they exist</t>
  </si>
  <si>
    <t xml:space="preserve">Mastt publishes separate Startup, Handover and Closeout checklists. This one is the spine; those are the detail.</t>
  </si>
  <si>
    <t xml:space="preserve">IMPORTANT   What this checklist is, and what it is not. It is a framework for tracking whether the decisions a capital project needs have actually been made, by someone, with evidence. It is not a contract, it is not legal advice, and completing it does not discharge any obligation. The items are drawn from common practice on US commercial construction and every one of them may be wrong for your project: your delivery method, your contract, your jurisdiction and your funding source all change what has to happen and in what order. Read the whole list before you use any of it, delete what does not apply, and add what your project actually requires. Where an item touches a notice, a certification or a payment, the contract governs and this file does not.</t>
  </si>
  <si>
    <t xml:space="preserve">Visit mastt.com</t>
  </si>
  <si>
    <t xml:space="preserve">CONSTRUCTION PROJECT CHECKLIST     ·     PROJECT CHECKLIST</t>
  </si>
  <si>
    <t xml:space="preserve">One line per decision. Critical decides the gate; everything else is yours to set. The check column says what the line is missing.</t>
  </si>
  <si>
    <t xml:space="preserve">1  INITIATION AND BUSINESS CASE</t>
  </si>
  <si>
    <t xml:space="preserve">No.</t>
  </si>
  <si>
    <t xml:space="preserve">Decision or deliverable</t>
  </si>
  <si>
    <t xml:space="preserve">What done looks like</t>
  </si>
  <si>
    <t xml:space="preserve">Critical</t>
  </si>
  <si>
    <t xml:space="preserve">Owner</t>
  </si>
  <si>
    <t xml:space="preserve">Due</t>
  </si>
  <si>
    <t xml:space="preserve">Status</t>
  </si>
  <si>
    <t xml:space="preserve">Evidence</t>
  </si>
  <si>
    <t xml:space="preserve">Check</t>
  </si>
  <si>
    <t xml:space="preserve">1.1</t>
  </si>
  <si>
    <t xml:space="preserve">Business case approved</t>
  </si>
  <si>
    <t xml:space="preserve">The approving body, the date, and the version approved</t>
  </si>
  <si>
    <t xml:space="preserve">Yes</t>
  </si>
  <si>
    <t xml:space="preserve">1.2</t>
  </si>
  <si>
    <t xml:space="preserve">Budget authorized and the funding source named</t>
  </si>
  <si>
    <t xml:space="preserve">Authority, amount, and what it excludes</t>
  </si>
  <si>
    <t xml:space="preserve">1.3</t>
  </si>
  <si>
    <t xml:space="preserve">Sponsor and decision rights recorded</t>
  </si>
  <si>
    <t xml:space="preserve">Who can approve a change, and up to what value</t>
  </si>
  <si>
    <t xml:space="preserve">1.4</t>
  </si>
  <si>
    <t xml:space="preserve">Project objectives and success measures agreed</t>
  </si>
  <si>
    <t xml:space="preserve">Measurable, and signed by the sponsor</t>
  </si>
  <si>
    <t xml:space="preserve">No</t>
  </si>
  <si>
    <t xml:space="preserve">1.5</t>
  </si>
  <si>
    <t xml:space="preserve">Delivery method selected</t>
  </si>
  <si>
    <t xml:space="preserve">Design-bid-build, design-build, CM at risk or IPD, with the reason recorded</t>
  </si>
  <si>
    <t xml:space="preserve">1.6</t>
  </si>
  <si>
    <t xml:space="preserve">Initial risk register opened</t>
  </si>
  <si>
    <t xml:space="preserve">Top risks named with owners, not a blank template</t>
  </si>
  <si>
    <t xml:space="preserve">GATE</t>
  </si>
  <si>
    <t xml:space="preserve">Complete</t>
  </si>
  <si>
    <t xml:space="preserve">2  FEASIBILITY AND APPROVALS</t>
  </si>
  <si>
    <t xml:space="preserve">2.1</t>
  </si>
  <si>
    <t xml:space="preserve">Site due diligence complete</t>
  </si>
  <si>
    <t xml:space="preserve">Title, survey, geotechnical, environmental, utilities</t>
  </si>
  <si>
    <t xml:space="preserve">2.2</t>
  </si>
  <si>
    <t xml:space="preserve">Zoning and land use confirmed</t>
  </si>
  <si>
    <t xml:space="preserve">Permitted use, or the variance path and its timeline</t>
  </si>
  <si>
    <t xml:space="preserve">2.3</t>
  </si>
  <si>
    <t xml:space="preserve">Permitting path mapped with durations</t>
  </si>
  <si>
    <t xml:space="preserve">Each permit, the authority, and the lead time</t>
  </si>
  <si>
    <t xml:space="preserve">2.4</t>
  </si>
  <si>
    <t xml:space="preserve">Utility capacity and connection points confirmed</t>
  </si>
  <si>
    <t xml:space="preserve">In writing from each utility</t>
  </si>
  <si>
    <t xml:space="preserve">2.5</t>
  </si>
  <si>
    <t xml:space="preserve">Existing conditions documented</t>
  </si>
  <si>
    <t xml:space="preserve">Hazardous materials survey, as-builts, encumbrances</t>
  </si>
  <si>
    <t xml:space="preserve">2.6</t>
  </si>
  <si>
    <t xml:space="preserve">Order-of-magnitude estimate tested against the budget</t>
  </si>
  <si>
    <t xml:space="preserve">With the basis of estimate recorded</t>
  </si>
  <si>
    <t xml:space="preserve">3  DESIGN</t>
  </si>
  <si>
    <t xml:space="preserve">3.1</t>
  </si>
  <si>
    <t xml:space="preserve">Design team appointed with a scope of services</t>
  </si>
  <si>
    <t xml:space="preserve">Deliverables by phase, and who owns coordination</t>
  </si>
  <si>
    <t xml:space="preserve">3.2</t>
  </si>
  <si>
    <t xml:space="preserve">Design brief issued and acknowledged</t>
  </si>
  <si>
    <t xml:space="preserve">Requirements the design must meet, not preferences</t>
  </si>
  <si>
    <t xml:space="preserve">3.3</t>
  </si>
  <si>
    <t xml:space="preserve">Milestone design reviews held and closed</t>
  </si>
  <si>
    <t xml:space="preserve">Comments issued, dispositioned and verified</t>
  </si>
  <si>
    <t xml:space="preserve">3.4</t>
  </si>
  <si>
    <t xml:space="preserve">Estimate updated at each design milestone</t>
  </si>
  <si>
    <t xml:space="preserve">With the variance to the last one explained</t>
  </si>
  <si>
    <t xml:space="preserve">3.5</t>
  </si>
  <si>
    <t xml:space="preserve">Code and accessibility review complete</t>
  </si>
  <si>
    <t xml:space="preserve">By a reviewer independent of the designer</t>
  </si>
  <si>
    <t xml:space="preserve">3.6</t>
  </si>
  <si>
    <t xml:space="preserve">Constructability and value review complete</t>
  </si>
  <si>
    <t xml:space="preserve">Contractor or CM input recorded before documents are issued</t>
  </si>
  <si>
    <t xml:space="preserve">3.7</t>
  </si>
  <si>
    <t xml:space="preserve">Design documents released for bid</t>
  </si>
  <si>
    <t xml:space="preserve">Register of drawings and specifications, at revision</t>
  </si>
  <si>
    <t xml:space="preserve">4  PROCUREMENT</t>
  </si>
  <si>
    <t xml:space="preserve">4.1</t>
  </si>
  <si>
    <t xml:space="preserve">Procurement plan and package strategy set</t>
  </si>
  <si>
    <t xml:space="preserve">Packages, sequence, and the long-lead items</t>
  </si>
  <si>
    <t xml:space="preserve">4.2</t>
  </si>
  <si>
    <t xml:space="preserve">Bid documents complete and issued</t>
  </si>
  <si>
    <t xml:space="preserve">Instructions to bidders, form of contract, scope</t>
  </si>
  <si>
    <t xml:space="preserve">4.3</t>
  </si>
  <si>
    <t xml:space="preserve">Bidder questions answered by addendum</t>
  </si>
  <si>
    <t xml:space="preserve">Every answer issued to every bidder</t>
  </si>
  <si>
    <t xml:space="preserve">4.4</t>
  </si>
  <si>
    <t xml:space="preserve">Bids evaluated against published criteria</t>
  </si>
  <si>
    <t xml:space="preserve">Scored, with the arithmetic checked</t>
  </si>
  <si>
    <t xml:space="preserve">4.5</t>
  </si>
  <si>
    <t xml:space="preserve">Award recommendation approved</t>
  </si>
  <si>
    <t xml:space="preserve">By the party with the delegation to approve it</t>
  </si>
  <si>
    <t xml:space="preserve">4.6</t>
  </si>
  <si>
    <t xml:space="preserve">Contract executed before work starts</t>
  </si>
  <si>
    <t xml:space="preserve">Signed by both parties, with the correct exhibits</t>
  </si>
  <si>
    <t xml:space="preserve">4.7</t>
  </si>
  <si>
    <t xml:space="preserve">Bonds, insurance certificates and licenses verified</t>
  </si>
  <si>
    <t xml:space="preserve">Current, and naming the right parties</t>
  </si>
  <si>
    <t xml:space="preserve">5  PRE-CONSTRUCTION</t>
  </si>
  <si>
    <t xml:space="preserve">5.1</t>
  </si>
  <si>
    <t xml:space="preserve">Notice to proceed issued</t>
  </si>
  <si>
    <t xml:space="preserve">In writing, with the date work may start</t>
  </si>
  <si>
    <t xml:space="preserve">5.2</t>
  </si>
  <si>
    <t xml:space="preserve">Baseline schedule accepted</t>
  </si>
  <si>
    <t xml:space="preserve">Logic-driven, resource-aware, with the critical path identified</t>
  </si>
  <si>
    <t xml:space="preserve">5.3</t>
  </si>
  <si>
    <t xml:space="preserve">Schedule of values accepted</t>
  </si>
  <si>
    <t xml:space="preserve">Reconciled to the contract sum, front-loading challenged</t>
  </si>
  <si>
    <t xml:space="preserve">5.4</t>
  </si>
  <si>
    <t xml:space="preserve">Submittal register and schedule agreed</t>
  </si>
  <si>
    <t xml:space="preserve">With review durations that match the schedule</t>
  </si>
  <si>
    <t xml:space="preserve">5.5</t>
  </si>
  <si>
    <t xml:space="preserve">Safety plan and site logistics accepted</t>
  </si>
  <si>
    <t xml:space="preserve">Site plan, access, craneage, public protection</t>
  </si>
  <si>
    <t xml:space="preserve">5.6</t>
  </si>
  <si>
    <t xml:space="preserve">Preconstruction conference held and minuted</t>
  </si>
  <si>
    <t xml:space="preserve">Attendance recorded, actions assigned</t>
  </si>
  <si>
    <t xml:space="preserve">5.7</t>
  </si>
  <si>
    <t xml:space="preserve">Permits in hand for the work about to start</t>
  </si>
  <si>
    <t xml:space="preserve">Not for the whole project - for this work</t>
  </si>
  <si>
    <t xml:space="preserve">6  CONSTRUCTION</t>
  </si>
  <si>
    <t xml:space="preserve">6.1</t>
  </si>
  <si>
    <t xml:space="preserve">Daily logs kept without gaps</t>
  </si>
  <si>
    <t xml:space="preserve">One entry per working day, signed</t>
  </si>
  <si>
    <t xml:space="preserve">6.2</t>
  </si>
  <si>
    <t xml:space="preserve">Progress measured against the baseline monthly</t>
  </si>
  <si>
    <t xml:space="preserve">Physical progress, not spend</t>
  </si>
  <si>
    <t xml:space="preserve">6.3</t>
  </si>
  <si>
    <t xml:space="preserve">Pay applications certified against work in place</t>
  </si>
  <si>
    <t xml:space="preserve">Measured, retained, and reconciled to the schedule of values</t>
  </si>
  <si>
    <t xml:space="preserve">6.4</t>
  </si>
  <si>
    <t xml:space="preserve">Change orders priced and executed before the work</t>
  </si>
  <si>
    <t xml:space="preserve">Or the reason for proceeding otherwise recorded</t>
  </si>
  <si>
    <t xml:space="preserve">6.5</t>
  </si>
  <si>
    <t xml:space="preserve">RFIs and submittals tracked with response times</t>
  </si>
  <si>
    <t xml:space="preserve">Aging report reviewed at every progress meeting</t>
  </si>
  <si>
    <t xml:space="preserve">6.6</t>
  </si>
  <si>
    <t xml:space="preserve">Inspections and tests witnessed and recorded</t>
  </si>
  <si>
    <t xml:space="preserve">Against the inspection and test plan</t>
  </si>
  <si>
    <t xml:space="preserve">6.7</t>
  </si>
  <si>
    <t xml:space="preserve">Risk register and contingency drawdown reviewed monthly</t>
  </si>
  <si>
    <t xml:space="preserve">Drawdown against a named risk, not against a shortfall</t>
  </si>
  <si>
    <t xml:space="preserve">6.8</t>
  </si>
  <si>
    <t xml:space="preserve">Schedule updates reviewed for delay and its cause</t>
  </si>
  <si>
    <t xml:space="preserve">Notice served where the contract requires it</t>
  </si>
  <si>
    <t xml:space="preserve">7  COMMISSIONING AND HANDOVER</t>
  </si>
  <si>
    <t xml:space="preserve">7.1</t>
  </si>
  <si>
    <t xml:space="preserve">Commissioning plan agreed and sequenced</t>
  </si>
  <si>
    <t xml:space="preserve">Who witnesses what, and when</t>
  </si>
  <si>
    <t xml:space="preserve">7.2</t>
  </si>
  <si>
    <t xml:space="preserve">Systems tested, balanced and demonstrated</t>
  </si>
  <si>
    <t xml:space="preserve">With results recorded and accepted</t>
  </si>
  <si>
    <t xml:space="preserve">7.3</t>
  </si>
  <si>
    <t xml:space="preserve">Certificate of occupancy or equivalent obtained</t>
  </si>
  <si>
    <t xml:space="preserve">Before beneficial occupancy</t>
  </si>
  <si>
    <t xml:space="preserve">7.4</t>
  </si>
  <si>
    <t xml:space="preserve">Punch list issued and worked down</t>
  </si>
  <si>
    <t xml:space="preserve">One list, dated, with items closed and verified</t>
  </si>
  <si>
    <t xml:space="preserve">7.5</t>
  </si>
  <si>
    <t xml:space="preserve">Operations and maintenance manuals delivered</t>
  </si>
  <si>
    <t xml:space="preserve">Complete, indexed, and in the agreed format</t>
  </si>
  <si>
    <t xml:space="preserve">7.6</t>
  </si>
  <si>
    <t xml:space="preserve">Training delivered to the operator</t>
  </si>
  <si>
    <t xml:space="preserve">Attendance recorded, and the material handed over</t>
  </si>
  <si>
    <t xml:space="preserve">7.7</t>
  </si>
  <si>
    <t xml:space="preserve">As-builts and record documents delivered</t>
  </si>
  <si>
    <t xml:space="preserve">Progressively, not retrospectively</t>
  </si>
  <si>
    <t xml:space="preserve">7.8</t>
  </si>
  <si>
    <t xml:space="preserve">Substantial completion certified</t>
  </si>
  <si>
    <t xml:space="preserve">Against the criteria in the contract, not by agreement in a meeting</t>
  </si>
  <si>
    <t xml:space="preserve">8  CLOSEOUT AND WARRANTY</t>
  </si>
  <si>
    <t xml:space="preserve">8.1</t>
  </si>
  <si>
    <t xml:space="preserve">Final punch list closed and verified</t>
  </si>
  <si>
    <t xml:space="preserve">Signed off by the party that raised each item</t>
  </si>
  <si>
    <t xml:space="preserve">8.2</t>
  </si>
  <si>
    <t xml:space="preserve">Warranties, bonds and guarantees collected</t>
  </si>
  <si>
    <t xml:space="preserve">Start dates aligned to substantial completion</t>
  </si>
  <si>
    <t xml:space="preserve">8.3</t>
  </si>
  <si>
    <t xml:space="preserve">Final change order and final account settled</t>
  </si>
  <si>
    <t xml:space="preserve">Every claim resolved or expressly reserved</t>
  </si>
  <si>
    <t xml:space="preserve">8.4</t>
  </si>
  <si>
    <t xml:space="preserve">Retainage released against the contract terms</t>
  </si>
  <si>
    <t xml:space="preserve">With the reason for any withholding recorded</t>
  </si>
  <si>
    <t xml:space="preserve">8.5</t>
  </si>
  <si>
    <t xml:space="preserve">Liens waived and final releases obtained</t>
  </si>
  <si>
    <t xml:space="preserve">From the contractor and every tier that filed</t>
  </si>
  <si>
    <t xml:space="preserve">8.6</t>
  </si>
  <si>
    <t xml:space="preserve">Asset data handed to the operator</t>
  </si>
  <si>
    <t xml:space="preserve">In the operator's system, not as a folder of PDFs</t>
  </si>
  <si>
    <t xml:space="preserve">8.7</t>
  </si>
  <si>
    <t xml:space="preserve">Warranty period tracked with a named owner</t>
  </si>
  <si>
    <t xml:space="preserve">Including who calls the contractor back</t>
  </si>
  <si>
    <t xml:space="preserve">8.8</t>
  </si>
  <si>
    <t xml:space="preserve">Lessons learned captured and circulated</t>
  </si>
  <si>
    <t xml:space="preserve">Written while the team is still assembled</t>
  </si>
  <si>
    <t xml:space="preserve">Delete the stages you do not have and the lines that do not apply - a checklist nobody has edited is a checklist nobody believes. A blank status is not Not started: it means nobody has read the line, which is why every blank row asks for one. Not applicable counts as closed for the gate, so say in the evidence column why it does not apply.</t>
  </si>
  <si>
    <t xml:space="preserve">CONSTRUCTION PROJECT CHECKLIST     ·     DASHBOARD</t>
  </si>
  <si>
    <t xml:space="preserve">Nothing typed. Percent complete and the gate for every stage, read off the checklist.</t>
  </si>
  <si>
    <t xml:space="preserve">PERCENT CLOSED</t>
  </si>
  <si>
    <t xml:space="preserve">CRITICAL OPEN</t>
  </si>
  <si>
    <t xml:space="preserve">BLOCKED</t>
  </si>
  <si>
    <t xml:space="preserve">OVERDUE</t>
  </si>
  <si>
    <t xml:space="preserve">of 57 items - lines, not value</t>
  </si>
  <si>
    <t xml:space="preserve">waiting on something else</t>
  </si>
  <si>
    <t xml:space="preserve">past a due date you set</t>
  </si>
  <si>
    <t xml:space="preserve">PERCENT CLOSED BY STAGE</t>
  </si>
  <si>
    <t xml:space="preserve">1  Initiation and business case</t>
  </si>
  <si>
    <t xml:space="preserve">2  Feasibility and approvals</t>
  </si>
  <si>
    <t xml:space="preserve">3  Design</t>
  </si>
  <si>
    <t xml:space="preserve">4  Procurement</t>
  </si>
  <si>
    <t xml:space="preserve">5  Pre-construction</t>
  </si>
  <si>
    <t xml:space="preserve">6  Construction</t>
  </si>
  <si>
    <t xml:space="preserve">7  Commissioning and handover</t>
  </si>
  <si>
    <t xml:space="preserve">8  Closeout and warranty</t>
  </si>
  <si>
    <t xml:space="preserve">Read the gate, not the bar. A stage at ninety percent with one critical item open is not ninety percent ready - it is not ready.</t>
  </si>
  <si>
    <t xml:space="preserve">THE RECORD</t>
  </si>
  <si>
    <t xml:space="preserve">Value</t>
  </si>
  <si>
    <t xml:space="preserve">Where it comes from</t>
  </si>
  <si>
    <t xml:space="preserve">Items on the checklist</t>
  </si>
  <si>
    <t xml:space="preserve">Counted at build time from the stage blocks</t>
  </si>
  <si>
    <t xml:space="preserve">Closed - Complete or Not applicable</t>
  </si>
  <si>
    <t xml:space="preserve">Status column</t>
  </si>
  <si>
    <t xml:space="preserve">Stages showing READY</t>
  </si>
  <si>
    <t xml:space="preserve">Of 8 stages</t>
  </si>
  <si>
    <t xml:space="preserve">Items with no owner</t>
  </si>
  <si>
    <t xml:space="preserve">Owner column</t>
  </si>
  <si>
    <t xml:space="preserve">Complete with no evidence recorded</t>
  </si>
  <si>
    <t xml:space="preserve">Status and Evidence columns - a closure nobody can check</t>
  </si>
  <si>
    <t xml:space="preserve">LISTS</t>
  </si>
  <si>
    <t xml:space="preserve">The two dropdowns. Edit them here and the checklist follows.</t>
  </si>
  <si>
    <t xml:space="preserve">DROPDOWNS</t>
  </si>
  <si>
    <t xml:space="preserve">Yes / No</t>
  </si>
  <si>
    <t xml:space="preserve">Notes</t>
  </si>
  <si>
    <t xml:space="preserve">Not started</t>
  </si>
  <si>
    <t xml:space="preserve">Not applicable counts as closed for the gate - that is deliberate, and it is why the evidence column matters: a line marked Not applicable with no reason recorded is a line somebody skipped. Blocked does not count as closed, and it is the status the dashboard looks for first.</t>
  </si>
  <si>
    <t xml:space="preserve">In progress</t>
  </si>
  <si>
    <t xml:space="preserve">Not applicable</t>
  </si>
  <si>
    <t xml:space="preserve">Blocked</t>
  </si>
  <si>
    <t xml:space="preserve">NOTES &amp; ASSUMPTIONS</t>
  </si>
  <si>
    <t xml:space="preserve">What this file assumes, what to change first, and what it is not.</t>
  </si>
  <si>
    <t xml:space="preserve">What this file assumes</t>
  </si>
  <si>
    <t xml:space="preserve">One capital construction project in the United States, delivered under a single main contract, with a client-side project manager tracking it. Not a program of projects, not a portfolio, and not an owner-builder.</t>
  </si>
  <si>
    <t xml:space="preserve">Why it is a hub and not a fourth list</t>
  </si>
  <si>
    <t xml:space="preserve">Mastt already publishes a Startup Checklist, a Handover Checklist and a Closeout Checklist. Duplicating them here would help nobody. This is the lifecycle spine at one line per decision; where a stage has its own template, use it.</t>
  </si>
  <si>
    <t xml:space="preserve">Critical is a judgment, not a standard</t>
  </si>
  <si>
    <t xml:space="preserve">The Critical flags shipped here are a starting position. Nothing about them is authoritative and they are the first thing to change.</t>
  </si>
  <si>
    <t xml:space="preserve">Percent complete counts lines, not value</t>
  </si>
  <si>
    <t xml:space="preserve">Sixty percent of the lines closed does not mean sixty percent of the work or the risk is behind you. Read the gate.</t>
  </si>
  <si>
    <t xml:space="preserve">Dates are yours to set</t>
  </si>
  <si>
    <t xml:space="preserve">The file does not calculate due dates, because the sequence depends on your schedule. Set them from the baseline, not from the calendar.</t>
  </si>
  <si>
    <t xml:space="preserve">It does not track cost</t>
  </si>
  <si>
    <t xml:space="preserve">There is no money on this sheet on purpose. Cost belongs in the cost report; this is about whether the decision was made.</t>
  </si>
</sst>
</file>

<file path=xl/styles.xml><?xml version="1.0" encoding="utf-8"?>
<styleSheet xmlns="http://schemas.openxmlformats.org/spreadsheetml/2006/main">
  <numFmts count="5">
    <numFmt numFmtId="164" formatCode="General"/>
    <numFmt numFmtId="165" formatCode="d\ mmm\ yyyy"/>
    <numFmt numFmtId="166" formatCode="General"/>
    <numFmt numFmtId="167" formatCode="0%"/>
    <numFmt numFmtId="168" formatCode="0"/>
  </numFmts>
  <fonts count="28">
    <font>
      <sz val="11"/>
      <color theme="1"/>
      <name val="Calibri"/>
      <family val="2"/>
      <charset val="1"/>
    </font>
    <font>
      <sz val="10"/>
      <name val="Arial"/>
      <family val="0"/>
    </font>
    <font>
      <sz val="10"/>
      <name val="Arial"/>
      <family val="0"/>
    </font>
    <font>
      <sz val="10"/>
      <name val="Arial"/>
      <family val="0"/>
    </font>
    <font>
      <b val="true"/>
      <sz val="13"/>
      <color rgb="FFFFFFFF"/>
      <name val="Inter"/>
      <family val="0"/>
      <charset val="1"/>
    </font>
    <font>
      <b val="true"/>
      <sz val="11"/>
      <color rgb="FFFFFFFF"/>
      <name val="Inter"/>
      <family val="0"/>
      <charset val="1"/>
    </font>
    <font>
      <i val="true"/>
      <sz val="9"/>
      <color rgb="FF8E98A2"/>
      <name val="Inter"/>
      <family val="0"/>
      <charset val="1"/>
    </font>
    <font>
      <b val="true"/>
      <sz val="9.5"/>
      <color rgb="FF1D3245"/>
      <name val="Inter"/>
      <family val="0"/>
      <charset val="1"/>
    </font>
    <font>
      <sz val="10"/>
      <color rgb="FF0D3C61"/>
      <name val="Inter"/>
      <family val="0"/>
      <charset val="1"/>
    </font>
    <font>
      <i val="true"/>
      <sz val="8.5"/>
      <color rgb="FF8E98A2"/>
      <name val="Inter"/>
      <family val="0"/>
      <charset val="1"/>
    </font>
    <font>
      <b val="true"/>
      <sz val="9.5"/>
      <color rgb="FF0D3C61"/>
      <name val="Inter"/>
      <family val="0"/>
      <charset val="1"/>
    </font>
    <font>
      <sz val="9"/>
      <color rgb="FF1D3245"/>
      <name val="Inter"/>
      <family val="0"/>
      <charset val="1"/>
    </font>
    <font>
      <sz val="9"/>
      <color rgb="FFEC6917"/>
      <name val="Inter"/>
      <family val="0"/>
      <charset val="1"/>
    </font>
    <font>
      <u val="single"/>
      <sz val="9.5"/>
      <color rgb="FF3480BC"/>
      <name val="Inter"/>
      <family val="0"/>
      <charset val="1"/>
    </font>
    <font>
      <b val="true"/>
      <sz val="9.5"/>
      <color rgb="FFFFFFFF"/>
      <name val="Inter"/>
      <family val="0"/>
      <charset val="1"/>
    </font>
    <font>
      <b val="true"/>
      <sz val="8.5"/>
      <color rgb="FF0D3C61"/>
      <name val="Inter"/>
      <family val="0"/>
      <charset val="1"/>
    </font>
    <font>
      <b val="true"/>
      <sz val="9"/>
      <color rgb="FFEC6917"/>
      <name val="Inter"/>
      <family val="0"/>
      <charset val="1"/>
    </font>
    <font>
      <sz val="9"/>
      <color rgb="FF8E98A2"/>
      <name val="Inter"/>
      <family val="0"/>
      <charset val="1"/>
    </font>
    <font>
      <b val="true"/>
      <sz val="9"/>
      <color rgb="FFFFFFFF"/>
      <name val="Inter"/>
      <family val="0"/>
      <charset val="1"/>
    </font>
    <font>
      <sz val="8"/>
      <color rgb="FF9FB3C8"/>
      <name val="Inter"/>
      <family val="0"/>
      <charset val="1"/>
    </font>
    <font>
      <b val="true"/>
      <sz val="12"/>
      <color rgb="FF1D3245"/>
      <name val="Inter"/>
      <family val="0"/>
      <charset val="1"/>
    </font>
    <font>
      <b val="true"/>
      <sz val="8"/>
      <color rgb="FF8E98A2"/>
      <name val="Inter"/>
      <family val="0"/>
      <charset val="1"/>
    </font>
    <font>
      <b val="true"/>
      <sz val="22"/>
      <color rgb="FF1D3245"/>
      <name val="Inter"/>
      <family val="0"/>
      <charset val="1"/>
    </font>
    <font>
      <i val="true"/>
      <sz val="8"/>
      <color rgb="FF8E98A2"/>
      <name val="Inter"/>
      <family val="0"/>
      <charset val="1"/>
    </font>
    <font>
      <b val="true"/>
      <sz val="10"/>
      <color rgb="FF1D3245"/>
      <name val="Inter"/>
      <family val="0"/>
      <charset val="1"/>
    </font>
    <font>
      <sz val="9"/>
      <color rgb="FF0D3C61"/>
      <name val="Inter"/>
      <family val="0"/>
      <charset val="1"/>
    </font>
    <font>
      <b val="true"/>
      <sz val="8.5"/>
      <color rgb="FF1D3245"/>
      <name val="Inter"/>
      <family val="0"/>
      <charset val="1"/>
    </font>
    <font>
      <sz val="9.5"/>
      <color rgb="FF1D3245"/>
      <name val="Inter"/>
      <family val="0"/>
      <charset val="1"/>
    </font>
  </fonts>
  <fills count="13">
    <fill>
      <patternFill patternType="none"/>
    </fill>
    <fill>
      <patternFill patternType="gray125"/>
    </fill>
    <fill>
      <patternFill patternType="solid">
        <fgColor rgb="FF1D3245"/>
        <bgColor rgb="FF0D3C61"/>
      </patternFill>
    </fill>
    <fill>
      <patternFill patternType="solid">
        <fgColor rgb="FF3480BC"/>
        <bgColor rgb="FF0B79D0"/>
      </patternFill>
    </fill>
    <fill>
      <patternFill patternType="solid">
        <fgColor rgb="FF0D3C61"/>
        <bgColor rgb="FF1D3245"/>
      </patternFill>
    </fill>
    <fill>
      <patternFill patternType="solid">
        <fgColor rgb="FFE3F0FA"/>
        <bgColor rgb="FFDCE9F4"/>
      </patternFill>
    </fill>
    <fill>
      <patternFill patternType="solid">
        <fgColor rgb="FFFFF4E0"/>
        <bgColor rgb="FFFDEBE9"/>
      </patternFill>
    </fill>
    <fill>
      <patternFill patternType="solid">
        <fgColor rgb="FFDCE9F4"/>
        <bgColor rgb="FFE3F0FA"/>
      </patternFill>
    </fill>
    <fill>
      <patternFill patternType="solid">
        <fgColor rgb="FFF6F9FC"/>
        <bgColor rgb="FFF5F5F5"/>
      </patternFill>
    </fill>
    <fill>
      <patternFill patternType="solid">
        <fgColor rgb="FF215383"/>
        <bgColor rgb="FF0D3C61"/>
      </patternFill>
    </fill>
    <fill>
      <patternFill patternType="solid">
        <fgColor rgb="FF0B79D0"/>
        <bgColor rgb="FF3480BC"/>
      </patternFill>
    </fill>
    <fill>
      <patternFill patternType="solid">
        <fgColor rgb="FFF5F5F5"/>
        <bgColor rgb="FFF6F9FC"/>
      </patternFill>
    </fill>
    <fill>
      <patternFill patternType="solid">
        <fgColor rgb="FF8E98A2"/>
        <bgColor rgb="FF808080"/>
      </patternFill>
    </fill>
  </fills>
  <borders count="3">
    <border diagonalUp="false" diagonalDown="false">
      <left/>
      <right/>
      <top/>
      <bottom/>
      <diagonal/>
    </border>
    <border diagonalUp="false" diagonalDown="false">
      <left style="thin">
        <color rgb="FFE0E0E0"/>
      </left>
      <right style="thin">
        <color rgb="FFE0E0E0"/>
      </right>
      <top style="thin">
        <color rgb="FFE0E0E0"/>
      </top>
      <bottom style="thin">
        <color rgb="FFE0E0E0"/>
      </bottom>
      <diagonal/>
    </border>
    <border diagonalUp="false" diagonalDown="false">
      <left style="thin">
        <color rgb="FFE0E0E0"/>
      </left>
      <right style="thin">
        <color rgb="FFE0E0E0"/>
      </right>
      <top style="thin">
        <color rgb="FFE0E0E0"/>
      </top>
      <bottom style="medium">
        <color rgb="FF3480BC"/>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left" vertical="center" textRotation="0" wrapText="false" indent="15" shrinkToFit="false"/>
      <protection locked="true" hidden="false"/>
    </xf>
    <xf numFmtId="164" fontId="5" fillId="3" borderId="0" xfId="0" applyFont="true" applyBorder="true" applyAlignment="true" applyProtection="false">
      <alignment horizontal="left" vertical="center" textRotation="0" wrapText="false" indent="1" shrinkToFit="false"/>
      <protection locked="true" hidden="false"/>
    </xf>
    <xf numFmtId="164" fontId="6" fillId="0" borderId="0" xfId="0" applyFont="true" applyBorder="true" applyAlignment="true" applyProtection="false">
      <alignment horizontal="left" vertical="top" textRotation="0" wrapText="true" indent="1" shrinkToFit="false"/>
      <protection locked="true" hidden="false"/>
    </xf>
    <xf numFmtId="164" fontId="5" fillId="4" borderId="0" xfId="0" applyFont="true" applyBorder="true" applyAlignment="true" applyProtection="false">
      <alignment horizontal="left" vertical="center" textRotation="0" wrapText="false" indent="1" shrinkToFit="false"/>
      <protection locked="true" hidden="false"/>
    </xf>
    <xf numFmtId="164" fontId="7" fillId="0" borderId="0" xfId="0" applyFont="true" applyBorder="false" applyAlignment="true" applyProtection="false">
      <alignment horizontal="left" vertical="center" textRotation="0" wrapText="false" indent="1" shrinkToFit="false"/>
      <protection locked="true" hidden="false"/>
    </xf>
    <xf numFmtId="164" fontId="8" fillId="5" borderId="1" xfId="0" applyFont="true" applyBorder="true" applyAlignment="true" applyProtection="false">
      <alignment horizontal="left" vertical="center" textRotation="0" wrapText="false" indent="1" shrinkToFit="false"/>
      <protection locked="true" hidden="false"/>
    </xf>
    <xf numFmtId="164" fontId="9" fillId="0" borderId="0" xfId="0" applyFont="true" applyBorder="true" applyAlignment="true" applyProtection="false">
      <alignment horizontal="left" vertical="top" textRotation="0" wrapText="true" indent="1" shrinkToFit="false"/>
      <protection locked="true" hidden="false"/>
    </xf>
    <xf numFmtId="165" fontId="8" fillId="5" borderId="1" xfId="0" applyFont="true" applyBorder="true" applyAlignment="true" applyProtection="false">
      <alignment horizontal="left" vertical="center" textRotation="0" wrapText="false" indent="1" shrinkToFit="false"/>
      <protection locked="true" hidden="false"/>
    </xf>
    <xf numFmtId="164" fontId="10" fillId="0" borderId="0" xfId="0" applyFont="true" applyBorder="false" applyAlignment="true" applyProtection="false">
      <alignment horizontal="left" vertical="top" textRotation="0" wrapText="true" indent="1" shrinkToFit="false"/>
      <protection locked="true" hidden="false"/>
    </xf>
    <xf numFmtId="164" fontId="11" fillId="0" borderId="0" xfId="0" applyFont="true" applyBorder="true" applyAlignment="true" applyProtection="false">
      <alignment horizontal="left" vertical="top" textRotation="0" wrapText="true" indent="1" shrinkToFit="false"/>
      <protection locked="true" hidden="false"/>
    </xf>
    <xf numFmtId="164" fontId="12" fillId="6" borderId="0" xfId="0" applyFont="true" applyBorder="true" applyAlignment="true" applyProtection="false">
      <alignment horizontal="left" vertical="top" textRotation="0" wrapText="true" indent="1" shrinkToFit="false"/>
      <protection locked="true" hidden="false"/>
    </xf>
    <xf numFmtId="164" fontId="13" fillId="0" borderId="0" xfId="0" applyFont="true" applyBorder="true" applyAlignment="true" applyProtection="false">
      <alignment horizontal="right" vertical="center" textRotation="0" wrapText="false" indent="0" shrinkToFit="false"/>
      <protection locked="true" hidden="false"/>
    </xf>
    <xf numFmtId="164" fontId="7" fillId="0" borderId="0" xfId="0" applyFont="true" applyBorder="true" applyAlignment="true" applyProtection="false">
      <alignment horizontal="left" vertical="center" textRotation="0" wrapText="false" indent="1" shrinkToFit="false"/>
      <protection locked="true" hidden="false"/>
    </xf>
    <xf numFmtId="164" fontId="14" fillId="4" borderId="0" xfId="0" applyFont="true" applyBorder="true" applyAlignment="true" applyProtection="false">
      <alignment horizontal="left" vertical="center" textRotation="0" wrapText="false" indent="1" shrinkToFit="false"/>
      <protection locked="true" hidden="false"/>
    </xf>
    <xf numFmtId="164" fontId="15" fillId="7" borderId="2" xfId="0" applyFont="true" applyBorder="true" applyAlignment="true" applyProtection="false">
      <alignment horizontal="center" vertical="center" textRotation="0" wrapText="true" indent="0" shrinkToFit="false"/>
      <protection locked="true" hidden="false"/>
    </xf>
    <xf numFmtId="164" fontId="15" fillId="0" borderId="0" xfId="0" applyFont="true" applyBorder="false" applyAlignment="true" applyProtection="false">
      <alignment horizontal="center" vertical="center" textRotation="0" wrapText="false" indent="0" shrinkToFit="false"/>
      <protection locked="true" hidden="false"/>
    </xf>
    <xf numFmtId="164" fontId="11" fillId="0" borderId="0" xfId="0" applyFont="true" applyBorder="false" applyAlignment="true" applyProtection="false">
      <alignment horizontal="left" vertical="center" textRotation="0" wrapText="true" indent="1" shrinkToFit="false"/>
      <protection locked="true" hidden="false"/>
    </xf>
    <xf numFmtId="164" fontId="9" fillId="0" borderId="0" xfId="0" applyFont="true" applyBorder="false" applyAlignment="true" applyProtection="false">
      <alignment horizontal="left" vertical="center" textRotation="0" wrapText="true" indent="1" shrinkToFit="false"/>
      <protection locked="true" hidden="false"/>
    </xf>
    <xf numFmtId="164" fontId="16" fillId="0" borderId="0" xfId="0" applyFont="true" applyBorder="false" applyAlignment="true" applyProtection="false">
      <alignment horizontal="center" vertical="center" textRotation="0" wrapText="false" indent="0" shrinkToFit="false"/>
      <protection locked="true" hidden="false"/>
    </xf>
    <xf numFmtId="165" fontId="8" fillId="5" borderId="1" xfId="0" applyFont="true" applyBorder="true" applyAlignment="true" applyProtection="false">
      <alignment horizontal="center" vertical="center" textRotation="0" wrapText="false" indent="1" shrinkToFit="false"/>
      <protection locked="true" hidden="false"/>
    </xf>
    <xf numFmtId="164" fontId="8" fillId="5" borderId="1" xfId="0" applyFont="true" applyBorder="true" applyAlignment="true" applyProtection="false">
      <alignment horizontal="center" vertical="center" textRotation="0" wrapText="false" indent="1" shrinkToFit="false"/>
      <protection locked="true" hidden="false"/>
    </xf>
    <xf numFmtId="164" fontId="9" fillId="8" borderId="1" xfId="0" applyFont="true" applyBorder="true" applyAlignment="true" applyProtection="false">
      <alignment horizontal="left" vertical="center" textRotation="0" wrapText="true" indent="1" shrinkToFit="false"/>
      <protection locked="true" hidden="false"/>
    </xf>
    <xf numFmtId="164" fontId="17" fillId="0" borderId="0" xfId="0" applyFont="true" applyBorder="false" applyAlignment="true" applyProtection="false">
      <alignment horizontal="center" vertical="center" textRotation="0" wrapText="false" indent="0" shrinkToFit="false"/>
      <protection locked="true" hidden="false"/>
    </xf>
    <xf numFmtId="164" fontId="18" fillId="2" borderId="0" xfId="0" applyFont="true" applyBorder="true" applyAlignment="true" applyProtection="false">
      <alignment horizontal="left" vertical="center" textRotation="0" wrapText="false" indent="1" shrinkToFit="false"/>
      <protection locked="true" hidden="false"/>
    </xf>
    <xf numFmtId="164" fontId="18" fillId="2" borderId="1" xfId="0" applyFont="true" applyBorder="true" applyAlignment="true" applyProtection="false">
      <alignment horizontal="left" vertical="center" textRotation="0" wrapText="false" indent="1" shrinkToFit="false"/>
      <protection locked="true" hidden="false"/>
    </xf>
    <xf numFmtId="166" fontId="18" fillId="2" borderId="1" xfId="0" applyFont="true" applyBorder="true" applyAlignment="true" applyProtection="false">
      <alignment horizontal="center" vertical="center" textRotation="0" wrapText="false" indent="1" shrinkToFit="false"/>
      <protection locked="true" hidden="false"/>
    </xf>
    <xf numFmtId="164" fontId="19" fillId="2" borderId="0" xfId="0" applyFont="true" applyBorder="false" applyAlignment="true" applyProtection="false">
      <alignment horizontal="center" vertical="center" textRotation="0" wrapText="false" indent="0" shrinkToFit="false"/>
      <protection locked="true" hidden="false"/>
    </xf>
    <xf numFmtId="167" fontId="18" fillId="2" borderId="1" xfId="0" applyFont="true" applyBorder="true" applyAlignment="true" applyProtection="false">
      <alignment horizontal="center" vertical="center" textRotation="0" wrapText="false" indent="1"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14" fillId="9" borderId="0" xfId="0" applyFont="true" applyBorder="true" applyAlignment="true" applyProtection="false">
      <alignment horizontal="left" vertical="center" textRotation="0" wrapText="false" indent="1" shrinkToFit="false"/>
      <protection locked="true" hidden="false"/>
    </xf>
    <xf numFmtId="164" fontId="5" fillId="10" borderId="0" xfId="0" applyFont="true" applyBorder="true" applyAlignment="true" applyProtection="false">
      <alignment horizontal="left" vertical="center" textRotation="0" wrapText="false" indent="1" shrinkToFit="false"/>
      <protection locked="true" hidden="false"/>
    </xf>
    <xf numFmtId="164" fontId="20" fillId="0" borderId="0" xfId="0" applyFont="true" applyBorder="true" applyAlignment="true" applyProtection="false">
      <alignment horizontal="left" vertical="center" textRotation="0" wrapText="false" indent="1" shrinkToFit="false"/>
      <protection locked="true" hidden="false"/>
    </xf>
    <xf numFmtId="164" fontId="21" fillId="11" borderId="0" xfId="0" applyFont="true" applyBorder="true" applyAlignment="true" applyProtection="false">
      <alignment horizontal="center" vertical="bottom" textRotation="0" wrapText="false" indent="0" shrinkToFit="false"/>
      <protection locked="true" hidden="false"/>
    </xf>
    <xf numFmtId="167" fontId="22" fillId="11" borderId="0" xfId="0" applyFont="true" applyBorder="true" applyAlignment="true" applyProtection="false">
      <alignment horizontal="center" vertical="center" textRotation="0" wrapText="false" indent="0" shrinkToFit="false"/>
      <protection locked="true" hidden="false"/>
    </xf>
    <xf numFmtId="168" fontId="22" fillId="11" borderId="0" xfId="0" applyFont="true" applyBorder="true" applyAlignment="true" applyProtection="false">
      <alignment horizontal="center" vertical="center" textRotation="0" wrapText="false" indent="0" shrinkToFit="false"/>
      <protection locked="true" hidden="false"/>
    </xf>
    <xf numFmtId="164" fontId="23" fillId="11" borderId="0" xfId="0" applyFont="true" applyBorder="true" applyAlignment="true" applyProtection="false">
      <alignment horizontal="center" vertical="top" textRotation="0" wrapText="true" indent="0" shrinkToFit="false"/>
      <protection locked="true" hidden="false"/>
    </xf>
    <xf numFmtId="164" fontId="11" fillId="0" borderId="0" xfId="0" applyFont="true" applyBorder="true" applyAlignment="true" applyProtection="false">
      <alignment horizontal="left" vertical="center" textRotation="0" wrapText="false" indent="1" shrinkToFit="false"/>
      <protection locked="true" hidden="false"/>
    </xf>
    <xf numFmtId="167" fontId="24" fillId="8" borderId="1" xfId="0" applyFont="true" applyBorder="true" applyAlignment="true" applyProtection="false">
      <alignment horizontal="center" vertical="center" textRotation="0" wrapText="false" indent="1" shrinkToFit="false"/>
      <protection locked="true" hidden="false"/>
    </xf>
    <xf numFmtId="164" fontId="25" fillId="8" borderId="1" xfId="0" applyFont="true" applyBorder="true" applyAlignment="true" applyProtection="false">
      <alignment horizontal="left" vertical="center" textRotation="0" wrapText="false" indent="0" shrinkToFit="false"/>
      <protection locked="true" hidden="false"/>
    </xf>
    <xf numFmtId="164" fontId="26" fillId="8" borderId="1" xfId="0" applyFont="true" applyBorder="true" applyAlignment="true" applyProtection="false">
      <alignment horizontal="left" vertical="center" textRotation="0" wrapText="false" indent="1" shrinkToFit="false"/>
      <protection locked="true" hidden="false"/>
    </xf>
    <xf numFmtId="164" fontId="11" fillId="0" borderId="0" xfId="0" applyFont="true" applyBorder="true" applyAlignment="true" applyProtection="false">
      <alignment horizontal="left" vertical="center" textRotation="0" wrapText="true" indent="1" shrinkToFit="false"/>
      <protection locked="true" hidden="false"/>
    </xf>
    <xf numFmtId="168" fontId="24" fillId="8" borderId="1" xfId="0" applyFont="true" applyBorder="true" applyAlignment="true" applyProtection="false">
      <alignment horizontal="center" vertical="center" textRotation="0" wrapText="false" indent="1" shrinkToFit="false"/>
      <protection locked="true" hidden="false"/>
    </xf>
    <xf numFmtId="164" fontId="9" fillId="0" borderId="0" xfId="0" applyFont="true" applyBorder="true" applyAlignment="true" applyProtection="false">
      <alignment horizontal="left" vertical="center" textRotation="0" wrapText="true" indent="1" shrinkToFit="false"/>
      <protection locked="true" hidden="false"/>
    </xf>
    <xf numFmtId="164" fontId="5" fillId="12" borderId="0" xfId="0" applyFont="true" applyBorder="true" applyAlignment="true" applyProtection="false">
      <alignment horizontal="left" vertical="center" textRotation="0" wrapText="false" indent="1" shrinkToFit="false"/>
      <protection locked="true" hidden="false"/>
    </xf>
    <xf numFmtId="164" fontId="10" fillId="7" borderId="2" xfId="0" applyFont="true" applyBorder="true" applyAlignment="true" applyProtection="false">
      <alignment horizontal="center" vertical="center" textRotation="0" wrapText="true" indent="0" shrinkToFit="false"/>
      <protection locked="true" hidden="false"/>
    </xf>
    <xf numFmtId="164" fontId="27" fillId="0" borderId="0" xfId="0" applyFont="true" applyBorder="false" applyAlignment="true" applyProtection="false">
      <alignment horizontal="left" vertical="center" textRotation="0" wrapText="false" indent="1" shrinkToFit="false"/>
      <protection locked="true" hidden="false"/>
    </xf>
    <xf numFmtId="164" fontId="11" fillId="0" borderId="0" xfId="0" applyFont="true" applyBorder="false" applyAlignment="true" applyProtection="false">
      <alignment horizontal="left"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6">
    <dxf>
      <fill>
        <patternFill>
          <bgColor rgb="FFFFF4E0"/>
        </patternFill>
      </fill>
    </dxf>
    <dxf>
      <font>
        <name val="Inter"/>
        <charset val="1"/>
        <family val="0"/>
        <b val="1"/>
        <color rgb="FF4CAF50"/>
        <sz val="9"/>
      </font>
      <fill>
        <patternFill>
          <bgColor rgb="FFE8F5E9"/>
        </patternFill>
      </fill>
    </dxf>
    <dxf>
      <font>
        <name val="Inter"/>
        <charset val="1"/>
        <family val="0"/>
        <b val="1"/>
        <color rgb="FFE31B0C"/>
        <sz val="9"/>
      </font>
      <fill>
        <patternFill>
          <bgColor rgb="FFFDEBE9"/>
        </patternFill>
      </fill>
    </dxf>
    <dxf>
      <font>
        <name val="Inter"/>
        <charset val="1"/>
        <family val="0"/>
        <b val="1"/>
        <color rgb="FFEC6917"/>
        <sz val="8"/>
      </font>
      <fill>
        <patternFill>
          <bgColor rgb="FFFFF4E0"/>
        </patternFill>
      </fill>
    </dxf>
    <dxf>
      <fill>
        <patternFill>
          <bgColor rgb="FFFDEBE9"/>
        </patternFill>
      </fill>
    </dxf>
    <dxf>
      <fill>
        <patternFill>
          <bgColor rgb="FFE8F5E9"/>
        </patternFill>
      </fill>
    </dxf>
  </dxfs>
  <colors>
    <indexedColors>
      <rgbColor rgb="FF000000"/>
      <rgbColor rgb="FFFFFFFF"/>
      <rgbColor rgb="FFE31B0C"/>
      <rgbColor rgb="FF00FF00"/>
      <rgbColor rgb="FF0000FF"/>
      <rgbColor rgb="FFFFFF00"/>
      <rgbColor rgb="FFFF00FF"/>
      <rgbColor rgb="FF00FFFF"/>
      <rgbColor rgb="FF800000"/>
      <rgbColor rgb="FF008000"/>
      <rgbColor rgb="FF000080"/>
      <rgbColor rgb="FF808000"/>
      <rgbColor rgb="FF800080"/>
      <rgbColor rgb="FF008080"/>
      <rgbColor rgb="FF9FB3C8"/>
      <rgbColor rgb="FF808080"/>
      <rgbColor rgb="FF9999FF"/>
      <rgbColor rgb="FF993366"/>
      <rgbColor rgb="FFFFF4E0"/>
      <rgbColor rgb="FFE3F0FA"/>
      <rgbColor rgb="FF660066"/>
      <rgbColor rgb="FFFF8080"/>
      <rgbColor rgb="FF0B79D0"/>
      <rgbColor rgb="FFE0E0E0"/>
      <rgbColor rgb="FF000080"/>
      <rgbColor rgb="FFFF00FF"/>
      <rgbColor rgb="FFFFFF00"/>
      <rgbColor rgb="FF00FFFF"/>
      <rgbColor rgb="FF800080"/>
      <rgbColor rgb="FF800000"/>
      <rgbColor rgb="FF008080"/>
      <rgbColor rgb="FF0000FF"/>
      <rgbColor rgb="FF00CCFF"/>
      <rgbColor rgb="FFE8F5E9"/>
      <rgbColor rgb="FFDCE9F4"/>
      <rgbColor rgb="FFFDEBE9"/>
      <rgbColor rgb="FFF6F9FC"/>
      <rgbColor rgb="FFFF99CC"/>
      <rgbColor rgb="FFCC99FF"/>
      <rgbColor rgb="FFF5F5F5"/>
      <rgbColor rgb="FF3480BC"/>
      <rgbColor rgb="FF33CCCC"/>
      <rgbColor rgb="FF99CC00"/>
      <rgbColor rgb="FFFFCC00"/>
      <rgbColor rgb="FFFF9900"/>
      <rgbColor rgb="FFEC6917"/>
      <rgbColor rgb="FF666699"/>
      <rgbColor rgb="FF8E98A2"/>
      <rgbColor rgb="FF0D3C61"/>
      <rgbColor rgb="FF4CAF50"/>
      <rgbColor rgb="FF003300"/>
      <rgbColor rgb="FF333300"/>
      <rgbColor rgb="FF993300"/>
      <rgbColor rgb="FF993366"/>
      <rgbColor rgb="FF215383"/>
      <rgbColor rgb="FF1D32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2.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3.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4.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_rels/drawing5.xml.rels><?xml version="1.0" encoding="UTF-8"?>
<Relationships xmlns="http://schemas.openxmlformats.org/package/2006/relationships"><Relationship Id="rId1" Type="http://schemas.openxmlformats.org/officeDocument/2006/relationships/image" Target="../media/image1.png"/>
<Relationship Id="rId2" Type="http://schemas.openxmlformats.org/officeDocument/2006/relationships/hyperlink" Target="https://www.mastt.com/" TargetMode="External"/></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0"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529200</xdr:colOff>
      <xdr:row>0</xdr:row>
      <xdr:rowOff>313920</xdr:rowOff>
    </xdr:to>
    <xdr:pic>
      <xdr:nvPicPr>
        <xdr:cNvPr id="1"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2</xdr:col>
      <xdr:colOff>458640</xdr:colOff>
      <xdr:row>0</xdr:row>
      <xdr:rowOff>313920</xdr:rowOff>
    </xdr:to>
    <xdr:pic>
      <xdr:nvPicPr>
        <xdr:cNvPr id="2"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3"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drawings/drawing5.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76320</xdr:colOff>
      <xdr:row>0</xdr:row>
      <xdr:rowOff>57240</xdr:rowOff>
    </xdr:from>
    <xdr:to>
      <xdr:col>1</xdr:col>
      <xdr:colOff>952200</xdr:colOff>
      <xdr:row>0</xdr:row>
      <xdr:rowOff>313920</xdr:rowOff>
    </xdr:to>
    <xdr:pic>
      <xdr:nvPicPr>
        <xdr:cNvPr id="4" name="Image 1" descr="Picture">
          <a:hlinkClick xmlns:a="http://schemas.openxmlformats.org/drawingml/2006/main" xmlns:r="http://schemas.openxmlformats.org/officeDocument/2006/relationships" r:id="rId2" tooltip="mastt.com"/>
        </xdr:cNvPr>
        <xdr:cNvPicPr/>
      </xdr:nvPicPr>
      <xdr:blipFill>
        <a:blip r:embed="rId1"/>
        <a:stretch/>
      </xdr:blipFill>
      <xdr:spPr>
        <a:xfrm>
          <a:off x="231120" y="57240"/>
          <a:ext cx="875880" cy="256680"/>
        </a:xfrm>
        <a:prstGeom prst="rect">
          <a:avLst/>
        </a:prstGeom>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4.xml"/>
</Relationships>
</file>

<file path=xl/worksheets/_rels/sheet5.xml.rels><?xml version="1.0" encoding="UTF-8"?>
<Relationships xmlns="http://schemas.openxmlformats.org/package/2006/relationships"><Relationship Id="rId1" Type="http://schemas.openxmlformats.org/officeDocument/2006/relationships/hyperlink" Target="https://www.mastt.com/" TargetMode="External"/><Relationship Id="rId2" Type="http://schemas.openxmlformats.org/officeDocument/2006/relationships/drawing" Target="../drawings/drawing5.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B1:F31"/>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3" min="2" style="0" width="24"/>
    <col collapsed="false" customWidth="true" hidden="false" outlineLevel="0" max="4" min="4" style="0" width="14"/>
    <col collapsed="false" customWidth="true" hidden="false" outlineLevel="0" max="5" min="5" style="0" width="16"/>
    <col collapsed="false" customWidth="true" hidden="false" outlineLevel="0" max="6" min="6" style="0" width="18"/>
    <col collapsed="false" customWidth="true" hidden="false" outlineLevel="0" max="7" min="7" style="0" width="2.2"/>
  </cols>
  <sheetData>
    <row r="1" customFormat="false" ht="33.75" hidden="false" customHeight="true" outlineLevel="0" collapsed="false">
      <c r="B1" s="1" t="s">
        <v>0</v>
      </c>
      <c r="C1" s="1"/>
      <c r="D1" s="1"/>
      <c r="E1" s="1"/>
      <c r="F1" s="1"/>
    </row>
    <row r="2" customFormat="false" ht="4.5" hidden="false" customHeight="true" outlineLevel="0" collapsed="false">
      <c r="B2" s="2"/>
      <c r="C2" s="2"/>
      <c r="D2" s="2"/>
      <c r="E2" s="2"/>
      <c r="F2" s="2"/>
    </row>
    <row r="4" customFormat="false" ht="25.5" hidden="false" customHeight="true" outlineLevel="0" collapsed="false">
      <c r="B4" s="3" t="s">
        <v>1</v>
      </c>
      <c r="C4" s="3"/>
      <c r="D4" s="3"/>
      <c r="E4" s="3"/>
      <c r="F4" s="3"/>
    </row>
    <row r="6" customFormat="false" ht="21.75" hidden="false" customHeight="true" outlineLevel="0" collapsed="false">
      <c r="B6" s="4" t="s">
        <v>2</v>
      </c>
      <c r="C6" s="4"/>
      <c r="D6" s="4"/>
      <c r="E6" s="4"/>
      <c r="F6" s="4"/>
    </row>
    <row r="7" customFormat="false" ht="30" hidden="false" customHeight="true" outlineLevel="0" collapsed="false">
      <c r="B7" s="5" t="s">
        <v>3</v>
      </c>
      <c r="C7" s="6"/>
      <c r="D7" s="6"/>
      <c r="E7" s="7" t="s">
        <v>4</v>
      </c>
      <c r="F7" s="7"/>
    </row>
    <row r="8" customFormat="false" ht="19.5" hidden="false" customHeight="true" outlineLevel="0" collapsed="false">
      <c r="B8" s="5" t="s">
        <v>5</v>
      </c>
      <c r="C8" s="6"/>
      <c r="D8" s="6"/>
      <c r="E8" s="7" t="s">
        <v>6</v>
      </c>
      <c r="F8" s="7"/>
    </row>
    <row r="9" customFormat="false" ht="19.5" hidden="false" customHeight="true" outlineLevel="0" collapsed="false">
      <c r="B9" s="5" t="s">
        <v>7</v>
      </c>
      <c r="C9" s="6"/>
      <c r="D9" s="6"/>
      <c r="E9" s="7" t="s">
        <v>8</v>
      </c>
      <c r="F9" s="7"/>
    </row>
    <row r="10" customFormat="false" ht="19.5" hidden="false" customHeight="true" outlineLevel="0" collapsed="false">
      <c r="B10" s="5" t="s">
        <v>9</v>
      </c>
      <c r="C10" s="6"/>
      <c r="D10" s="6"/>
      <c r="E10" s="7" t="s">
        <v>10</v>
      </c>
      <c r="F10" s="7"/>
    </row>
    <row r="11" customFormat="false" ht="19.5" hidden="false" customHeight="true" outlineLevel="0" collapsed="false">
      <c r="B11" s="5" t="s">
        <v>11</v>
      </c>
      <c r="C11" s="6"/>
      <c r="D11" s="6"/>
      <c r="E11" s="7" t="s">
        <v>12</v>
      </c>
      <c r="F11" s="7"/>
    </row>
    <row r="12" customFormat="false" ht="30" hidden="false" customHeight="true" outlineLevel="0" collapsed="false">
      <c r="B12" s="5" t="s">
        <v>13</v>
      </c>
      <c r="C12" s="8"/>
      <c r="D12" s="8"/>
      <c r="E12" s="7" t="s">
        <v>14</v>
      </c>
      <c r="F12" s="7"/>
    </row>
    <row r="14" customFormat="false" ht="21.75" hidden="false" customHeight="true" outlineLevel="0" collapsed="false">
      <c r="B14" s="4" t="s">
        <v>15</v>
      </c>
      <c r="C14" s="4"/>
      <c r="D14" s="4"/>
      <c r="E14" s="4"/>
      <c r="F14" s="4"/>
    </row>
    <row r="15" customFormat="false" ht="29.25" hidden="false" customHeight="true" outlineLevel="0" collapsed="false">
      <c r="B15" s="9" t="s">
        <v>16</v>
      </c>
      <c r="C15" s="10" t="s">
        <v>17</v>
      </c>
      <c r="D15" s="10"/>
      <c r="E15" s="10"/>
      <c r="F15" s="10"/>
    </row>
    <row r="16" customFormat="false" ht="42" hidden="false" customHeight="true" outlineLevel="0" collapsed="false">
      <c r="B16" s="9" t="s">
        <v>18</v>
      </c>
      <c r="C16" s="10" t="s">
        <v>19</v>
      </c>
      <c r="D16" s="10"/>
      <c r="E16" s="10"/>
      <c r="F16" s="10"/>
    </row>
    <row r="17" customFormat="false" ht="29.25" hidden="false" customHeight="true" outlineLevel="0" collapsed="false">
      <c r="B17" s="9" t="s">
        <v>20</v>
      </c>
      <c r="C17" s="10" t="s">
        <v>21</v>
      </c>
      <c r="D17" s="10"/>
      <c r="E17" s="10"/>
      <c r="F17" s="10"/>
    </row>
    <row r="18" customFormat="false" ht="16.5" hidden="false" customHeight="true" outlineLevel="0" collapsed="false">
      <c r="B18" s="9" t="s">
        <v>22</v>
      </c>
      <c r="C18" s="10" t="s">
        <v>23</v>
      </c>
      <c r="D18" s="10"/>
      <c r="E18" s="10"/>
      <c r="F18" s="10"/>
    </row>
    <row r="19" customFormat="false" ht="16.5" hidden="false" customHeight="true" outlineLevel="0" collapsed="false">
      <c r="B19" s="9" t="s">
        <v>24</v>
      </c>
      <c r="C19" s="10" t="s">
        <v>25</v>
      </c>
      <c r="D19" s="10"/>
      <c r="E19" s="10"/>
      <c r="F19" s="10"/>
    </row>
    <row r="21" customFormat="false" ht="21.75" hidden="false" customHeight="true" outlineLevel="0" collapsed="false">
      <c r="B21" s="4" t="s">
        <v>26</v>
      </c>
      <c r="C21" s="4"/>
      <c r="D21" s="4"/>
      <c r="E21" s="4"/>
      <c r="F21" s="4"/>
    </row>
    <row r="22" customFormat="false" ht="29.25" hidden="false" customHeight="true" outlineLevel="0" collapsed="false">
      <c r="B22" s="9" t="s">
        <v>27</v>
      </c>
      <c r="C22" s="10" t="s">
        <v>28</v>
      </c>
      <c r="D22" s="10"/>
      <c r="E22" s="10"/>
      <c r="F22" s="10"/>
    </row>
    <row r="23" customFormat="false" ht="29.25" hidden="false" customHeight="true" outlineLevel="0" collapsed="false">
      <c r="B23" s="9" t="s">
        <v>29</v>
      </c>
      <c r="C23" s="10" t="s">
        <v>30</v>
      </c>
      <c r="D23" s="10"/>
      <c r="E23" s="10"/>
      <c r="F23" s="10"/>
    </row>
    <row r="24" customFormat="false" ht="16.5" hidden="false" customHeight="true" outlineLevel="0" collapsed="false">
      <c r="B24" s="9" t="s">
        <v>31</v>
      </c>
      <c r="C24" s="10" t="s">
        <v>32</v>
      </c>
      <c r="D24" s="10"/>
      <c r="E24" s="10"/>
      <c r="F24" s="10"/>
    </row>
    <row r="25" customFormat="false" ht="29.25" hidden="false" customHeight="true" outlineLevel="0" collapsed="false">
      <c r="B25" s="9" t="s">
        <v>33</v>
      </c>
      <c r="C25" s="10" t="s">
        <v>34</v>
      </c>
      <c r="D25" s="10"/>
      <c r="E25" s="10"/>
      <c r="F25" s="10"/>
    </row>
    <row r="26" customFormat="false" ht="29.25" hidden="false" customHeight="true" outlineLevel="0" collapsed="false">
      <c r="B26" s="9" t="s">
        <v>35</v>
      </c>
      <c r="C26" s="10" t="s">
        <v>36</v>
      </c>
      <c r="D26" s="10"/>
      <c r="E26" s="10"/>
      <c r="F26" s="10"/>
    </row>
    <row r="27" customFormat="false" ht="42" hidden="false" customHeight="true" outlineLevel="0" collapsed="false">
      <c r="B27" s="9" t="s">
        <v>37</v>
      </c>
      <c r="C27" s="10" t="s">
        <v>38</v>
      </c>
      <c r="D27" s="10"/>
      <c r="E27" s="10"/>
      <c r="F27" s="10"/>
    </row>
    <row r="29" customFormat="false" ht="99.75" hidden="false" customHeight="true" outlineLevel="0" collapsed="false">
      <c r="B29" s="11" t="s">
        <v>39</v>
      </c>
      <c r="C29" s="11"/>
      <c r="D29" s="11"/>
      <c r="E29" s="11"/>
      <c r="F29" s="11"/>
    </row>
    <row r="31" customFormat="false" ht="18" hidden="false" customHeight="true" outlineLevel="0" collapsed="false">
      <c r="B31" s="12" t="s">
        <v>40</v>
      </c>
      <c r="C31" s="12"/>
      <c r="D31" s="12"/>
      <c r="E31" s="12"/>
      <c r="F31" s="12"/>
    </row>
  </sheetData>
  <mergeCells count="31">
    <mergeCell ref="B1:F1"/>
    <mergeCell ref="B2:F2"/>
    <mergeCell ref="B4:F4"/>
    <mergeCell ref="B6:F6"/>
    <mergeCell ref="C7:D7"/>
    <mergeCell ref="E7:F7"/>
    <mergeCell ref="C8:D8"/>
    <mergeCell ref="E8:F8"/>
    <mergeCell ref="C9:D9"/>
    <mergeCell ref="E9:F9"/>
    <mergeCell ref="C10:D10"/>
    <mergeCell ref="E10:F10"/>
    <mergeCell ref="C11:D11"/>
    <mergeCell ref="E11:F11"/>
    <mergeCell ref="C12:D12"/>
    <mergeCell ref="E12:F12"/>
    <mergeCell ref="B14:F14"/>
    <mergeCell ref="C15:F15"/>
    <mergeCell ref="C16:F16"/>
    <mergeCell ref="C17:F17"/>
    <mergeCell ref="C18:F18"/>
    <mergeCell ref="C19:F19"/>
    <mergeCell ref="B21:F21"/>
    <mergeCell ref="C22:F22"/>
    <mergeCell ref="C23:F23"/>
    <mergeCell ref="C24:F24"/>
    <mergeCell ref="C25:F25"/>
    <mergeCell ref="C26:F26"/>
    <mergeCell ref="C27:F27"/>
    <mergeCell ref="B29:F29"/>
    <mergeCell ref="B31:F31"/>
  </mergeCells>
  <hyperlinks>
    <hyperlink ref="B31" r:id="rId1" display="Visit mastt.com"/>
  </hyperlinks>
  <printOptions headings="false" gridLines="false" gridLinesSet="true" horizontalCentered="false" verticalCentered="false"/>
  <pageMargins left="0.3" right="0.3" top="0.4" bottom="0.4"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D3C61"/>
    <pageSetUpPr fitToPage="true"/>
  </sheetPr>
  <dimension ref="B1:J9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6"/>
    <col collapsed="false" customWidth="true" hidden="false" outlineLevel="0" max="4" min="3" style="0" width="44"/>
    <col collapsed="false" customWidth="true" hidden="false" outlineLevel="0" max="5" min="5" style="0" width="9"/>
    <col collapsed="false" customWidth="true" hidden="false" outlineLevel="0" max="6" min="6" style="0" width="16"/>
    <col collapsed="false" customWidth="true" hidden="false" outlineLevel="0" max="7" min="7" style="0" width="13"/>
    <col collapsed="false" customWidth="true" hidden="false" outlineLevel="0" max="8" min="8" style="0" width="14"/>
    <col collapsed="false" customWidth="true" hidden="false" outlineLevel="0" max="9" min="9" style="0" width="30"/>
    <col collapsed="false" customWidth="true" hidden="false" outlineLevel="0" max="10" min="10" style="0" width="34"/>
    <col collapsed="false" customWidth="true" hidden="false" outlineLevel="0" max="11" min="11" style="0" width="2.2"/>
  </cols>
  <sheetData>
    <row r="1" customFormat="false" ht="33.75" hidden="false" customHeight="true" outlineLevel="0" collapsed="false">
      <c r="B1" s="1" t="s">
        <v>41</v>
      </c>
      <c r="C1" s="1"/>
      <c r="D1" s="1"/>
      <c r="E1" s="1"/>
      <c r="F1" s="1"/>
      <c r="G1" s="1"/>
      <c r="H1" s="1"/>
      <c r="I1" s="1"/>
      <c r="J1" s="1"/>
    </row>
    <row r="2" customFormat="false" ht="4.5" hidden="false" customHeight="true" outlineLevel="0" collapsed="false">
      <c r="B2" s="2"/>
      <c r="C2" s="2"/>
      <c r="D2" s="2"/>
      <c r="E2" s="2"/>
      <c r="F2" s="2"/>
      <c r="G2" s="2"/>
      <c r="H2" s="2"/>
      <c r="I2" s="2"/>
      <c r="J2" s="2"/>
    </row>
    <row r="3" customFormat="false" ht="16.5" hidden="false" customHeight="true" outlineLevel="0" collapsed="false">
      <c r="B3" s="13" t="str">
        <f aca="false">""</f>
        <v/>
      </c>
      <c r="C3" s="13"/>
      <c r="D3" s="13"/>
      <c r="E3" s="13"/>
      <c r="F3" s="13"/>
      <c r="G3" s="13"/>
      <c r="H3" s="13"/>
      <c r="I3" s="13"/>
      <c r="J3" s="13"/>
    </row>
    <row r="4" customFormat="false" ht="25.5" hidden="false" customHeight="true" outlineLevel="0" collapsed="false">
      <c r="B4" s="3" t="s">
        <v>42</v>
      </c>
      <c r="C4" s="3"/>
      <c r="D4" s="3"/>
      <c r="E4" s="3"/>
      <c r="F4" s="3"/>
      <c r="G4" s="3"/>
      <c r="H4" s="3"/>
      <c r="I4" s="3"/>
      <c r="J4" s="3"/>
    </row>
    <row r="6" customFormat="false" ht="18.75" hidden="false" customHeight="true" outlineLevel="0" collapsed="false">
      <c r="B6" s="14" t="s">
        <v>43</v>
      </c>
      <c r="C6" s="14"/>
      <c r="D6" s="14"/>
      <c r="E6" s="14"/>
      <c r="F6" s="14"/>
      <c r="G6" s="14"/>
      <c r="H6" s="14"/>
      <c r="I6" s="14"/>
      <c r="J6" s="14"/>
    </row>
    <row r="7" customFormat="false" ht="34.5" hidden="false" customHeight="true" outlineLevel="0" collapsed="false">
      <c r="B7" s="15" t="s">
        <v>44</v>
      </c>
      <c r="C7" s="15" t="s">
        <v>45</v>
      </c>
      <c r="D7" s="15" t="s">
        <v>46</v>
      </c>
      <c r="E7" s="15" t="s">
        <v>47</v>
      </c>
      <c r="F7" s="15" t="s">
        <v>48</v>
      </c>
      <c r="G7" s="15" t="s">
        <v>49</v>
      </c>
      <c r="H7" s="15" t="s">
        <v>50</v>
      </c>
      <c r="I7" s="15" t="s">
        <v>51</v>
      </c>
      <c r="J7" s="15" t="s">
        <v>52</v>
      </c>
    </row>
    <row r="8" customFormat="false" ht="33" hidden="false" customHeight="true" outlineLevel="0" collapsed="false">
      <c r="B8" s="16" t="s">
        <v>53</v>
      </c>
      <c r="C8" s="17" t="s">
        <v>54</v>
      </c>
      <c r="D8" s="18" t="s">
        <v>55</v>
      </c>
      <c r="E8" s="19" t="s">
        <v>56</v>
      </c>
      <c r="F8" s="6"/>
      <c r="G8" s="20"/>
      <c r="H8" s="21"/>
      <c r="I8" s="6"/>
      <c r="J8" s="22" t="str">
        <f aca="true">IF($C8="","",IF($H8="","Set a status",IF($H8="Blocked","Blocked - name what is blocking it in the evidence column",IF(AND($H8="Complete",$I8=""),"Complete with no evidence recorded",IF(AND($H8="Not applicable",$I8=""),"Say why it does not apply",IF($F8="","No owner",IF(AND($G8&lt;&gt;"",$H8&lt;&gt;"Complete",$H8&lt;&gt;"Not applicable",IF(Cover!$C$12="",TODAY(),Cover!$C$12)&gt;$G8),"Overdue","")))))))</f>
        <v>Set a status</v>
      </c>
    </row>
    <row r="9" customFormat="false" ht="21.75" hidden="false" customHeight="true" outlineLevel="0" collapsed="false">
      <c r="B9" s="16" t="s">
        <v>57</v>
      </c>
      <c r="C9" s="17" t="s">
        <v>58</v>
      </c>
      <c r="D9" s="18" t="s">
        <v>59</v>
      </c>
      <c r="E9" s="19" t="s">
        <v>56</v>
      </c>
      <c r="F9" s="6"/>
      <c r="G9" s="20"/>
      <c r="H9" s="21"/>
      <c r="I9" s="6"/>
      <c r="J9" s="22" t="str">
        <f aca="true">IF($C9="","",IF($H9="","Set a status",IF($H9="Blocked","Blocked - name what is blocking it in the evidence column",IF(AND($H9="Complete",$I9=""),"Complete with no evidence recorded",IF(AND($H9="Not applicable",$I9=""),"Say why it does not apply",IF($F9="","No owner",IF(AND($G9&lt;&gt;"",$H9&lt;&gt;"Complete",$H9&lt;&gt;"Not applicable",IF(Cover!$C$12="",TODAY(),Cover!$C$12)&gt;$G9),"Overdue","")))))))</f>
        <v>Set a status</v>
      </c>
    </row>
    <row r="10" customFormat="false" ht="21.75" hidden="false" customHeight="true" outlineLevel="0" collapsed="false">
      <c r="B10" s="16" t="s">
        <v>60</v>
      </c>
      <c r="C10" s="17" t="s">
        <v>61</v>
      </c>
      <c r="D10" s="18" t="s">
        <v>62</v>
      </c>
      <c r="E10" s="19" t="s">
        <v>56</v>
      </c>
      <c r="F10" s="6"/>
      <c r="G10" s="20"/>
      <c r="H10" s="21"/>
      <c r="I10" s="6"/>
      <c r="J10" s="22" t="str">
        <f aca="true">IF($C10="","",IF($H10="","Set a status",IF($H10="Blocked","Blocked - name what is blocking it in the evidence column",IF(AND($H10="Complete",$I10=""),"Complete with no evidence recorded",IF(AND($H10="Not applicable",$I10=""),"Say why it does not apply",IF($F10="","No owner",IF(AND($G10&lt;&gt;"",$H10&lt;&gt;"Complete",$H10&lt;&gt;"Not applicable",IF(Cover!$C$12="",TODAY(),Cover!$C$12)&gt;$G10),"Overdue","")))))))</f>
        <v>Set a status</v>
      </c>
    </row>
    <row r="11" customFormat="false" ht="21.75" hidden="false" customHeight="true" outlineLevel="0" collapsed="false">
      <c r="B11" s="16" t="s">
        <v>63</v>
      </c>
      <c r="C11" s="17" t="s">
        <v>64</v>
      </c>
      <c r="D11" s="18" t="s">
        <v>65</v>
      </c>
      <c r="E11" s="23" t="s">
        <v>66</v>
      </c>
      <c r="F11" s="6"/>
      <c r="G11" s="20"/>
      <c r="H11" s="21"/>
      <c r="I11" s="6"/>
      <c r="J11" s="22" t="str">
        <f aca="true">IF($C11="","",IF($H11="","Set a status",IF($H11="Blocked","Blocked - name what is blocking it in the evidence column",IF(AND($H11="Complete",$I11=""),"Complete with no evidence recorded",IF(AND($H11="Not applicable",$I11=""),"Say why it does not apply",IF($F11="","No owner",IF(AND($G11&lt;&gt;"",$H11&lt;&gt;"Complete",$H11&lt;&gt;"Not applicable",IF(Cover!$C$12="",TODAY(),Cover!$C$12)&gt;$G11),"Overdue","")))))))</f>
        <v>Set a status</v>
      </c>
    </row>
    <row r="12" customFormat="false" ht="33" hidden="false" customHeight="true" outlineLevel="0" collapsed="false">
      <c r="B12" s="16" t="s">
        <v>67</v>
      </c>
      <c r="C12" s="17" t="s">
        <v>68</v>
      </c>
      <c r="D12" s="18" t="s">
        <v>69</v>
      </c>
      <c r="E12" s="23" t="s">
        <v>66</v>
      </c>
      <c r="F12" s="6"/>
      <c r="G12" s="20"/>
      <c r="H12" s="21"/>
      <c r="I12" s="6"/>
      <c r="J12" s="22" t="str">
        <f aca="true">IF($C12="","",IF($H12="","Set a status",IF($H12="Blocked","Blocked - name what is blocking it in the evidence column",IF(AND($H12="Complete",$I12=""),"Complete with no evidence recorded",IF(AND($H12="Not applicable",$I12=""),"Say why it does not apply",IF($F12="","No owner",IF(AND($G12&lt;&gt;"",$H12&lt;&gt;"Complete",$H12&lt;&gt;"Not applicable",IF(Cover!$C$12="",TODAY(),Cover!$C$12)&gt;$G12),"Overdue","")))))))</f>
        <v>Set a status</v>
      </c>
    </row>
    <row r="13" customFormat="false" ht="21.75" hidden="false" customHeight="true" outlineLevel="0" collapsed="false">
      <c r="B13" s="16" t="s">
        <v>70</v>
      </c>
      <c r="C13" s="17" t="s">
        <v>71</v>
      </c>
      <c r="D13" s="18" t="s">
        <v>72</v>
      </c>
      <c r="E13" s="23" t="s">
        <v>66</v>
      </c>
      <c r="F13" s="6"/>
      <c r="G13" s="20"/>
      <c r="H13" s="21"/>
      <c r="I13" s="6"/>
      <c r="J13" s="22" t="str">
        <f aca="true">IF($C13="","",IF($H13="","Set a status",IF($H13="Blocked","Blocked - name what is blocking it in the evidence column",IF(AND($H13="Complete",$I13=""),"Complete with no evidence recorded",IF(AND($H13="Not applicable",$I13=""),"Say why it does not apply",IF($F13="","No owner",IF(AND($G13&lt;&gt;"",$H13&lt;&gt;"Complete",$H13&lt;&gt;"Not applicable",IF(Cover!$C$12="",TODAY(),Cover!$C$12)&gt;$G13),"Overdue","")))))))</f>
        <v>Set a status</v>
      </c>
    </row>
    <row r="14" customFormat="false" ht="19.5" hidden="false" customHeight="true" outlineLevel="0" collapsed="false">
      <c r="B14" s="24" t="s">
        <v>73</v>
      </c>
      <c r="C14" s="24"/>
      <c r="D14" s="25" t="str">
        <f aca="false">IF(COUNTIFS($E$8:$E$13,"Yes")=0,"No critical items in this stage",IF(COUNTIFS($E$8:$E$13,"Yes",$H$8:$H$13,"Complete")+COUNTIFS($E$8:$E$13,"Yes",$H$8:$H$13,"Not applicable")=COUNTIFS($E$8:$E$13,"Yes"),"READY - every critical item closed","NOT READY - "&amp;(COUNTIFS($E$8:$E$13,"Yes")-COUNTIFS($E$8:$E$13,"Yes",$H$8:$H$13,"Complete")-COUNTIFS($E$8:$E$13,"Yes",$H$8:$H$13,"Not applicable"))&amp;" critical item(s) still open"))</f>
        <v>NOT READY - 3 critical item(s) still open</v>
      </c>
      <c r="E14" s="26" t="n">
        <f aca="false">COUNTIFS($E$8:$E$13,"Yes")</f>
        <v>3</v>
      </c>
      <c r="F14" s="27" t="s">
        <v>74</v>
      </c>
      <c r="G14" s="28" t="n">
        <f aca="false">IF(13-8+1=0,0,ROUND((COUNTIF($H$8:$H$13,"Complete")+COUNTIF($H$8:$H$13,"Not applicable"))/(13-8+1),2))</f>
        <v>0</v>
      </c>
      <c r="H14" s="29"/>
      <c r="I14" s="29"/>
      <c r="J14" s="29"/>
    </row>
    <row r="16" customFormat="false" ht="18.75" hidden="false" customHeight="true" outlineLevel="0" collapsed="false">
      <c r="B16" s="30" t="s">
        <v>75</v>
      </c>
      <c r="C16" s="30"/>
      <c r="D16" s="30"/>
      <c r="E16" s="30"/>
      <c r="F16" s="30"/>
      <c r="G16" s="30"/>
      <c r="H16" s="30"/>
      <c r="I16" s="30"/>
      <c r="J16" s="30"/>
    </row>
    <row r="17" customFormat="false" ht="34.5" hidden="false" customHeight="true" outlineLevel="0" collapsed="false">
      <c r="B17" s="15" t="s">
        <v>44</v>
      </c>
      <c r="C17" s="15" t="s">
        <v>45</v>
      </c>
      <c r="D17" s="15" t="s">
        <v>46</v>
      </c>
      <c r="E17" s="15" t="s">
        <v>47</v>
      </c>
      <c r="F17" s="15" t="s">
        <v>48</v>
      </c>
      <c r="G17" s="15" t="s">
        <v>49</v>
      </c>
      <c r="H17" s="15" t="s">
        <v>50</v>
      </c>
      <c r="I17" s="15" t="s">
        <v>51</v>
      </c>
      <c r="J17" s="15" t="s">
        <v>52</v>
      </c>
    </row>
    <row r="18" customFormat="false" ht="21.75" hidden="false" customHeight="true" outlineLevel="0" collapsed="false">
      <c r="B18" s="16" t="s">
        <v>76</v>
      </c>
      <c r="C18" s="17" t="s">
        <v>77</v>
      </c>
      <c r="D18" s="18" t="s">
        <v>78</v>
      </c>
      <c r="E18" s="19" t="s">
        <v>56</v>
      </c>
      <c r="F18" s="6"/>
      <c r="G18" s="20"/>
      <c r="H18" s="21"/>
      <c r="I18" s="6"/>
      <c r="J18" s="22" t="str">
        <f aca="true">IF($C18="","",IF($H18="","Set a status",IF($H18="Blocked","Blocked - name what is blocking it in the evidence column",IF(AND($H18="Complete",$I18=""),"Complete with no evidence recorded",IF(AND($H18="Not applicable",$I18=""),"Say why it does not apply",IF($F18="","No owner",IF(AND($G18&lt;&gt;"",$H18&lt;&gt;"Complete",$H18&lt;&gt;"Not applicable",IF(Cover!$C$12="",TODAY(),Cover!$C$12)&gt;$G18),"Overdue","")))))))</f>
        <v>Set a status</v>
      </c>
    </row>
    <row r="19" customFormat="false" ht="33" hidden="false" customHeight="true" outlineLevel="0" collapsed="false">
      <c r="B19" s="16" t="s">
        <v>79</v>
      </c>
      <c r="C19" s="17" t="s">
        <v>80</v>
      </c>
      <c r="D19" s="18" t="s">
        <v>81</v>
      </c>
      <c r="E19" s="19" t="s">
        <v>56</v>
      </c>
      <c r="F19" s="6"/>
      <c r="G19" s="20"/>
      <c r="H19" s="21"/>
      <c r="I19" s="6"/>
      <c r="J19" s="22" t="str">
        <f aca="true">IF($C19="","",IF($H19="","Set a status",IF($H19="Blocked","Blocked - name what is blocking it in the evidence column",IF(AND($H19="Complete",$I19=""),"Complete with no evidence recorded",IF(AND($H19="Not applicable",$I19=""),"Say why it does not apply",IF($F19="","No owner",IF(AND($G19&lt;&gt;"",$H19&lt;&gt;"Complete",$H19&lt;&gt;"Not applicable",IF(Cover!$C$12="",TODAY(),Cover!$C$12)&gt;$G19),"Overdue","")))))))</f>
        <v>Set a status</v>
      </c>
    </row>
    <row r="20" customFormat="false" ht="21.75" hidden="false" customHeight="true" outlineLevel="0" collapsed="false">
      <c r="B20" s="16" t="s">
        <v>82</v>
      </c>
      <c r="C20" s="17" t="s">
        <v>83</v>
      </c>
      <c r="D20" s="18" t="s">
        <v>84</v>
      </c>
      <c r="E20" s="19" t="s">
        <v>56</v>
      </c>
      <c r="F20" s="6"/>
      <c r="G20" s="20"/>
      <c r="H20" s="21"/>
      <c r="I20" s="6"/>
      <c r="J20" s="22" t="str">
        <f aca="true">IF($C20="","",IF($H20="","Set a status",IF($H20="Blocked","Blocked - name what is blocking it in the evidence column",IF(AND($H20="Complete",$I20=""),"Complete with no evidence recorded",IF(AND($H20="Not applicable",$I20=""),"Say why it does not apply",IF($F20="","No owner",IF(AND($G20&lt;&gt;"",$H20&lt;&gt;"Complete",$H20&lt;&gt;"Not applicable",IF(Cover!$C$12="",TODAY(),Cover!$C$12)&gt;$G20),"Overdue","")))))))</f>
        <v>Set a status</v>
      </c>
    </row>
    <row r="21" customFormat="false" ht="21.75" hidden="false" customHeight="true" outlineLevel="0" collapsed="false">
      <c r="B21" s="16" t="s">
        <v>85</v>
      </c>
      <c r="C21" s="17" t="s">
        <v>86</v>
      </c>
      <c r="D21" s="18" t="s">
        <v>87</v>
      </c>
      <c r="E21" s="23" t="s">
        <v>66</v>
      </c>
      <c r="F21" s="6"/>
      <c r="G21" s="20"/>
      <c r="H21" s="21"/>
      <c r="I21" s="6"/>
      <c r="J21" s="22" t="str">
        <f aca="true">IF($C21="","",IF($H21="","Set a status",IF($H21="Blocked","Blocked - name what is blocking it in the evidence column",IF(AND($H21="Complete",$I21=""),"Complete with no evidence recorded",IF(AND($H21="Not applicable",$I21=""),"Say why it does not apply",IF($F21="","No owner",IF(AND($G21&lt;&gt;"",$H21&lt;&gt;"Complete",$H21&lt;&gt;"Not applicable",IF(Cover!$C$12="",TODAY(),Cover!$C$12)&gt;$G21),"Overdue","")))))))</f>
        <v>Set a status</v>
      </c>
    </row>
    <row r="22" customFormat="false" ht="33" hidden="false" customHeight="true" outlineLevel="0" collapsed="false">
      <c r="B22" s="16" t="s">
        <v>88</v>
      </c>
      <c r="C22" s="17" t="s">
        <v>89</v>
      </c>
      <c r="D22" s="18" t="s">
        <v>90</v>
      </c>
      <c r="E22" s="23" t="s">
        <v>66</v>
      </c>
      <c r="F22" s="6"/>
      <c r="G22" s="20"/>
      <c r="H22" s="21"/>
      <c r="I22" s="6"/>
      <c r="J22" s="22" t="str">
        <f aca="true">IF($C22="","",IF($H22="","Set a status",IF($H22="Blocked","Blocked - name what is blocking it in the evidence column",IF(AND($H22="Complete",$I22=""),"Complete with no evidence recorded",IF(AND($H22="Not applicable",$I22=""),"Say why it does not apply",IF($F22="","No owner",IF(AND($G22&lt;&gt;"",$H22&lt;&gt;"Complete",$H22&lt;&gt;"Not applicable",IF(Cover!$C$12="",TODAY(),Cover!$C$12)&gt;$G22),"Overdue","")))))))</f>
        <v>Set a status</v>
      </c>
    </row>
    <row r="23" customFormat="false" ht="33" hidden="false" customHeight="true" outlineLevel="0" collapsed="false">
      <c r="B23" s="16" t="s">
        <v>91</v>
      </c>
      <c r="C23" s="17" t="s">
        <v>92</v>
      </c>
      <c r="D23" s="18" t="s">
        <v>93</v>
      </c>
      <c r="E23" s="23" t="s">
        <v>66</v>
      </c>
      <c r="F23" s="6"/>
      <c r="G23" s="20"/>
      <c r="H23" s="21"/>
      <c r="I23" s="6"/>
      <c r="J23" s="22" t="str">
        <f aca="true">IF($C23="","",IF($H23="","Set a status",IF($H23="Blocked","Blocked - name what is blocking it in the evidence column",IF(AND($H23="Complete",$I23=""),"Complete with no evidence recorded",IF(AND($H23="Not applicable",$I23=""),"Say why it does not apply",IF($F23="","No owner",IF(AND($G23&lt;&gt;"",$H23&lt;&gt;"Complete",$H23&lt;&gt;"Not applicable",IF(Cover!$C$12="",TODAY(),Cover!$C$12)&gt;$G23),"Overdue","")))))))</f>
        <v>Set a status</v>
      </c>
    </row>
    <row r="24" customFormat="false" ht="19.5" hidden="false" customHeight="true" outlineLevel="0" collapsed="false">
      <c r="B24" s="24" t="s">
        <v>73</v>
      </c>
      <c r="C24" s="24"/>
      <c r="D24" s="25" t="str">
        <f aca="false">IF(COUNTIFS($E$18:$E$23,"Yes")=0,"No critical items in this stage",IF(COUNTIFS($E$18:$E$23,"Yes",$H$18:$H$23,"Complete")+COUNTIFS($E$18:$E$23,"Yes",$H$18:$H$23,"Not applicable")=COUNTIFS($E$18:$E$23,"Yes"),"READY - every critical item closed","NOT READY - "&amp;(COUNTIFS($E$18:$E$23,"Yes")-COUNTIFS($E$18:$E$23,"Yes",$H$18:$H$23,"Complete")-COUNTIFS($E$18:$E$23,"Yes",$H$18:$H$23,"Not applicable"))&amp;" critical item(s) still open"))</f>
        <v>NOT READY - 3 critical item(s) still open</v>
      </c>
      <c r="E24" s="26" t="n">
        <f aca="false">COUNTIFS($E$18:$E$23,"Yes")</f>
        <v>3</v>
      </c>
      <c r="F24" s="27" t="s">
        <v>74</v>
      </c>
      <c r="G24" s="28" t="n">
        <f aca="false">IF(23-18+1=0,0,ROUND((COUNTIF($H$18:$H$23,"Complete")+COUNTIF($H$18:$H$23,"Not applicable"))/(23-18+1),2))</f>
        <v>0</v>
      </c>
      <c r="H24" s="29"/>
      <c r="I24" s="29"/>
      <c r="J24" s="29"/>
    </row>
    <row r="26" customFormat="false" ht="18.75" hidden="false" customHeight="true" outlineLevel="0" collapsed="false">
      <c r="B26" s="14" t="s">
        <v>94</v>
      </c>
      <c r="C26" s="14"/>
      <c r="D26" s="14"/>
      <c r="E26" s="14"/>
      <c r="F26" s="14"/>
      <c r="G26" s="14"/>
      <c r="H26" s="14"/>
      <c r="I26" s="14"/>
      <c r="J26" s="14"/>
    </row>
    <row r="27" customFormat="false" ht="34.5" hidden="false" customHeight="true" outlineLevel="0" collapsed="false">
      <c r="B27" s="15" t="s">
        <v>44</v>
      </c>
      <c r="C27" s="15" t="s">
        <v>45</v>
      </c>
      <c r="D27" s="15" t="s">
        <v>46</v>
      </c>
      <c r="E27" s="15" t="s">
        <v>47</v>
      </c>
      <c r="F27" s="15" t="s">
        <v>48</v>
      </c>
      <c r="G27" s="15" t="s">
        <v>49</v>
      </c>
      <c r="H27" s="15" t="s">
        <v>50</v>
      </c>
      <c r="I27" s="15" t="s">
        <v>51</v>
      </c>
      <c r="J27" s="15" t="s">
        <v>52</v>
      </c>
    </row>
    <row r="28" customFormat="false" ht="21.75" hidden="false" customHeight="true" outlineLevel="0" collapsed="false">
      <c r="B28" s="16" t="s">
        <v>95</v>
      </c>
      <c r="C28" s="17" t="s">
        <v>96</v>
      </c>
      <c r="D28" s="18" t="s">
        <v>97</v>
      </c>
      <c r="E28" s="19" t="s">
        <v>56</v>
      </c>
      <c r="F28" s="6"/>
      <c r="G28" s="20"/>
      <c r="H28" s="21"/>
      <c r="I28" s="6"/>
      <c r="J28" s="22" t="str">
        <f aca="true">IF($C28="","",IF($H28="","Set a status",IF($H28="Blocked","Blocked - name what is blocking it in the evidence column",IF(AND($H28="Complete",$I28=""),"Complete with no evidence recorded",IF(AND($H28="Not applicable",$I28=""),"Say why it does not apply",IF($F28="","No owner",IF(AND($G28&lt;&gt;"",$H28&lt;&gt;"Complete",$H28&lt;&gt;"Not applicable",IF(Cover!$C$12="",TODAY(),Cover!$C$12)&gt;$G28),"Overdue","")))))))</f>
        <v>Set a status</v>
      </c>
    </row>
    <row r="29" customFormat="false" ht="33" hidden="false" customHeight="true" outlineLevel="0" collapsed="false">
      <c r="B29" s="16" t="s">
        <v>98</v>
      </c>
      <c r="C29" s="17" t="s">
        <v>99</v>
      </c>
      <c r="D29" s="18" t="s">
        <v>100</v>
      </c>
      <c r="E29" s="19" t="s">
        <v>56</v>
      </c>
      <c r="F29" s="6"/>
      <c r="G29" s="20"/>
      <c r="H29" s="21"/>
      <c r="I29" s="6"/>
      <c r="J29" s="22" t="str">
        <f aca="true">IF($C29="","",IF($H29="","Set a status",IF($H29="Blocked","Blocked - name what is blocking it in the evidence column",IF(AND($H29="Complete",$I29=""),"Complete with no evidence recorded",IF(AND($H29="Not applicable",$I29=""),"Say why it does not apply",IF($F29="","No owner",IF(AND($G29&lt;&gt;"",$H29&lt;&gt;"Complete",$H29&lt;&gt;"Not applicable",IF(Cover!$C$12="",TODAY(),Cover!$C$12)&gt;$G29),"Overdue","")))))))</f>
        <v>Set a status</v>
      </c>
    </row>
    <row r="30" customFormat="false" ht="21.75" hidden="false" customHeight="true" outlineLevel="0" collapsed="false">
      <c r="B30" s="16" t="s">
        <v>101</v>
      </c>
      <c r="C30" s="17" t="s">
        <v>102</v>
      </c>
      <c r="D30" s="18" t="s">
        <v>103</v>
      </c>
      <c r="E30" s="23" t="s">
        <v>66</v>
      </c>
      <c r="F30" s="6"/>
      <c r="G30" s="20"/>
      <c r="H30" s="21"/>
      <c r="I30" s="6"/>
      <c r="J30" s="22" t="str">
        <f aca="true">IF($C30="","",IF($H30="","Set a status",IF($H30="Blocked","Blocked - name what is blocking it in the evidence column",IF(AND($H30="Complete",$I30=""),"Complete with no evidence recorded",IF(AND($H30="Not applicable",$I30=""),"Say why it does not apply",IF($F30="","No owner",IF(AND($G30&lt;&gt;"",$H30&lt;&gt;"Complete",$H30&lt;&gt;"Not applicable",IF(Cover!$C$12="",TODAY(),Cover!$C$12)&gt;$G30),"Overdue","")))))))</f>
        <v>Set a status</v>
      </c>
    </row>
    <row r="31" customFormat="false" ht="21.75" hidden="false" customHeight="true" outlineLevel="0" collapsed="false">
      <c r="B31" s="16" t="s">
        <v>104</v>
      </c>
      <c r="C31" s="17" t="s">
        <v>105</v>
      </c>
      <c r="D31" s="18" t="s">
        <v>106</v>
      </c>
      <c r="E31" s="19" t="s">
        <v>56</v>
      </c>
      <c r="F31" s="6"/>
      <c r="G31" s="20"/>
      <c r="H31" s="21"/>
      <c r="I31" s="6"/>
      <c r="J31" s="22" t="str">
        <f aca="true">IF($C31="","",IF($H31="","Set a status",IF($H31="Blocked","Blocked - name what is blocking it in the evidence column",IF(AND($H31="Complete",$I31=""),"Complete with no evidence recorded",IF(AND($H31="Not applicable",$I31=""),"Say why it does not apply",IF($F31="","No owner",IF(AND($G31&lt;&gt;"",$H31&lt;&gt;"Complete",$H31&lt;&gt;"Not applicable",IF(Cover!$C$12="",TODAY(),Cover!$C$12)&gt;$G31),"Overdue","")))))))</f>
        <v>Set a status</v>
      </c>
    </row>
    <row r="32" customFormat="false" ht="21.75" hidden="false" customHeight="true" outlineLevel="0" collapsed="false">
      <c r="B32" s="16" t="s">
        <v>107</v>
      </c>
      <c r="C32" s="17" t="s">
        <v>108</v>
      </c>
      <c r="D32" s="18" t="s">
        <v>109</v>
      </c>
      <c r="E32" s="23" t="s">
        <v>66</v>
      </c>
      <c r="F32" s="6"/>
      <c r="G32" s="20"/>
      <c r="H32" s="21"/>
      <c r="I32" s="6"/>
      <c r="J32" s="22" t="str">
        <f aca="true">IF($C32="","",IF($H32="","Set a status",IF($H32="Blocked","Blocked - name what is blocking it in the evidence column",IF(AND($H32="Complete",$I32=""),"Complete with no evidence recorded",IF(AND($H32="Not applicable",$I32=""),"Say why it does not apply",IF($F32="","No owner",IF(AND($G32&lt;&gt;"",$H32&lt;&gt;"Complete",$H32&lt;&gt;"Not applicable",IF(Cover!$C$12="",TODAY(),Cover!$C$12)&gt;$G32),"Overdue","")))))))</f>
        <v>Set a status</v>
      </c>
    </row>
    <row r="33" customFormat="false" ht="33" hidden="false" customHeight="true" outlineLevel="0" collapsed="false">
      <c r="B33" s="16" t="s">
        <v>110</v>
      </c>
      <c r="C33" s="17" t="s">
        <v>111</v>
      </c>
      <c r="D33" s="18" t="s">
        <v>112</v>
      </c>
      <c r="E33" s="23" t="s">
        <v>66</v>
      </c>
      <c r="F33" s="6"/>
      <c r="G33" s="20"/>
      <c r="H33" s="21"/>
      <c r="I33" s="6"/>
      <c r="J33" s="22" t="str">
        <f aca="true">IF($C33="","",IF($H33="","Set a status",IF($H33="Blocked","Blocked - name what is blocking it in the evidence column",IF(AND($H33="Complete",$I33=""),"Complete with no evidence recorded",IF(AND($H33="Not applicable",$I33=""),"Say why it does not apply",IF($F33="","No owner",IF(AND($G33&lt;&gt;"",$H33&lt;&gt;"Complete",$H33&lt;&gt;"Not applicable",IF(Cover!$C$12="",TODAY(),Cover!$C$12)&gt;$G33),"Overdue","")))))))</f>
        <v>Set a status</v>
      </c>
    </row>
    <row r="34" customFormat="false" ht="21.75" hidden="false" customHeight="true" outlineLevel="0" collapsed="false">
      <c r="B34" s="16" t="s">
        <v>113</v>
      </c>
      <c r="C34" s="17" t="s">
        <v>114</v>
      </c>
      <c r="D34" s="18" t="s">
        <v>115</v>
      </c>
      <c r="E34" s="19" t="s">
        <v>56</v>
      </c>
      <c r="F34" s="6"/>
      <c r="G34" s="20"/>
      <c r="H34" s="21"/>
      <c r="I34" s="6"/>
      <c r="J34" s="22" t="str">
        <f aca="true">IF($C34="","",IF($H34="","Set a status",IF($H34="Blocked","Blocked - name what is blocking it in the evidence column",IF(AND($H34="Complete",$I34=""),"Complete with no evidence recorded",IF(AND($H34="Not applicable",$I34=""),"Say why it does not apply",IF($F34="","No owner",IF(AND($G34&lt;&gt;"",$H34&lt;&gt;"Complete",$H34&lt;&gt;"Not applicable",IF(Cover!$C$12="",TODAY(),Cover!$C$12)&gt;$G34),"Overdue","")))))))</f>
        <v>Set a status</v>
      </c>
    </row>
    <row r="35" customFormat="false" ht="19.5" hidden="false" customHeight="true" outlineLevel="0" collapsed="false">
      <c r="B35" s="24" t="s">
        <v>73</v>
      </c>
      <c r="C35" s="24"/>
      <c r="D35" s="25" t="str">
        <f aca="false">IF(COUNTIFS($E$28:$E$34,"Yes")=0,"No critical items in this stage",IF(COUNTIFS($E$28:$E$34,"Yes",$H$28:$H$34,"Complete")+COUNTIFS($E$28:$E$34,"Yes",$H$28:$H$34,"Not applicable")=COUNTIFS($E$28:$E$34,"Yes"),"READY - every critical item closed","NOT READY - "&amp;(COUNTIFS($E$28:$E$34,"Yes")-COUNTIFS($E$28:$E$34,"Yes",$H$28:$H$34,"Complete")-COUNTIFS($E$28:$E$34,"Yes",$H$28:$H$34,"Not applicable"))&amp;" critical item(s) still open"))</f>
        <v>NOT READY - 4 critical item(s) still open</v>
      </c>
      <c r="E35" s="26" t="n">
        <f aca="false">COUNTIFS($E$28:$E$34,"Yes")</f>
        <v>4</v>
      </c>
      <c r="F35" s="27" t="s">
        <v>74</v>
      </c>
      <c r="G35" s="28" t="n">
        <f aca="false">IF(34-28+1=0,0,ROUND((COUNTIF($H$28:$H$34,"Complete")+COUNTIF($H$28:$H$34,"Not applicable"))/(34-28+1),2))</f>
        <v>0</v>
      </c>
      <c r="H35" s="29"/>
      <c r="I35" s="29"/>
      <c r="J35" s="29"/>
    </row>
    <row r="37" customFormat="false" ht="18.75" hidden="false" customHeight="true" outlineLevel="0" collapsed="false">
      <c r="B37" s="30" t="s">
        <v>116</v>
      </c>
      <c r="C37" s="30"/>
      <c r="D37" s="30"/>
      <c r="E37" s="30"/>
      <c r="F37" s="30"/>
      <c r="G37" s="30"/>
      <c r="H37" s="30"/>
      <c r="I37" s="30"/>
      <c r="J37" s="30"/>
    </row>
    <row r="38" customFormat="false" ht="34.5" hidden="false" customHeight="true" outlineLevel="0" collapsed="false">
      <c r="B38" s="15" t="s">
        <v>44</v>
      </c>
      <c r="C38" s="15" t="s">
        <v>45</v>
      </c>
      <c r="D38" s="15" t="s">
        <v>46</v>
      </c>
      <c r="E38" s="15" t="s">
        <v>47</v>
      </c>
      <c r="F38" s="15" t="s">
        <v>48</v>
      </c>
      <c r="G38" s="15" t="s">
        <v>49</v>
      </c>
      <c r="H38" s="15" t="s">
        <v>50</v>
      </c>
      <c r="I38" s="15" t="s">
        <v>51</v>
      </c>
      <c r="J38" s="15" t="s">
        <v>52</v>
      </c>
    </row>
    <row r="39" customFormat="false" ht="21.75" hidden="false" customHeight="true" outlineLevel="0" collapsed="false">
      <c r="B39" s="16" t="s">
        <v>117</v>
      </c>
      <c r="C39" s="17" t="s">
        <v>118</v>
      </c>
      <c r="D39" s="18" t="s">
        <v>119</v>
      </c>
      <c r="E39" s="19" t="s">
        <v>56</v>
      </c>
      <c r="F39" s="6"/>
      <c r="G39" s="20"/>
      <c r="H39" s="21"/>
      <c r="I39" s="6"/>
      <c r="J39" s="22" t="str">
        <f aca="true">IF($C39="","",IF($H39="","Set a status",IF($H39="Blocked","Blocked - name what is blocking it in the evidence column",IF(AND($H39="Complete",$I39=""),"Complete with no evidence recorded",IF(AND($H39="Not applicable",$I39=""),"Say why it does not apply",IF($F39="","No owner",IF(AND($G39&lt;&gt;"",$H39&lt;&gt;"Complete",$H39&lt;&gt;"Not applicable",IF(Cover!$C$12="",TODAY(),Cover!$C$12)&gt;$G39),"Overdue","")))))))</f>
        <v>Set a status</v>
      </c>
    </row>
    <row r="40" customFormat="false" ht="21.75" hidden="false" customHeight="true" outlineLevel="0" collapsed="false">
      <c r="B40" s="16" t="s">
        <v>120</v>
      </c>
      <c r="C40" s="17" t="s">
        <v>121</v>
      </c>
      <c r="D40" s="18" t="s">
        <v>122</v>
      </c>
      <c r="E40" s="19" t="s">
        <v>56</v>
      </c>
      <c r="F40" s="6"/>
      <c r="G40" s="20"/>
      <c r="H40" s="21"/>
      <c r="I40" s="6"/>
      <c r="J40" s="22" t="str">
        <f aca="true">IF($C40="","",IF($H40="","Set a status",IF($H40="Blocked","Blocked - name what is blocking it in the evidence column",IF(AND($H40="Complete",$I40=""),"Complete with no evidence recorded",IF(AND($H40="Not applicable",$I40=""),"Say why it does not apply",IF($F40="","No owner",IF(AND($G40&lt;&gt;"",$H40&lt;&gt;"Complete",$H40&lt;&gt;"Not applicable",IF(Cover!$C$12="",TODAY(),Cover!$C$12)&gt;$G40),"Overdue","")))))))</f>
        <v>Set a status</v>
      </c>
    </row>
    <row r="41" customFormat="false" ht="21.75" hidden="false" customHeight="true" outlineLevel="0" collapsed="false">
      <c r="B41" s="16" t="s">
        <v>123</v>
      </c>
      <c r="C41" s="17" t="s">
        <v>124</v>
      </c>
      <c r="D41" s="18" t="s">
        <v>125</v>
      </c>
      <c r="E41" s="19" t="s">
        <v>56</v>
      </c>
      <c r="F41" s="6"/>
      <c r="G41" s="20"/>
      <c r="H41" s="21"/>
      <c r="I41" s="6"/>
      <c r="J41" s="22" t="str">
        <f aca="true">IF($C41="","",IF($H41="","Set a status",IF($H41="Blocked","Blocked - name what is blocking it in the evidence column",IF(AND($H41="Complete",$I41=""),"Complete with no evidence recorded",IF(AND($H41="Not applicable",$I41=""),"Say why it does not apply",IF($F41="","No owner",IF(AND($G41&lt;&gt;"",$H41&lt;&gt;"Complete",$H41&lt;&gt;"Not applicable",IF(Cover!$C$12="",TODAY(),Cover!$C$12)&gt;$G41),"Overdue","")))))))</f>
        <v>Set a status</v>
      </c>
    </row>
    <row r="42" customFormat="false" ht="21.75" hidden="false" customHeight="true" outlineLevel="0" collapsed="false">
      <c r="B42" s="16" t="s">
        <v>126</v>
      </c>
      <c r="C42" s="17" t="s">
        <v>127</v>
      </c>
      <c r="D42" s="18" t="s">
        <v>128</v>
      </c>
      <c r="E42" s="19" t="s">
        <v>56</v>
      </c>
      <c r="F42" s="6"/>
      <c r="G42" s="20"/>
      <c r="H42" s="21"/>
      <c r="I42" s="6"/>
      <c r="J42" s="22" t="str">
        <f aca="true">IF($C42="","",IF($H42="","Set a status",IF($H42="Blocked","Blocked - name what is blocking it in the evidence column",IF(AND($H42="Complete",$I42=""),"Complete with no evidence recorded",IF(AND($H42="Not applicable",$I42=""),"Say why it does not apply",IF($F42="","No owner",IF(AND($G42&lt;&gt;"",$H42&lt;&gt;"Complete",$H42&lt;&gt;"Not applicable",IF(Cover!$C$12="",TODAY(),Cover!$C$12)&gt;$G42),"Overdue","")))))))</f>
        <v>Set a status</v>
      </c>
    </row>
    <row r="43" customFormat="false" ht="21.75" hidden="false" customHeight="true" outlineLevel="0" collapsed="false">
      <c r="B43" s="16" t="s">
        <v>129</v>
      </c>
      <c r="C43" s="17" t="s">
        <v>130</v>
      </c>
      <c r="D43" s="18" t="s">
        <v>131</v>
      </c>
      <c r="E43" s="19" t="s">
        <v>56</v>
      </c>
      <c r="F43" s="6"/>
      <c r="G43" s="20"/>
      <c r="H43" s="21"/>
      <c r="I43" s="6"/>
      <c r="J43" s="22" t="str">
        <f aca="true">IF($C43="","",IF($H43="","Set a status",IF($H43="Blocked","Blocked - name what is blocking it in the evidence column",IF(AND($H43="Complete",$I43=""),"Complete with no evidence recorded",IF(AND($H43="Not applicable",$I43=""),"Say why it does not apply",IF($F43="","No owner",IF(AND($G43&lt;&gt;"",$H43&lt;&gt;"Complete",$H43&lt;&gt;"Not applicable",IF(Cover!$C$12="",TODAY(),Cover!$C$12)&gt;$G43),"Overdue","")))))))</f>
        <v>Set a status</v>
      </c>
    </row>
    <row r="44" customFormat="false" ht="21.75" hidden="false" customHeight="true" outlineLevel="0" collapsed="false">
      <c r="B44" s="16" t="s">
        <v>132</v>
      </c>
      <c r="C44" s="17" t="s">
        <v>133</v>
      </c>
      <c r="D44" s="18" t="s">
        <v>134</v>
      </c>
      <c r="E44" s="19" t="s">
        <v>56</v>
      </c>
      <c r="F44" s="6"/>
      <c r="G44" s="20"/>
      <c r="H44" s="21"/>
      <c r="I44" s="6"/>
      <c r="J44" s="22" t="str">
        <f aca="true">IF($C44="","",IF($H44="","Set a status",IF($H44="Blocked","Blocked - name what is blocking it in the evidence column",IF(AND($H44="Complete",$I44=""),"Complete with no evidence recorded",IF(AND($H44="Not applicable",$I44=""),"Say why it does not apply",IF($F44="","No owner",IF(AND($G44&lt;&gt;"",$H44&lt;&gt;"Complete",$H44&lt;&gt;"Not applicable",IF(Cover!$C$12="",TODAY(),Cover!$C$12)&gt;$G44),"Overdue","")))))))</f>
        <v>Set a status</v>
      </c>
    </row>
    <row r="45" customFormat="false" ht="21.75" hidden="false" customHeight="true" outlineLevel="0" collapsed="false">
      <c r="B45" s="16" t="s">
        <v>135</v>
      </c>
      <c r="C45" s="17" t="s">
        <v>136</v>
      </c>
      <c r="D45" s="18" t="s">
        <v>137</v>
      </c>
      <c r="E45" s="19" t="s">
        <v>56</v>
      </c>
      <c r="F45" s="6"/>
      <c r="G45" s="20"/>
      <c r="H45" s="21"/>
      <c r="I45" s="6"/>
      <c r="J45" s="22" t="str">
        <f aca="true">IF($C45="","",IF($H45="","Set a status",IF($H45="Blocked","Blocked - name what is blocking it in the evidence column",IF(AND($H45="Complete",$I45=""),"Complete with no evidence recorded",IF(AND($H45="Not applicable",$I45=""),"Say why it does not apply",IF($F45="","No owner",IF(AND($G45&lt;&gt;"",$H45&lt;&gt;"Complete",$H45&lt;&gt;"Not applicable",IF(Cover!$C$12="",TODAY(),Cover!$C$12)&gt;$G45),"Overdue","")))))))</f>
        <v>Set a status</v>
      </c>
    </row>
    <row r="46" customFormat="false" ht="19.5" hidden="false" customHeight="true" outlineLevel="0" collapsed="false">
      <c r="B46" s="24" t="s">
        <v>73</v>
      </c>
      <c r="C46" s="24"/>
      <c r="D46" s="25" t="str">
        <f aca="false">IF(COUNTIFS($E$39:$E$45,"Yes")=0,"No critical items in this stage",IF(COUNTIFS($E$39:$E$45,"Yes",$H$39:$H$45,"Complete")+COUNTIFS($E$39:$E$45,"Yes",$H$39:$H$45,"Not applicable")=COUNTIFS($E$39:$E$45,"Yes"),"READY - every critical item closed","NOT READY - "&amp;(COUNTIFS($E$39:$E$45,"Yes")-COUNTIFS($E$39:$E$45,"Yes",$H$39:$H$45,"Complete")-COUNTIFS($E$39:$E$45,"Yes",$H$39:$H$45,"Not applicable"))&amp;" critical item(s) still open"))</f>
        <v>NOT READY - 7 critical item(s) still open</v>
      </c>
      <c r="E46" s="26" t="n">
        <f aca="false">COUNTIFS($E$39:$E$45,"Yes")</f>
        <v>7</v>
      </c>
      <c r="F46" s="27" t="s">
        <v>74</v>
      </c>
      <c r="G46" s="28" t="n">
        <f aca="false">IF(45-39+1=0,0,ROUND((COUNTIF($H$39:$H$45,"Complete")+COUNTIF($H$39:$H$45,"Not applicable"))/(45-39+1),2))</f>
        <v>0</v>
      </c>
      <c r="H46" s="29"/>
      <c r="I46" s="29"/>
      <c r="J46" s="29"/>
    </row>
    <row r="48" customFormat="false" ht="18.75" hidden="false" customHeight="true" outlineLevel="0" collapsed="false">
      <c r="B48" s="14" t="s">
        <v>138</v>
      </c>
      <c r="C48" s="14"/>
      <c r="D48" s="14"/>
      <c r="E48" s="14"/>
      <c r="F48" s="14"/>
      <c r="G48" s="14"/>
      <c r="H48" s="14"/>
      <c r="I48" s="14"/>
      <c r="J48" s="14"/>
    </row>
    <row r="49" customFormat="false" ht="34.5" hidden="false" customHeight="true" outlineLevel="0" collapsed="false">
      <c r="B49" s="15" t="s">
        <v>44</v>
      </c>
      <c r="C49" s="15" t="s">
        <v>45</v>
      </c>
      <c r="D49" s="15" t="s">
        <v>46</v>
      </c>
      <c r="E49" s="15" t="s">
        <v>47</v>
      </c>
      <c r="F49" s="15" t="s">
        <v>48</v>
      </c>
      <c r="G49" s="15" t="s">
        <v>49</v>
      </c>
      <c r="H49" s="15" t="s">
        <v>50</v>
      </c>
      <c r="I49" s="15" t="s">
        <v>51</v>
      </c>
      <c r="J49" s="15" t="s">
        <v>52</v>
      </c>
    </row>
    <row r="50" customFormat="false" ht="21.75" hidden="false" customHeight="true" outlineLevel="0" collapsed="false">
      <c r="B50" s="16" t="s">
        <v>139</v>
      </c>
      <c r="C50" s="17" t="s">
        <v>140</v>
      </c>
      <c r="D50" s="18" t="s">
        <v>141</v>
      </c>
      <c r="E50" s="19" t="s">
        <v>56</v>
      </c>
      <c r="F50" s="6"/>
      <c r="G50" s="20"/>
      <c r="H50" s="21"/>
      <c r="I50" s="6"/>
      <c r="J50" s="22" t="str">
        <f aca="true">IF($C50="","",IF($H50="","Set a status",IF($H50="Blocked","Blocked - name what is blocking it in the evidence column",IF(AND($H50="Complete",$I50=""),"Complete with no evidence recorded",IF(AND($H50="Not applicable",$I50=""),"Say why it does not apply",IF($F50="","No owner",IF(AND($G50&lt;&gt;"",$H50&lt;&gt;"Complete",$H50&lt;&gt;"Not applicable",IF(Cover!$C$12="",TODAY(),Cover!$C$12)&gt;$G50),"Overdue","")))))))</f>
        <v>Set a status</v>
      </c>
    </row>
    <row r="51" customFormat="false" ht="33" hidden="false" customHeight="true" outlineLevel="0" collapsed="false">
      <c r="B51" s="16" t="s">
        <v>142</v>
      </c>
      <c r="C51" s="17" t="s">
        <v>143</v>
      </c>
      <c r="D51" s="18" t="s">
        <v>144</v>
      </c>
      <c r="E51" s="19" t="s">
        <v>56</v>
      </c>
      <c r="F51" s="6"/>
      <c r="G51" s="20"/>
      <c r="H51" s="21"/>
      <c r="I51" s="6"/>
      <c r="J51" s="22" t="str">
        <f aca="true">IF($C51="","",IF($H51="","Set a status",IF($H51="Blocked","Blocked - name what is blocking it in the evidence column",IF(AND($H51="Complete",$I51=""),"Complete with no evidence recorded",IF(AND($H51="Not applicable",$I51=""),"Say why it does not apply",IF($F51="","No owner",IF(AND($G51&lt;&gt;"",$H51&lt;&gt;"Complete",$H51&lt;&gt;"Not applicable",IF(Cover!$C$12="",TODAY(),Cover!$C$12)&gt;$G51),"Overdue","")))))))</f>
        <v>Set a status</v>
      </c>
    </row>
    <row r="52" customFormat="false" ht="33" hidden="false" customHeight="true" outlineLevel="0" collapsed="false">
      <c r="B52" s="16" t="s">
        <v>145</v>
      </c>
      <c r="C52" s="17" t="s">
        <v>146</v>
      </c>
      <c r="D52" s="18" t="s">
        <v>147</v>
      </c>
      <c r="E52" s="19" t="s">
        <v>56</v>
      </c>
      <c r="F52" s="6"/>
      <c r="G52" s="20"/>
      <c r="H52" s="21"/>
      <c r="I52" s="6"/>
      <c r="J52" s="22" t="str">
        <f aca="true">IF($C52="","",IF($H52="","Set a status",IF($H52="Blocked","Blocked - name what is blocking it in the evidence column",IF(AND($H52="Complete",$I52=""),"Complete with no evidence recorded",IF(AND($H52="Not applicable",$I52=""),"Say why it does not apply",IF($F52="","No owner",IF(AND($G52&lt;&gt;"",$H52&lt;&gt;"Complete",$H52&lt;&gt;"Not applicable",IF(Cover!$C$12="",TODAY(),Cover!$C$12)&gt;$G52),"Overdue","")))))))</f>
        <v>Set a status</v>
      </c>
    </row>
    <row r="53" customFormat="false" ht="21.75" hidden="false" customHeight="true" outlineLevel="0" collapsed="false">
      <c r="B53" s="16" t="s">
        <v>148</v>
      </c>
      <c r="C53" s="17" t="s">
        <v>149</v>
      </c>
      <c r="D53" s="18" t="s">
        <v>150</v>
      </c>
      <c r="E53" s="23" t="s">
        <v>66</v>
      </c>
      <c r="F53" s="6"/>
      <c r="G53" s="20"/>
      <c r="H53" s="21"/>
      <c r="I53" s="6"/>
      <c r="J53" s="22" t="str">
        <f aca="true">IF($C53="","",IF($H53="","Set a status",IF($H53="Blocked","Blocked - name what is blocking it in the evidence column",IF(AND($H53="Complete",$I53=""),"Complete with no evidence recorded",IF(AND($H53="Not applicable",$I53=""),"Say why it does not apply",IF($F53="","No owner",IF(AND($G53&lt;&gt;"",$H53&lt;&gt;"Complete",$H53&lt;&gt;"Not applicable",IF(Cover!$C$12="",TODAY(),Cover!$C$12)&gt;$G53),"Overdue","")))))))</f>
        <v>Set a status</v>
      </c>
    </row>
    <row r="54" customFormat="false" ht="21.75" hidden="false" customHeight="true" outlineLevel="0" collapsed="false">
      <c r="B54" s="16" t="s">
        <v>151</v>
      </c>
      <c r="C54" s="17" t="s">
        <v>152</v>
      </c>
      <c r="D54" s="18" t="s">
        <v>153</v>
      </c>
      <c r="E54" s="19" t="s">
        <v>56</v>
      </c>
      <c r="F54" s="6"/>
      <c r="G54" s="20"/>
      <c r="H54" s="21"/>
      <c r="I54" s="6"/>
      <c r="J54" s="22" t="str">
        <f aca="true">IF($C54="","",IF($H54="","Set a status",IF($H54="Blocked","Blocked - name what is blocking it in the evidence column",IF(AND($H54="Complete",$I54=""),"Complete with no evidence recorded",IF(AND($H54="Not applicable",$I54=""),"Say why it does not apply",IF($F54="","No owner",IF(AND($G54&lt;&gt;"",$H54&lt;&gt;"Complete",$H54&lt;&gt;"Not applicable",IF(Cover!$C$12="",TODAY(),Cover!$C$12)&gt;$G54),"Overdue","")))))))</f>
        <v>Set a status</v>
      </c>
    </row>
    <row r="55" customFormat="false" ht="21.75" hidden="false" customHeight="true" outlineLevel="0" collapsed="false">
      <c r="B55" s="16" t="s">
        <v>154</v>
      </c>
      <c r="C55" s="17" t="s">
        <v>155</v>
      </c>
      <c r="D55" s="18" t="s">
        <v>156</v>
      </c>
      <c r="E55" s="23" t="s">
        <v>66</v>
      </c>
      <c r="F55" s="6"/>
      <c r="G55" s="20"/>
      <c r="H55" s="21"/>
      <c r="I55" s="6"/>
      <c r="J55" s="22" t="str">
        <f aca="true">IF($C55="","",IF($H55="","Set a status",IF($H55="Blocked","Blocked - name what is blocking it in the evidence column",IF(AND($H55="Complete",$I55=""),"Complete with no evidence recorded",IF(AND($H55="Not applicable",$I55=""),"Say why it does not apply",IF($F55="","No owner",IF(AND($G55&lt;&gt;"",$H55&lt;&gt;"Complete",$H55&lt;&gt;"Not applicable",IF(Cover!$C$12="",TODAY(),Cover!$C$12)&gt;$G55),"Overdue","")))))))</f>
        <v>Set a status</v>
      </c>
    </row>
    <row r="56" customFormat="false" ht="21.75" hidden="false" customHeight="true" outlineLevel="0" collapsed="false">
      <c r="B56" s="16" t="s">
        <v>157</v>
      </c>
      <c r="C56" s="17" t="s">
        <v>158</v>
      </c>
      <c r="D56" s="18" t="s">
        <v>159</v>
      </c>
      <c r="E56" s="19" t="s">
        <v>56</v>
      </c>
      <c r="F56" s="6"/>
      <c r="G56" s="20"/>
      <c r="H56" s="21"/>
      <c r="I56" s="6"/>
      <c r="J56" s="22" t="str">
        <f aca="true">IF($C56="","",IF($H56="","Set a status",IF($H56="Blocked","Blocked - name what is blocking it in the evidence column",IF(AND($H56="Complete",$I56=""),"Complete with no evidence recorded",IF(AND($H56="Not applicable",$I56=""),"Say why it does not apply",IF($F56="","No owner",IF(AND($G56&lt;&gt;"",$H56&lt;&gt;"Complete",$H56&lt;&gt;"Not applicable",IF(Cover!$C$12="",TODAY(),Cover!$C$12)&gt;$G56),"Overdue","")))))))</f>
        <v>Set a status</v>
      </c>
    </row>
    <row r="57" customFormat="false" ht="19.5" hidden="false" customHeight="true" outlineLevel="0" collapsed="false">
      <c r="B57" s="24" t="s">
        <v>73</v>
      </c>
      <c r="C57" s="24"/>
      <c r="D57" s="25" t="str">
        <f aca="false">IF(COUNTIFS($E$50:$E$56,"Yes")=0,"No critical items in this stage",IF(COUNTIFS($E$50:$E$56,"Yes",$H$50:$H$56,"Complete")+COUNTIFS($E$50:$E$56,"Yes",$H$50:$H$56,"Not applicable")=COUNTIFS($E$50:$E$56,"Yes"),"READY - every critical item closed","NOT READY - "&amp;(COUNTIFS($E$50:$E$56,"Yes")-COUNTIFS($E$50:$E$56,"Yes",$H$50:$H$56,"Complete")-COUNTIFS($E$50:$E$56,"Yes",$H$50:$H$56,"Not applicable"))&amp;" critical item(s) still open"))</f>
        <v>NOT READY - 5 critical item(s) still open</v>
      </c>
      <c r="E57" s="26" t="n">
        <f aca="false">COUNTIFS($E$50:$E$56,"Yes")</f>
        <v>5</v>
      </c>
      <c r="F57" s="27" t="s">
        <v>74</v>
      </c>
      <c r="G57" s="28" t="n">
        <f aca="false">IF(56-50+1=0,0,ROUND((COUNTIF($H$50:$H$56,"Complete")+COUNTIF($H$50:$H$56,"Not applicable"))/(56-50+1),2))</f>
        <v>0</v>
      </c>
      <c r="H57" s="29"/>
      <c r="I57" s="29"/>
      <c r="J57" s="29"/>
    </row>
    <row r="59" customFormat="false" ht="18.75" hidden="false" customHeight="true" outlineLevel="0" collapsed="false">
      <c r="B59" s="30" t="s">
        <v>160</v>
      </c>
      <c r="C59" s="30"/>
      <c r="D59" s="30"/>
      <c r="E59" s="30"/>
      <c r="F59" s="30"/>
      <c r="G59" s="30"/>
      <c r="H59" s="30"/>
      <c r="I59" s="30"/>
      <c r="J59" s="30"/>
    </row>
    <row r="60" customFormat="false" ht="34.5" hidden="false" customHeight="true" outlineLevel="0" collapsed="false">
      <c r="B60" s="15" t="s">
        <v>44</v>
      </c>
      <c r="C60" s="15" t="s">
        <v>45</v>
      </c>
      <c r="D60" s="15" t="s">
        <v>46</v>
      </c>
      <c r="E60" s="15" t="s">
        <v>47</v>
      </c>
      <c r="F60" s="15" t="s">
        <v>48</v>
      </c>
      <c r="G60" s="15" t="s">
        <v>49</v>
      </c>
      <c r="H60" s="15" t="s">
        <v>50</v>
      </c>
      <c r="I60" s="15" t="s">
        <v>51</v>
      </c>
      <c r="J60" s="15" t="s">
        <v>52</v>
      </c>
    </row>
    <row r="61" customFormat="false" ht="21.75" hidden="false" customHeight="true" outlineLevel="0" collapsed="false">
      <c r="B61" s="16" t="s">
        <v>161</v>
      </c>
      <c r="C61" s="17" t="s">
        <v>162</v>
      </c>
      <c r="D61" s="18" t="s">
        <v>163</v>
      </c>
      <c r="E61" s="19" t="s">
        <v>56</v>
      </c>
      <c r="F61" s="6"/>
      <c r="G61" s="20"/>
      <c r="H61" s="21"/>
      <c r="I61" s="6"/>
      <c r="J61" s="22" t="str">
        <f aca="true">IF($C61="","",IF($H61="","Set a status",IF($H61="Blocked","Blocked - name what is blocking it in the evidence column",IF(AND($H61="Complete",$I61=""),"Complete with no evidence recorded",IF(AND($H61="Not applicable",$I61=""),"Say why it does not apply",IF($F61="","No owner",IF(AND($G61&lt;&gt;"",$H61&lt;&gt;"Complete",$H61&lt;&gt;"Not applicable",IF(Cover!$C$12="",TODAY(),Cover!$C$12)&gt;$G61),"Overdue","")))))))</f>
        <v>Set a status</v>
      </c>
    </row>
    <row r="62" customFormat="false" ht="21.75" hidden="false" customHeight="true" outlineLevel="0" collapsed="false">
      <c r="B62" s="16" t="s">
        <v>164</v>
      </c>
      <c r="C62" s="17" t="s">
        <v>165</v>
      </c>
      <c r="D62" s="18" t="s">
        <v>166</v>
      </c>
      <c r="E62" s="19" t="s">
        <v>56</v>
      </c>
      <c r="F62" s="6"/>
      <c r="G62" s="20"/>
      <c r="H62" s="21"/>
      <c r="I62" s="6"/>
      <c r="J62" s="22" t="str">
        <f aca="true">IF($C62="","",IF($H62="","Set a status",IF($H62="Blocked","Blocked - name what is blocking it in the evidence column",IF(AND($H62="Complete",$I62=""),"Complete with no evidence recorded",IF(AND($H62="Not applicable",$I62=""),"Say why it does not apply",IF($F62="","No owner",IF(AND($G62&lt;&gt;"",$H62&lt;&gt;"Complete",$H62&lt;&gt;"Not applicable",IF(Cover!$C$12="",TODAY(),Cover!$C$12)&gt;$G62),"Overdue","")))))))</f>
        <v>Set a status</v>
      </c>
    </row>
    <row r="63" customFormat="false" ht="33" hidden="false" customHeight="true" outlineLevel="0" collapsed="false">
      <c r="B63" s="16" t="s">
        <v>167</v>
      </c>
      <c r="C63" s="17" t="s">
        <v>168</v>
      </c>
      <c r="D63" s="18" t="s">
        <v>169</v>
      </c>
      <c r="E63" s="19" t="s">
        <v>56</v>
      </c>
      <c r="F63" s="6"/>
      <c r="G63" s="20"/>
      <c r="H63" s="21"/>
      <c r="I63" s="6"/>
      <c r="J63" s="22" t="str">
        <f aca="true">IF($C63="","",IF($H63="","Set a status",IF($H63="Blocked","Blocked - name what is blocking it in the evidence column",IF(AND($H63="Complete",$I63=""),"Complete with no evidence recorded",IF(AND($H63="Not applicable",$I63=""),"Say why it does not apply",IF($F63="","No owner",IF(AND($G63&lt;&gt;"",$H63&lt;&gt;"Complete",$H63&lt;&gt;"Not applicable",IF(Cover!$C$12="",TODAY(),Cover!$C$12)&gt;$G63),"Overdue","")))))))</f>
        <v>Set a status</v>
      </c>
    </row>
    <row r="64" customFormat="false" ht="33" hidden="false" customHeight="true" outlineLevel="0" collapsed="false">
      <c r="B64" s="16" t="s">
        <v>170</v>
      </c>
      <c r="C64" s="17" t="s">
        <v>171</v>
      </c>
      <c r="D64" s="18" t="s">
        <v>172</v>
      </c>
      <c r="E64" s="19" t="s">
        <v>56</v>
      </c>
      <c r="F64" s="6"/>
      <c r="G64" s="20"/>
      <c r="H64" s="21"/>
      <c r="I64" s="6"/>
      <c r="J64" s="22" t="str">
        <f aca="true">IF($C64="","",IF($H64="","Set a status",IF($H64="Blocked","Blocked - name what is blocking it in the evidence column",IF(AND($H64="Complete",$I64=""),"Complete with no evidence recorded",IF(AND($H64="Not applicable",$I64=""),"Say why it does not apply",IF($F64="","No owner",IF(AND($G64&lt;&gt;"",$H64&lt;&gt;"Complete",$H64&lt;&gt;"Not applicable",IF(Cover!$C$12="",TODAY(),Cover!$C$12)&gt;$G64),"Overdue","")))))))</f>
        <v>Set a status</v>
      </c>
    </row>
    <row r="65" customFormat="false" ht="21.75" hidden="false" customHeight="true" outlineLevel="0" collapsed="false">
      <c r="B65" s="16" t="s">
        <v>173</v>
      </c>
      <c r="C65" s="17" t="s">
        <v>174</v>
      </c>
      <c r="D65" s="18" t="s">
        <v>175</v>
      </c>
      <c r="E65" s="23" t="s">
        <v>66</v>
      </c>
      <c r="F65" s="6"/>
      <c r="G65" s="20"/>
      <c r="H65" s="21"/>
      <c r="I65" s="6"/>
      <c r="J65" s="22" t="str">
        <f aca="true">IF($C65="","",IF($H65="","Set a status",IF($H65="Blocked","Blocked - name what is blocking it in the evidence column",IF(AND($H65="Complete",$I65=""),"Complete with no evidence recorded",IF(AND($H65="Not applicable",$I65=""),"Say why it does not apply",IF($F65="","No owner",IF(AND($G65&lt;&gt;"",$H65&lt;&gt;"Complete",$H65&lt;&gt;"Not applicable",IF(Cover!$C$12="",TODAY(),Cover!$C$12)&gt;$G65),"Overdue","")))))))</f>
        <v>Set a status</v>
      </c>
    </row>
    <row r="66" customFormat="false" ht="21.75" hidden="false" customHeight="true" outlineLevel="0" collapsed="false">
      <c r="B66" s="16" t="s">
        <v>176</v>
      </c>
      <c r="C66" s="17" t="s">
        <v>177</v>
      </c>
      <c r="D66" s="18" t="s">
        <v>178</v>
      </c>
      <c r="E66" s="19" t="s">
        <v>56</v>
      </c>
      <c r="F66" s="6"/>
      <c r="G66" s="20"/>
      <c r="H66" s="21"/>
      <c r="I66" s="6"/>
      <c r="J66" s="22" t="str">
        <f aca="true">IF($C66="","",IF($H66="","Set a status",IF($H66="Blocked","Blocked - name what is blocking it in the evidence column",IF(AND($H66="Complete",$I66=""),"Complete with no evidence recorded",IF(AND($H66="Not applicable",$I66=""),"Say why it does not apply",IF($F66="","No owner",IF(AND($G66&lt;&gt;"",$H66&lt;&gt;"Complete",$H66&lt;&gt;"Not applicable",IF(Cover!$C$12="",TODAY(),Cover!$C$12)&gt;$G66),"Overdue","")))))))</f>
        <v>Set a status</v>
      </c>
    </row>
    <row r="67" customFormat="false" ht="33" hidden="false" customHeight="true" outlineLevel="0" collapsed="false">
      <c r="B67" s="16" t="s">
        <v>179</v>
      </c>
      <c r="C67" s="17" t="s">
        <v>180</v>
      </c>
      <c r="D67" s="18" t="s">
        <v>181</v>
      </c>
      <c r="E67" s="23" t="s">
        <v>66</v>
      </c>
      <c r="F67" s="6"/>
      <c r="G67" s="20"/>
      <c r="H67" s="21"/>
      <c r="I67" s="6"/>
      <c r="J67" s="22" t="str">
        <f aca="true">IF($C67="","",IF($H67="","Set a status",IF($H67="Blocked","Blocked - name what is blocking it in the evidence column",IF(AND($H67="Complete",$I67=""),"Complete with no evidence recorded",IF(AND($H67="Not applicable",$I67=""),"Say why it does not apply",IF($F67="","No owner",IF(AND($G67&lt;&gt;"",$H67&lt;&gt;"Complete",$H67&lt;&gt;"Not applicable",IF(Cover!$C$12="",TODAY(),Cover!$C$12)&gt;$G67),"Overdue","")))))))</f>
        <v>Set a status</v>
      </c>
    </row>
    <row r="68" customFormat="false" ht="21.75" hidden="false" customHeight="true" outlineLevel="0" collapsed="false">
      <c r="B68" s="16" t="s">
        <v>182</v>
      </c>
      <c r="C68" s="17" t="s">
        <v>183</v>
      </c>
      <c r="D68" s="18" t="s">
        <v>184</v>
      </c>
      <c r="E68" s="19" t="s">
        <v>56</v>
      </c>
      <c r="F68" s="6"/>
      <c r="G68" s="20"/>
      <c r="H68" s="21"/>
      <c r="I68" s="6"/>
      <c r="J68" s="22" t="str">
        <f aca="true">IF($C68="","",IF($H68="","Set a status",IF($H68="Blocked","Blocked - name what is blocking it in the evidence column",IF(AND($H68="Complete",$I68=""),"Complete with no evidence recorded",IF(AND($H68="Not applicable",$I68=""),"Say why it does not apply",IF($F68="","No owner",IF(AND($G68&lt;&gt;"",$H68&lt;&gt;"Complete",$H68&lt;&gt;"Not applicable",IF(Cover!$C$12="",TODAY(),Cover!$C$12)&gt;$G68),"Overdue","")))))))</f>
        <v>Set a status</v>
      </c>
    </row>
    <row r="69" customFormat="false" ht="19.5" hidden="false" customHeight="true" outlineLevel="0" collapsed="false">
      <c r="B69" s="24" t="s">
        <v>73</v>
      </c>
      <c r="C69" s="24"/>
      <c r="D69" s="25" t="str">
        <f aca="false">IF(COUNTIFS($E$61:$E$68,"Yes")=0,"No critical items in this stage",IF(COUNTIFS($E$61:$E$68,"Yes",$H$61:$H$68,"Complete")+COUNTIFS($E$61:$E$68,"Yes",$H$61:$H$68,"Not applicable")=COUNTIFS($E$61:$E$68,"Yes"),"READY - every critical item closed","NOT READY - "&amp;(COUNTIFS($E$61:$E$68,"Yes")-COUNTIFS($E$61:$E$68,"Yes",$H$61:$H$68,"Complete")-COUNTIFS($E$61:$E$68,"Yes",$H$61:$H$68,"Not applicable"))&amp;" critical item(s) still open"))</f>
        <v>NOT READY - 6 critical item(s) still open</v>
      </c>
      <c r="E69" s="26" t="n">
        <f aca="false">COUNTIFS($E$61:$E$68,"Yes")</f>
        <v>6</v>
      </c>
      <c r="F69" s="27" t="s">
        <v>74</v>
      </c>
      <c r="G69" s="28" t="n">
        <f aca="false">IF(68-61+1=0,0,ROUND((COUNTIF($H$61:$H$68,"Complete")+COUNTIF($H$61:$H$68,"Not applicable"))/(68-61+1),2))</f>
        <v>0</v>
      </c>
      <c r="H69" s="29"/>
      <c r="I69" s="29"/>
      <c r="J69" s="29"/>
    </row>
    <row r="71" customFormat="false" ht="18.75" hidden="false" customHeight="true" outlineLevel="0" collapsed="false">
      <c r="B71" s="14" t="s">
        <v>185</v>
      </c>
      <c r="C71" s="14"/>
      <c r="D71" s="14"/>
      <c r="E71" s="14"/>
      <c r="F71" s="14"/>
      <c r="G71" s="14"/>
      <c r="H71" s="14"/>
      <c r="I71" s="14"/>
      <c r="J71" s="14"/>
    </row>
    <row r="72" customFormat="false" ht="34.5" hidden="false" customHeight="true" outlineLevel="0" collapsed="false">
      <c r="B72" s="15" t="s">
        <v>44</v>
      </c>
      <c r="C72" s="15" t="s">
        <v>45</v>
      </c>
      <c r="D72" s="15" t="s">
        <v>46</v>
      </c>
      <c r="E72" s="15" t="s">
        <v>47</v>
      </c>
      <c r="F72" s="15" t="s">
        <v>48</v>
      </c>
      <c r="G72" s="15" t="s">
        <v>49</v>
      </c>
      <c r="H72" s="15" t="s">
        <v>50</v>
      </c>
      <c r="I72" s="15" t="s">
        <v>51</v>
      </c>
      <c r="J72" s="15" t="s">
        <v>52</v>
      </c>
    </row>
    <row r="73" customFormat="false" ht="21.75" hidden="false" customHeight="true" outlineLevel="0" collapsed="false">
      <c r="B73" s="16" t="s">
        <v>186</v>
      </c>
      <c r="C73" s="17" t="s">
        <v>187</v>
      </c>
      <c r="D73" s="18" t="s">
        <v>188</v>
      </c>
      <c r="E73" s="19" t="s">
        <v>56</v>
      </c>
      <c r="F73" s="6"/>
      <c r="G73" s="20"/>
      <c r="H73" s="21"/>
      <c r="I73" s="6"/>
      <c r="J73" s="22" t="str">
        <f aca="true">IF($C73="","",IF($H73="","Set a status",IF($H73="Blocked","Blocked - name what is blocking it in the evidence column",IF(AND($H73="Complete",$I73=""),"Complete with no evidence recorded",IF(AND($H73="Not applicable",$I73=""),"Say why it does not apply",IF($F73="","No owner",IF(AND($G73&lt;&gt;"",$H73&lt;&gt;"Complete",$H73&lt;&gt;"Not applicable",IF(Cover!$C$12="",TODAY(),Cover!$C$12)&gt;$G73),"Overdue","")))))))</f>
        <v>Set a status</v>
      </c>
    </row>
    <row r="74" customFormat="false" ht="21.75" hidden="false" customHeight="true" outlineLevel="0" collapsed="false">
      <c r="B74" s="16" t="s">
        <v>189</v>
      </c>
      <c r="C74" s="17" t="s">
        <v>190</v>
      </c>
      <c r="D74" s="18" t="s">
        <v>191</v>
      </c>
      <c r="E74" s="19" t="s">
        <v>56</v>
      </c>
      <c r="F74" s="6"/>
      <c r="G74" s="20"/>
      <c r="H74" s="21"/>
      <c r="I74" s="6"/>
      <c r="J74" s="22" t="str">
        <f aca="true">IF($C74="","",IF($H74="","Set a status",IF($H74="Blocked","Blocked - name what is blocking it in the evidence column",IF(AND($H74="Complete",$I74=""),"Complete with no evidence recorded",IF(AND($H74="Not applicable",$I74=""),"Say why it does not apply",IF($F74="","No owner",IF(AND($G74&lt;&gt;"",$H74&lt;&gt;"Complete",$H74&lt;&gt;"Not applicable",IF(Cover!$C$12="",TODAY(),Cover!$C$12)&gt;$G74),"Overdue","")))))))</f>
        <v>Set a status</v>
      </c>
    </row>
    <row r="75" customFormat="false" ht="21.75" hidden="false" customHeight="true" outlineLevel="0" collapsed="false">
      <c r="B75" s="16" t="s">
        <v>192</v>
      </c>
      <c r="C75" s="17" t="s">
        <v>193</v>
      </c>
      <c r="D75" s="18" t="s">
        <v>194</v>
      </c>
      <c r="E75" s="19" t="s">
        <v>56</v>
      </c>
      <c r="F75" s="6"/>
      <c r="G75" s="20"/>
      <c r="H75" s="21"/>
      <c r="I75" s="6"/>
      <c r="J75" s="22" t="str">
        <f aca="true">IF($C75="","",IF($H75="","Set a status",IF($H75="Blocked","Blocked - name what is blocking it in the evidence column",IF(AND($H75="Complete",$I75=""),"Complete with no evidence recorded",IF(AND($H75="Not applicable",$I75=""),"Say why it does not apply",IF($F75="","No owner",IF(AND($G75&lt;&gt;"",$H75&lt;&gt;"Complete",$H75&lt;&gt;"Not applicable",IF(Cover!$C$12="",TODAY(),Cover!$C$12)&gt;$G75),"Overdue","")))))))</f>
        <v>Set a status</v>
      </c>
    </row>
    <row r="76" customFormat="false" ht="21.75" hidden="false" customHeight="true" outlineLevel="0" collapsed="false">
      <c r="B76" s="16" t="s">
        <v>195</v>
      </c>
      <c r="C76" s="17" t="s">
        <v>196</v>
      </c>
      <c r="D76" s="18" t="s">
        <v>197</v>
      </c>
      <c r="E76" s="19" t="s">
        <v>56</v>
      </c>
      <c r="F76" s="6"/>
      <c r="G76" s="20"/>
      <c r="H76" s="21"/>
      <c r="I76" s="6"/>
      <c r="J76" s="22" t="str">
        <f aca="true">IF($C76="","",IF($H76="","Set a status",IF($H76="Blocked","Blocked - name what is blocking it in the evidence column",IF(AND($H76="Complete",$I76=""),"Complete with no evidence recorded",IF(AND($H76="Not applicable",$I76=""),"Say why it does not apply",IF($F76="","No owner",IF(AND($G76&lt;&gt;"",$H76&lt;&gt;"Complete",$H76&lt;&gt;"Not applicable",IF(Cover!$C$12="",TODAY(),Cover!$C$12)&gt;$G76),"Overdue","")))))))</f>
        <v>Set a status</v>
      </c>
    </row>
    <row r="77" customFormat="false" ht="21.75" hidden="false" customHeight="true" outlineLevel="0" collapsed="false">
      <c r="B77" s="16" t="s">
        <v>198</v>
      </c>
      <c r="C77" s="17" t="s">
        <v>199</v>
      </c>
      <c r="D77" s="18" t="s">
        <v>200</v>
      </c>
      <c r="E77" s="23" t="s">
        <v>66</v>
      </c>
      <c r="F77" s="6"/>
      <c r="G77" s="20"/>
      <c r="H77" s="21"/>
      <c r="I77" s="6"/>
      <c r="J77" s="22" t="str">
        <f aca="true">IF($C77="","",IF($H77="","Set a status",IF($H77="Blocked","Blocked - name what is blocking it in the evidence column",IF(AND($H77="Complete",$I77=""),"Complete with no evidence recorded",IF(AND($H77="Not applicable",$I77=""),"Say why it does not apply",IF($F77="","No owner",IF(AND($G77&lt;&gt;"",$H77&lt;&gt;"Complete",$H77&lt;&gt;"Not applicable",IF(Cover!$C$12="",TODAY(),Cover!$C$12)&gt;$G77),"Overdue","")))))))</f>
        <v>Set a status</v>
      </c>
    </row>
    <row r="78" customFormat="false" ht="33" hidden="false" customHeight="true" outlineLevel="0" collapsed="false">
      <c r="B78" s="16" t="s">
        <v>201</v>
      </c>
      <c r="C78" s="17" t="s">
        <v>202</v>
      </c>
      <c r="D78" s="18" t="s">
        <v>203</v>
      </c>
      <c r="E78" s="23" t="s">
        <v>66</v>
      </c>
      <c r="F78" s="6"/>
      <c r="G78" s="20"/>
      <c r="H78" s="21"/>
      <c r="I78" s="6"/>
      <c r="J78" s="22" t="str">
        <f aca="true">IF($C78="","",IF($H78="","Set a status",IF($H78="Blocked","Blocked - name what is blocking it in the evidence column",IF(AND($H78="Complete",$I78=""),"Complete with no evidence recorded",IF(AND($H78="Not applicable",$I78=""),"Say why it does not apply",IF($F78="","No owner",IF(AND($G78&lt;&gt;"",$H78&lt;&gt;"Complete",$H78&lt;&gt;"Not applicable",IF(Cover!$C$12="",TODAY(),Cover!$C$12)&gt;$G78),"Overdue","")))))))</f>
        <v>Set a status</v>
      </c>
    </row>
    <row r="79" customFormat="false" ht="21.75" hidden="false" customHeight="true" outlineLevel="0" collapsed="false">
      <c r="B79" s="16" t="s">
        <v>204</v>
      </c>
      <c r="C79" s="17" t="s">
        <v>205</v>
      </c>
      <c r="D79" s="18" t="s">
        <v>206</v>
      </c>
      <c r="E79" s="23" t="s">
        <v>66</v>
      </c>
      <c r="F79" s="6"/>
      <c r="G79" s="20"/>
      <c r="H79" s="21"/>
      <c r="I79" s="6"/>
      <c r="J79" s="22" t="str">
        <f aca="true">IF($C79="","",IF($H79="","Set a status",IF($H79="Blocked","Blocked - name what is blocking it in the evidence column",IF(AND($H79="Complete",$I79=""),"Complete with no evidence recorded",IF(AND($H79="Not applicable",$I79=""),"Say why it does not apply",IF($F79="","No owner",IF(AND($G79&lt;&gt;"",$H79&lt;&gt;"Complete",$H79&lt;&gt;"Not applicable",IF(Cover!$C$12="",TODAY(),Cover!$C$12)&gt;$G79),"Overdue","")))))))</f>
        <v>Set a status</v>
      </c>
    </row>
    <row r="80" customFormat="false" ht="33" hidden="false" customHeight="true" outlineLevel="0" collapsed="false">
      <c r="B80" s="16" t="s">
        <v>207</v>
      </c>
      <c r="C80" s="17" t="s">
        <v>208</v>
      </c>
      <c r="D80" s="18" t="s">
        <v>209</v>
      </c>
      <c r="E80" s="19" t="s">
        <v>56</v>
      </c>
      <c r="F80" s="6"/>
      <c r="G80" s="20"/>
      <c r="H80" s="21"/>
      <c r="I80" s="6"/>
      <c r="J80" s="22" t="str">
        <f aca="true">IF($C80="","",IF($H80="","Set a status",IF($H80="Blocked","Blocked - name what is blocking it in the evidence column",IF(AND($H80="Complete",$I80=""),"Complete with no evidence recorded",IF(AND($H80="Not applicable",$I80=""),"Say why it does not apply",IF($F80="","No owner",IF(AND($G80&lt;&gt;"",$H80&lt;&gt;"Complete",$H80&lt;&gt;"Not applicable",IF(Cover!$C$12="",TODAY(),Cover!$C$12)&gt;$G80),"Overdue","")))))))</f>
        <v>Set a status</v>
      </c>
    </row>
    <row r="81" customFormat="false" ht="19.5" hidden="false" customHeight="true" outlineLevel="0" collapsed="false">
      <c r="B81" s="24" t="s">
        <v>73</v>
      </c>
      <c r="C81" s="24"/>
      <c r="D81" s="25" t="str">
        <f aca="false">IF(COUNTIFS($E$73:$E$80,"Yes")=0,"No critical items in this stage",IF(COUNTIFS($E$73:$E$80,"Yes",$H$73:$H$80,"Complete")+COUNTIFS($E$73:$E$80,"Yes",$H$73:$H$80,"Not applicable")=COUNTIFS($E$73:$E$80,"Yes"),"READY - every critical item closed","NOT READY - "&amp;(COUNTIFS($E$73:$E$80,"Yes")-COUNTIFS($E$73:$E$80,"Yes",$H$73:$H$80,"Complete")-COUNTIFS($E$73:$E$80,"Yes",$H$73:$H$80,"Not applicable"))&amp;" critical item(s) still open"))</f>
        <v>NOT READY - 5 critical item(s) still open</v>
      </c>
      <c r="E81" s="26" t="n">
        <f aca="false">COUNTIFS($E$73:$E$80,"Yes")</f>
        <v>5</v>
      </c>
      <c r="F81" s="27" t="s">
        <v>74</v>
      </c>
      <c r="G81" s="28" t="n">
        <f aca="false">IF(80-73+1=0,0,ROUND((COUNTIF($H$73:$H$80,"Complete")+COUNTIF($H$73:$H$80,"Not applicable"))/(80-73+1),2))</f>
        <v>0</v>
      </c>
      <c r="H81" s="29"/>
      <c r="I81" s="29"/>
      <c r="J81" s="29"/>
    </row>
    <row r="83" customFormat="false" ht="18.75" hidden="false" customHeight="true" outlineLevel="0" collapsed="false">
      <c r="B83" s="30" t="s">
        <v>210</v>
      </c>
      <c r="C83" s="30"/>
      <c r="D83" s="30"/>
      <c r="E83" s="30"/>
      <c r="F83" s="30"/>
      <c r="G83" s="30"/>
      <c r="H83" s="30"/>
      <c r="I83" s="30"/>
      <c r="J83" s="30"/>
    </row>
    <row r="84" customFormat="false" ht="34.5" hidden="false" customHeight="true" outlineLevel="0" collapsed="false">
      <c r="B84" s="15" t="s">
        <v>44</v>
      </c>
      <c r="C84" s="15" t="s">
        <v>45</v>
      </c>
      <c r="D84" s="15" t="s">
        <v>46</v>
      </c>
      <c r="E84" s="15" t="s">
        <v>47</v>
      </c>
      <c r="F84" s="15" t="s">
        <v>48</v>
      </c>
      <c r="G84" s="15" t="s">
        <v>49</v>
      </c>
      <c r="H84" s="15" t="s">
        <v>50</v>
      </c>
      <c r="I84" s="15" t="s">
        <v>51</v>
      </c>
      <c r="J84" s="15" t="s">
        <v>52</v>
      </c>
    </row>
    <row r="85" customFormat="false" ht="21.75" hidden="false" customHeight="true" outlineLevel="0" collapsed="false">
      <c r="B85" s="16" t="s">
        <v>211</v>
      </c>
      <c r="C85" s="17" t="s">
        <v>212</v>
      </c>
      <c r="D85" s="18" t="s">
        <v>213</v>
      </c>
      <c r="E85" s="19" t="s">
        <v>56</v>
      </c>
      <c r="F85" s="6"/>
      <c r="G85" s="20"/>
      <c r="H85" s="21"/>
      <c r="I85" s="6"/>
      <c r="J85" s="22" t="str">
        <f aca="true">IF($C85="","",IF($H85="","Set a status",IF($H85="Blocked","Blocked - name what is blocking it in the evidence column",IF(AND($H85="Complete",$I85=""),"Complete with no evidence recorded",IF(AND($H85="Not applicable",$I85=""),"Say why it does not apply",IF($F85="","No owner",IF(AND($G85&lt;&gt;"",$H85&lt;&gt;"Complete",$H85&lt;&gt;"Not applicable",IF(Cover!$C$12="",TODAY(),Cover!$C$12)&gt;$G85),"Overdue","")))))))</f>
        <v>Set a status</v>
      </c>
    </row>
    <row r="86" customFormat="false" ht="21.75" hidden="false" customHeight="true" outlineLevel="0" collapsed="false">
      <c r="B86" s="16" t="s">
        <v>214</v>
      </c>
      <c r="C86" s="17" t="s">
        <v>215</v>
      </c>
      <c r="D86" s="18" t="s">
        <v>216</v>
      </c>
      <c r="E86" s="19" t="s">
        <v>56</v>
      </c>
      <c r="F86" s="6"/>
      <c r="G86" s="20"/>
      <c r="H86" s="21"/>
      <c r="I86" s="6"/>
      <c r="J86" s="22" t="str">
        <f aca="true">IF($C86="","",IF($H86="","Set a status",IF($H86="Blocked","Blocked - name what is blocking it in the evidence column",IF(AND($H86="Complete",$I86=""),"Complete with no evidence recorded",IF(AND($H86="Not applicable",$I86=""),"Say why it does not apply",IF($F86="","No owner",IF(AND($G86&lt;&gt;"",$H86&lt;&gt;"Complete",$H86&lt;&gt;"Not applicable",IF(Cover!$C$12="",TODAY(),Cover!$C$12)&gt;$G86),"Overdue","")))))))</f>
        <v>Set a status</v>
      </c>
    </row>
    <row r="87" customFormat="false" ht="21.75" hidden="false" customHeight="true" outlineLevel="0" collapsed="false">
      <c r="B87" s="16" t="s">
        <v>217</v>
      </c>
      <c r="C87" s="17" t="s">
        <v>218</v>
      </c>
      <c r="D87" s="18" t="s">
        <v>219</v>
      </c>
      <c r="E87" s="19" t="s">
        <v>56</v>
      </c>
      <c r="F87" s="6"/>
      <c r="G87" s="20"/>
      <c r="H87" s="21"/>
      <c r="I87" s="6"/>
      <c r="J87" s="22" t="str">
        <f aca="true">IF($C87="","",IF($H87="","Set a status",IF($H87="Blocked","Blocked - name what is blocking it in the evidence column",IF(AND($H87="Complete",$I87=""),"Complete with no evidence recorded",IF(AND($H87="Not applicable",$I87=""),"Say why it does not apply",IF($F87="","No owner",IF(AND($G87&lt;&gt;"",$H87&lt;&gt;"Complete",$H87&lt;&gt;"Not applicable",IF(Cover!$C$12="",TODAY(),Cover!$C$12)&gt;$G87),"Overdue","")))))))</f>
        <v>Set a status</v>
      </c>
    </row>
    <row r="88" customFormat="false" ht="21.75" hidden="false" customHeight="true" outlineLevel="0" collapsed="false">
      <c r="B88" s="16" t="s">
        <v>220</v>
      </c>
      <c r="C88" s="17" t="s">
        <v>221</v>
      </c>
      <c r="D88" s="18" t="s">
        <v>222</v>
      </c>
      <c r="E88" s="19" t="s">
        <v>56</v>
      </c>
      <c r="F88" s="6"/>
      <c r="G88" s="20"/>
      <c r="H88" s="21"/>
      <c r="I88" s="6"/>
      <c r="J88" s="22" t="str">
        <f aca="true">IF($C88="","",IF($H88="","Set a status",IF($H88="Blocked","Blocked - name what is blocking it in the evidence column",IF(AND($H88="Complete",$I88=""),"Complete with no evidence recorded",IF(AND($H88="Not applicable",$I88=""),"Say why it does not apply",IF($F88="","No owner",IF(AND($G88&lt;&gt;"",$H88&lt;&gt;"Complete",$H88&lt;&gt;"Not applicable",IF(Cover!$C$12="",TODAY(),Cover!$C$12)&gt;$G88),"Overdue","")))))))</f>
        <v>Set a status</v>
      </c>
    </row>
    <row r="89" customFormat="false" ht="21.75" hidden="false" customHeight="true" outlineLevel="0" collapsed="false">
      <c r="B89" s="16" t="s">
        <v>223</v>
      </c>
      <c r="C89" s="17" t="s">
        <v>224</v>
      </c>
      <c r="D89" s="18" t="s">
        <v>225</v>
      </c>
      <c r="E89" s="19" t="s">
        <v>56</v>
      </c>
      <c r="F89" s="6"/>
      <c r="G89" s="20"/>
      <c r="H89" s="21"/>
      <c r="I89" s="6"/>
      <c r="J89" s="22" t="str">
        <f aca="true">IF($C89="","",IF($H89="","Set a status",IF($H89="Blocked","Blocked - name what is blocking it in the evidence column",IF(AND($H89="Complete",$I89=""),"Complete with no evidence recorded",IF(AND($H89="Not applicable",$I89=""),"Say why it does not apply",IF($F89="","No owner",IF(AND($G89&lt;&gt;"",$H89&lt;&gt;"Complete",$H89&lt;&gt;"Not applicable",IF(Cover!$C$12="",TODAY(),Cover!$C$12)&gt;$G89),"Overdue","")))))))</f>
        <v>Set a status</v>
      </c>
    </row>
    <row r="90" customFormat="false" ht="21.75" hidden="false" customHeight="true" outlineLevel="0" collapsed="false">
      <c r="B90" s="16" t="s">
        <v>226</v>
      </c>
      <c r="C90" s="17" t="s">
        <v>227</v>
      </c>
      <c r="D90" s="18" t="s">
        <v>228</v>
      </c>
      <c r="E90" s="23" t="s">
        <v>66</v>
      </c>
      <c r="F90" s="6"/>
      <c r="G90" s="20"/>
      <c r="H90" s="21"/>
      <c r="I90" s="6"/>
      <c r="J90" s="22" t="str">
        <f aca="true">IF($C90="","",IF($H90="","Set a status",IF($H90="Blocked","Blocked - name what is blocking it in the evidence column",IF(AND($H90="Complete",$I90=""),"Complete with no evidence recorded",IF(AND($H90="Not applicable",$I90=""),"Say why it does not apply",IF($F90="","No owner",IF(AND($G90&lt;&gt;"",$H90&lt;&gt;"Complete",$H90&lt;&gt;"Not applicable",IF(Cover!$C$12="",TODAY(),Cover!$C$12)&gt;$G90),"Overdue","")))))))</f>
        <v>Set a status</v>
      </c>
    </row>
    <row r="91" customFormat="false" ht="21.75" hidden="false" customHeight="true" outlineLevel="0" collapsed="false">
      <c r="B91" s="16" t="s">
        <v>229</v>
      </c>
      <c r="C91" s="17" t="s">
        <v>230</v>
      </c>
      <c r="D91" s="18" t="s">
        <v>231</v>
      </c>
      <c r="E91" s="23" t="s">
        <v>66</v>
      </c>
      <c r="F91" s="6"/>
      <c r="G91" s="20"/>
      <c r="H91" s="21"/>
      <c r="I91" s="6"/>
      <c r="J91" s="22" t="str">
        <f aca="true">IF($C91="","",IF($H91="","Set a status",IF($H91="Blocked","Blocked - name what is blocking it in the evidence column",IF(AND($H91="Complete",$I91=""),"Complete with no evidence recorded",IF(AND($H91="Not applicable",$I91=""),"Say why it does not apply",IF($F91="","No owner",IF(AND($G91&lt;&gt;"",$H91&lt;&gt;"Complete",$H91&lt;&gt;"Not applicable",IF(Cover!$C$12="",TODAY(),Cover!$C$12)&gt;$G91),"Overdue","")))))))</f>
        <v>Set a status</v>
      </c>
    </row>
    <row r="92" customFormat="false" ht="21.75" hidden="false" customHeight="true" outlineLevel="0" collapsed="false">
      <c r="B92" s="16" t="s">
        <v>232</v>
      </c>
      <c r="C92" s="17" t="s">
        <v>233</v>
      </c>
      <c r="D92" s="18" t="s">
        <v>234</v>
      </c>
      <c r="E92" s="23" t="s">
        <v>66</v>
      </c>
      <c r="F92" s="6"/>
      <c r="G92" s="20"/>
      <c r="H92" s="21"/>
      <c r="I92" s="6"/>
      <c r="J92" s="22" t="str">
        <f aca="true">IF($C92="","",IF($H92="","Set a status",IF($H92="Blocked","Blocked - name what is blocking it in the evidence column",IF(AND($H92="Complete",$I92=""),"Complete with no evidence recorded",IF(AND($H92="Not applicable",$I92=""),"Say why it does not apply",IF($F92="","No owner",IF(AND($G92&lt;&gt;"",$H92&lt;&gt;"Complete",$H92&lt;&gt;"Not applicable",IF(Cover!$C$12="",TODAY(),Cover!$C$12)&gt;$G92),"Overdue","")))))))</f>
        <v>Set a status</v>
      </c>
    </row>
    <row r="93" customFormat="false" ht="19.5" hidden="false" customHeight="true" outlineLevel="0" collapsed="false">
      <c r="B93" s="24" t="s">
        <v>73</v>
      </c>
      <c r="C93" s="24"/>
      <c r="D93" s="25" t="str">
        <f aca="false">IF(COUNTIFS($E$85:$E$92,"Yes")=0,"No critical items in this stage",IF(COUNTIFS($E$85:$E$92,"Yes",$H$85:$H$92,"Complete")+COUNTIFS($E$85:$E$92,"Yes",$H$85:$H$92,"Not applicable")=COUNTIFS($E$85:$E$92,"Yes"),"READY - every critical item closed","NOT READY - "&amp;(COUNTIFS($E$85:$E$92,"Yes")-COUNTIFS($E$85:$E$92,"Yes",$H$85:$H$92,"Complete")-COUNTIFS($E$85:$E$92,"Yes",$H$85:$H$92,"Not applicable"))&amp;" critical item(s) still open"))</f>
        <v>NOT READY - 5 critical item(s) still open</v>
      </c>
      <c r="E93" s="26" t="n">
        <f aca="false">COUNTIFS($E$85:$E$92,"Yes")</f>
        <v>5</v>
      </c>
      <c r="F93" s="27" t="s">
        <v>74</v>
      </c>
      <c r="G93" s="28" t="n">
        <f aca="false">IF(92-85+1=0,0,ROUND((COUNTIF($H$85:$H$92,"Complete")+COUNTIF($H$85:$H$92,"Not applicable"))/(92-85+1),2))</f>
        <v>0</v>
      </c>
      <c r="H93" s="29"/>
      <c r="I93" s="29"/>
      <c r="J93" s="29"/>
    </row>
    <row r="95" customFormat="false" ht="25.5" hidden="false" customHeight="true" outlineLevel="0" collapsed="false">
      <c r="B95" s="7" t="s">
        <v>235</v>
      </c>
      <c r="C95" s="7"/>
      <c r="D95" s="7"/>
      <c r="E95" s="7"/>
      <c r="F95" s="7"/>
      <c r="G95" s="7"/>
      <c r="H95" s="7"/>
      <c r="I95" s="7"/>
      <c r="J95" s="7"/>
    </row>
    <row r="97" customFormat="false" ht="18" hidden="false" customHeight="true" outlineLevel="0" collapsed="false">
      <c r="B97" s="12" t="s">
        <v>40</v>
      </c>
      <c r="C97" s="12"/>
      <c r="D97" s="12"/>
      <c r="E97" s="12"/>
      <c r="F97" s="12"/>
      <c r="G97" s="12"/>
      <c r="H97" s="12"/>
      <c r="I97" s="12"/>
      <c r="J97" s="12"/>
    </row>
  </sheetData>
  <mergeCells count="22">
    <mergeCell ref="B1:J1"/>
    <mergeCell ref="B2:J2"/>
    <mergeCell ref="B3:J3"/>
    <mergeCell ref="B4:J4"/>
    <mergeCell ref="B6:J6"/>
    <mergeCell ref="B14:C14"/>
    <mergeCell ref="B16:J16"/>
    <mergeCell ref="B24:C24"/>
    <mergeCell ref="B26:J26"/>
    <mergeCell ref="B35:C35"/>
    <mergeCell ref="B37:J37"/>
    <mergeCell ref="B46:C46"/>
    <mergeCell ref="B48:J48"/>
    <mergeCell ref="B57:C57"/>
    <mergeCell ref="B59:J59"/>
    <mergeCell ref="B69:C69"/>
    <mergeCell ref="B71:J71"/>
    <mergeCell ref="B81:C81"/>
    <mergeCell ref="B83:J83"/>
    <mergeCell ref="B93:C93"/>
    <mergeCell ref="B95:J95"/>
    <mergeCell ref="B97:J97"/>
  </mergeCells>
  <conditionalFormatting sqref="B3:J3">
    <cfRule type="expression" priority="2" aboveAverage="0" equalAverage="0" bottom="0" percent="0" rank="0" text="" dxfId="0">
      <formula>LEN($B$3)&gt;0</formula>
    </cfRule>
  </conditionalFormatting>
  <conditionalFormatting sqref="H8:H13">
    <cfRule type="expression" priority="3" aboveAverage="0" equalAverage="0" bottom="0" percent="0" rank="0" text="" dxfId="1">
      <formula>$H8="Complete"</formula>
    </cfRule>
    <cfRule type="expression" priority="4" aboveAverage="0" equalAverage="0" bottom="0" percent="0" rank="0" text="" dxfId="2">
      <formula>$H8="Blocked"</formula>
    </cfRule>
  </conditionalFormatting>
  <conditionalFormatting sqref="J8:J13">
    <cfRule type="expression" priority="5" aboveAverage="0" equalAverage="0" bottom="0" percent="0" rank="0" text="" dxfId="3">
      <formula>$J8="Overdue"</formula>
    </cfRule>
  </conditionalFormatting>
  <conditionalFormatting sqref="H18:H23">
    <cfRule type="expression" priority="6" aboveAverage="0" equalAverage="0" bottom="0" percent="0" rank="0" text="" dxfId="1">
      <formula>$H18="Complete"</formula>
    </cfRule>
    <cfRule type="expression" priority="7" aboveAverage="0" equalAverage="0" bottom="0" percent="0" rank="0" text="" dxfId="2">
      <formula>$H18="Blocked"</formula>
    </cfRule>
  </conditionalFormatting>
  <conditionalFormatting sqref="J18:J23">
    <cfRule type="expression" priority="8" aboveAverage="0" equalAverage="0" bottom="0" percent="0" rank="0" text="" dxfId="3">
      <formula>$J18="Overdue"</formula>
    </cfRule>
  </conditionalFormatting>
  <conditionalFormatting sqref="H28:H34">
    <cfRule type="expression" priority="9" aboveAverage="0" equalAverage="0" bottom="0" percent="0" rank="0" text="" dxfId="1">
      <formula>$H28="Complete"</formula>
    </cfRule>
    <cfRule type="expression" priority="10" aboveAverage="0" equalAverage="0" bottom="0" percent="0" rank="0" text="" dxfId="2">
      <formula>$H28="Blocked"</formula>
    </cfRule>
  </conditionalFormatting>
  <conditionalFormatting sqref="J28:J34">
    <cfRule type="expression" priority="11" aboveAverage="0" equalAverage="0" bottom="0" percent="0" rank="0" text="" dxfId="3">
      <formula>$J28="Overdue"</formula>
    </cfRule>
  </conditionalFormatting>
  <conditionalFormatting sqref="H39:H45">
    <cfRule type="expression" priority="12" aboveAverage="0" equalAverage="0" bottom="0" percent="0" rank="0" text="" dxfId="1">
      <formula>$H39="Complete"</formula>
    </cfRule>
    <cfRule type="expression" priority="13" aboveAverage="0" equalAverage="0" bottom="0" percent="0" rank="0" text="" dxfId="2">
      <formula>$H39="Blocked"</formula>
    </cfRule>
  </conditionalFormatting>
  <conditionalFormatting sqref="J39:J45">
    <cfRule type="expression" priority="14" aboveAverage="0" equalAverage="0" bottom="0" percent="0" rank="0" text="" dxfId="3">
      <formula>$J39="Overdue"</formula>
    </cfRule>
  </conditionalFormatting>
  <conditionalFormatting sqref="H50:H56">
    <cfRule type="expression" priority="15" aboveAverage="0" equalAverage="0" bottom="0" percent="0" rank="0" text="" dxfId="1">
      <formula>$H50="Complete"</formula>
    </cfRule>
    <cfRule type="expression" priority="16" aboveAverage="0" equalAverage="0" bottom="0" percent="0" rank="0" text="" dxfId="2">
      <formula>$H50="Blocked"</formula>
    </cfRule>
  </conditionalFormatting>
  <conditionalFormatting sqref="J50:J56">
    <cfRule type="expression" priority="17" aboveAverage="0" equalAverage="0" bottom="0" percent="0" rank="0" text="" dxfId="3">
      <formula>$J50="Overdue"</formula>
    </cfRule>
  </conditionalFormatting>
  <conditionalFormatting sqref="H61:H68">
    <cfRule type="expression" priority="18" aboveAverage="0" equalAverage="0" bottom="0" percent="0" rank="0" text="" dxfId="1">
      <formula>$H61="Complete"</formula>
    </cfRule>
    <cfRule type="expression" priority="19" aboveAverage="0" equalAverage="0" bottom="0" percent="0" rank="0" text="" dxfId="2">
      <formula>$H61="Blocked"</formula>
    </cfRule>
  </conditionalFormatting>
  <conditionalFormatting sqref="J61:J68">
    <cfRule type="expression" priority="20" aboveAverage="0" equalAverage="0" bottom="0" percent="0" rank="0" text="" dxfId="3">
      <formula>$J61="Overdue"</formula>
    </cfRule>
  </conditionalFormatting>
  <conditionalFormatting sqref="H73:H80">
    <cfRule type="expression" priority="21" aboveAverage="0" equalAverage="0" bottom="0" percent="0" rank="0" text="" dxfId="1">
      <formula>$H73="Complete"</formula>
    </cfRule>
    <cfRule type="expression" priority="22" aboveAverage="0" equalAverage="0" bottom="0" percent="0" rank="0" text="" dxfId="2">
      <formula>$H73="Blocked"</formula>
    </cfRule>
  </conditionalFormatting>
  <conditionalFormatting sqref="J73:J80">
    <cfRule type="expression" priority="23" aboveAverage="0" equalAverage="0" bottom="0" percent="0" rank="0" text="" dxfId="3">
      <formula>$J73="Overdue"</formula>
    </cfRule>
  </conditionalFormatting>
  <conditionalFormatting sqref="H85:H92">
    <cfRule type="expression" priority="24" aboveAverage="0" equalAverage="0" bottom="0" percent="0" rank="0" text="" dxfId="1">
      <formula>$H85="Complete"</formula>
    </cfRule>
    <cfRule type="expression" priority="25" aboveAverage="0" equalAverage="0" bottom="0" percent="0" rank="0" text="" dxfId="2">
      <formula>$H85="Blocked"</formula>
    </cfRule>
  </conditionalFormatting>
  <conditionalFormatting sqref="J85:J92">
    <cfRule type="expression" priority="26" aboveAverage="0" equalAverage="0" bottom="0" percent="0" rank="0" text="" dxfId="3">
      <formula>$J85="Overdue"</formula>
    </cfRule>
  </conditionalFormatting>
  <dataValidations count="114">
    <dataValidation allowBlank="true" errorStyle="stop" operator="between" showDropDown="false" showErrorMessage="false" showInputMessage="false" sqref="E8" type="list">
      <formula1>Lists!$C$8:$C$9</formula1>
      <formula2>0</formula2>
    </dataValidation>
    <dataValidation allowBlank="true" errorStyle="stop" operator="between" showDropDown="false" showErrorMessage="false" showInputMessage="false" sqref="H8" type="list">
      <formula1>Lists!$B$8:$B$12</formula1>
      <formula2>0</formula2>
    </dataValidation>
    <dataValidation allowBlank="true" errorStyle="stop" operator="between" showDropDown="false" showErrorMessage="false" showInputMessage="false" sqref="E9" type="list">
      <formula1>Lists!$C$8:$C$9</formula1>
      <formula2>0</formula2>
    </dataValidation>
    <dataValidation allowBlank="true" errorStyle="stop" operator="between" showDropDown="false" showErrorMessage="false" showInputMessage="false" sqref="H9" type="list">
      <formula1>Lists!$B$8:$B$12</formula1>
      <formula2>0</formula2>
    </dataValidation>
    <dataValidation allowBlank="true" errorStyle="stop" operator="between" showDropDown="false" showErrorMessage="false" showInputMessage="false" sqref="E10" type="list">
      <formula1>Lists!$C$8:$C$9</formula1>
      <formula2>0</formula2>
    </dataValidation>
    <dataValidation allowBlank="true" errorStyle="stop" operator="between" showDropDown="false" showErrorMessage="false" showInputMessage="false" sqref="H10" type="list">
      <formula1>Lists!$B$8:$B$12</formula1>
      <formula2>0</formula2>
    </dataValidation>
    <dataValidation allowBlank="true" errorStyle="stop" operator="between" showDropDown="false" showErrorMessage="false" showInputMessage="false" sqref="E11" type="list">
      <formula1>Lists!$C$8:$C$9</formula1>
      <formula2>0</formula2>
    </dataValidation>
    <dataValidation allowBlank="true" errorStyle="stop" operator="between" showDropDown="false" showErrorMessage="false" showInputMessage="false" sqref="H11" type="list">
      <formula1>Lists!$B$8:$B$12</formula1>
      <formula2>0</formula2>
    </dataValidation>
    <dataValidation allowBlank="true" errorStyle="stop" operator="between" showDropDown="false" showErrorMessage="false" showInputMessage="false" sqref="E12" type="list">
      <formula1>Lists!$C$8:$C$9</formula1>
      <formula2>0</formula2>
    </dataValidation>
    <dataValidation allowBlank="true" errorStyle="stop" operator="between" showDropDown="false" showErrorMessage="false" showInputMessage="false" sqref="H12" type="list">
      <formula1>Lists!$B$8:$B$12</formula1>
      <formula2>0</formula2>
    </dataValidation>
    <dataValidation allowBlank="true" errorStyle="stop" operator="between" showDropDown="false" showErrorMessage="false" showInputMessage="false" sqref="E13" type="list">
      <formula1>Lists!$C$8:$C$9</formula1>
      <formula2>0</formula2>
    </dataValidation>
    <dataValidation allowBlank="true" errorStyle="stop" operator="between" showDropDown="false" showErrorMessage="false" showInputMessage="false" sqref="H13" type="list">
      <formula1>Lists!$B$8:$B$12</formula1>
      <formula2>0</formula2>
    </dataValidation>
    <dataValidation allowBlank="true" errorStyle="stop" operator="between" showDropDown="false" showErrorMessage="false" showInputMessage="false" sqref="E18" type="list">
      <formula1>Lists!$C$8:$C$9</formula1>
      <formula2>0</formula2>
    </dataValidation>
    <dataValidation allowBlank="true" errorStyle="stop" operator="between" showDropDown="false" showErrorMessage="false" showInputMessage="false" sqref="H18" type="list">
      <formula1>Lists!$B$8:$B$12</formula1>
      <formula2>0</formula2>
    </dataValidation>
    <dataValidation allowBlank="true" errorStyle="stop" operator="between" showDropDown="false" showErrorMessage="false" showInputMessage="false" sqref="E19" type="list">
      <formula1>Lists!$C$8:$C$9</formula1>
      <formula2>0</formula2>
    </dataValidation>
    <dataValidation allowBlank="true" errorStyle="stop" operator="between" showDropDown="false" showErrorMessage="false" showInputMessage="false" sqref="H19" type="list">
      <formula1>Lists!$B$8:$B$12</formula1>
      <formula2>0</formula2>
    </dataValidation>
    <dataValidation allowBlank="true" errorStyle="stop" operator="between" showDropDown="false" showErrorMessage="false" showInputMessage="false" sqref="E20" type="list">
      <formula1>Lists!$C$8:$C$9</formula1>
      <formula2>0</formula2>
    </dataValidation>
    <dataValidation allowBlank="true" errorStyle="stop" operator="between" showDropDown="false" showErrorMessage="false" showInputMessage="false" sqref="H20" type="list">
      <formula1>Lists!$B$8:$B$12</formula1>
      <formula2>0</formula2>
    </dataValidation>
    <dataValidation allowBlank="true" errorStyle="stop" operator="between" showDropDown="false" showErrorMessage="false" showInputMessage="false" sqref="E21" type="list">
      <formula1>Lists!$C$8:$C$9</formula1>
      <formula2>0</formula2>
    </dataValidation>
    <dataValidation allowBlank="true" errorStyle="stop" operator="between" showDropDown="false" showErrorMessage="false" showInputMessage="false" sqref="H21" type="list">
      <formula1>Lists!$B$8:$B$12</formula1>
      <formula2>0</formula2>
    </dataValidation>
    <dataValidation allowBlank="true" errorStyle="stop" operator="between" showDropDown="false" showErrorMessage="false" showInputMessage="false" sqref="E22" type="list">
      <formula1>Lists!$C$8:$C$9</formula1>
      <formula2>0</formula2>
    </dataValidation>
    <dataValidation allowBlank="true" errorStyle="stop" operator="between" showDropDown="false" showErrorMessage="false" showInputMessage="false" sqref="H22" type="list">
      <formula1>Lists!$B$8:$B$12</formula1>
      <formula2>0</formula2>
    </dataValidation>
    <dataValidation allowBlank="true" errorStyle="stop" operator="between" showDropDown="false" showErrorMessage="false" showInputMessage="false" sqref="E23" type="list">
      <formula1>Lists!$C$8:$C$9</formula1>
      <formula2>0</formula2>
    </dataValidation>
    <dataValidation allowBlank="true" errorStyle="stop" operator="between" showDropDown="false" showErrorMessage="false" showInputMessage="false" sqref="H23" type="list">
      <formula1>Lists!$B$8:$B$12</formula1>
      <formula2>0</formula2>
    </dataValidation>
    <dataValidation allowBlank="true" errorStyle="stop" operator="between" showDropDown="false" showErrorMessage="false" showInputMessage="false" sqref="E28" type="list">
      <formula1>Lists!$C$8:$C$9</formula1>
      <formula2>0</formula2>
    </dataValidation>
    <dataValidation allowBlank="true" errorStyle="stop" operator="between" showDropDown="false" showErrorMessage="false" showInputMessage="false" sqref="H28" type="list">
      <formula1>Lists!$B$8:$B$12</formula1>
      <formula2>0</formula2>
    </dataValidation>
    <dataValidation allowBlank="true" errorStyle="stop" operator="between" showDropDown="false" showErrorMessage="false" showInputMessage="false" sqref="E29" type="list">
      <formula1>Lists!$C$8:$C$9</formula1>
      <formula2>0</formula2>
    </dataValidation>
    <dataValidation allowBlank="true" errorStyle="stop" operator="between" showDropDown="false" showErrorMessage="false" showInputMessage="false" sqref="H29" type="list">
      <formula1>Lists!$B$8:$B$12</formula1>
      <formula2>0</formula2>
    </dataValidation>
    <dataValidation allowBlank="true" errorStyle="stop" operator="between" showDropDown="false" showErrorMessage="false" showInputMessage="false" sqref="E30" type="list">
      <formula1>Lists!$C$8:$C$9</formula1>
      <formula2>0</formula2>
    </dataValidation>
    <dataValidation allowBlank="true" errorStyle="stop" operator="between" showDropDown="false" showErrorMessage="false" showInputMessage="false" sqref="H30" type="list">
      <formula1>Lists!$B$8:$B$12</formula1>
      <formula2>0</formula2>
    </dataValidation>
    <dataValidation allowBlank="true" errorStyle="stop" operator="between" showDropDown="false" showErrorMessage="false" showInputMessage="false" sqref="E31" type="list">
      <formula1>Lists!$C$8:$C$9</formula1>
      <formula2>0</formula2>
    </dataValidation>
    <dataValidation allowBlank="true" errorStyle="stop" operator="between" showDropDown="false" showErrorMessage="false" showInputMessage="false" sqref="H31" type="list">
      <formula1>Lists!$B$8:$B$12</formula1>
      <formula2>0</formula2>
    </dataValidation>
    <dataValidation allowBlank="true" errorStyle="stop" operator="between" showDropDown="false" showErrorMessage="false" showInputMessage="false" sqref="E32" type="list">
      <formula1>Lists!$C$8:$C$9</formula1>
      <formula2>0</formula2>
    </dataValidation>
    <dataValidation allowBlank="true" errorStyle="stop" operator="between" showDropDown="false" showErrorMessage="false" showInputMessage="false" sqref="H32" type="list">
      <formula1>Lists!$B$8:$B$12</formula1>
      <formula2>0</formula2>
    </dataValidation>
    <dataValidation allowBlank="true" errorStyle="stop" operator="between" showDropDown="false" showErrorMessage="false" showInputMessage="false" sqref="E33" type="list">
      <formula1>Lists!$C$8:$C$9</formula1>
      <formula2>0</formula2>
    </dataValidation>
    <dataValidation allowBlank="true" errorStyle="stop" operator="between" showDropDown="false" showErrorMessage="false" showInputMessage="false" sqref="H33" type="list">
      <formula1>Lists!$B$8:$B$12</formula1>
      <formula2>0</formula2>
    </dataValidation>
    <dataValidation allowBlank="true" errorStyle="stop" operator="between" showDropDown="false" showErrorMessage="false" showInputMessage="false" sqref="E34" type="list">
      <formula1>Lists!$C$8:$C$9</formula1>
      <formula2>0</formula2>
    </dataValidation>
    <dataValidation allowBlank="true" errorStyle="stop" operator="between" showDropDown="false" showErrorMessage="false" showInputMessage="false" sqref="H34" type="list">
      <formula1>Lists!$B$8:$B$12</formula1>
      <formula2>0</formula2>
    </dataValidation>
    <dataValidation allowBlank="true" errorStyle="stop" operator="between" showDropDown="false" showErrorMessage="false" showInputMessage="false" sqref="E39" type="list">
      <formula1>Lists!$C$8:$C$9</formula1>
      <formula2>0</formula2>
    </dataValidation>
    <dataValidation allowBlank="true" errorStyle="stop" operator="between" showDropDown="false" showErrorMessage="false" showInputMessage="false" sqref="H39" type="list">
      <formula1>Lists!$B$8:$B$12</formula1>
      <formula2>0</formula2>
    </dataValidation>
    <dataValidation allowBlank="true" errorStyle="stop" operator="between" showDropDown="false" showErrorMessage="false" showInputMessage="false" sqref="E40" type="list">
      <formula1>Lists!$C$8:$C$9</formula1>
      <formula2>0</formula2>
    </dataValidation>
    <dataValidation allowBlank="true" errorStyle="stop" operator="between" showDropDown="false" showErrorMessage="false" showInputMessage="false" sqref="H40" type="list">
      <formula1>Lists!$B$8:$B$12</formula1>
      <formula2>0</formula2>
    </dataValidation>
    <dataValidation allowBlank="true" errorStyle="stop" operator="between" showDropDown="false" showErrorMessage="false" showInputMessage="false" sqref="E41" type="list">
      <formula1>Lists!$C$8:$C$9</formula1>
      <formula2>0</formula2>
    </dataValidation>
    <dataValidation allowBlank="true" errorStyle="stop" operator="between" showDropDown="false" showErrorMessage="false" showInputMessage="false" sqref="H41" type="list">
      <formula1>Lists!$B$8:$B$12</formula1>
      <formula2>0</formula2>
    </dataValidation>
    <dataValidation allowBlank="true" errorStyle="stop" operator="between" showDropDown="false" showErrorMessage="false" showInputMessage="false" sqref="E42" type="list">
      <formula1>Lists!$C$8:$C$9</formula1>
      <formula2>0</formula2>
    </dataValidation>
    <dataValidation allowBlank="true" errorStyle="stop" operator="between" showDropDown="false" showErrorMessage="false" showInputMessage="false" sqref="H42" type="list">
      <formula1>Lists!$B$8:$B$12</formula1>
      <formula2>0</formula2>
    </dataValidation>
    <dataValidation allowBlank="true" errorStyle="stop" operator="between" showDropDown="false" showErrorMessage="false" showInputMessage="false" sqref="E43" type="list">
      <formula1>Lists!$C$8:$C$9</formula1>
      <formula2>0</formula2>
    </dataValidation>
    <dataValidation allowBlank="true" errorStyle="stop" operator="between" showDropDown="false" showErrorMessage="false" showInputMessage="false" sqref="H43" type="list">
      <formula1>Lists!$B$8:$B$12</formula1>
      <formula2>0</formula2>
    </dataValidation>
    <dataValidation allowBlank="true" errorStyle="stop" operator="between" showDropDown="false" showErrorMessage="false" showInputMessage="false" sqref="E44" type="list">
      <formula1>Lists!$C$8:$C$9</formula1>
      <formula2>0</formula2>
    </dataValidation>
    <dataValidation allowBlank="true" errorStyle="stop" operator="between" showDropDown="false" showErrorMessage="false" showInputMessage="false" sqref="H44" type="list">
      <formula1>Lists!$B$8:$B$12</formula1>
      <formula2>0</formula2>
    </dataValidation>
    <dataValidation allowBlank="true" errorStyle="stop" operator="between" showDropDown="false" showErrorMessage="false" showInputMessage="false" sqref="E45" type="list">
      <formula1>Lists!$C$8:$C$9</formula1>
      <formula2>0</formula2>
    </dataValidation>
    <dataValidation allowBlank="true" errorStyle="stop" operator="between" showDropDown="false" showErrorMessage="false" showInputMessage="false" sqref="H45" type="list">
      <formula1>Lists!$B$8:$B$12</formula1>
      <formula2>0</formula2>
    </dataValidation>
    <dataValidation allowBlank="true" errorStyle="stop" operator="between" showDropDown="false" showErrorMessage="false" showInputMessage="false" sqref="E50" type="list">
      <formula1>Lists!$C$8:$C$9</formula1>
      <formula2>0</formula2>
    </dataValidation>
    <dataValidation allowBlank="true" errorStyle="stop" operator="between" showDropDown="false" showErrorMessage="false" showInputMessage="false" sqref="H50" type="list">
      <formula1>Lists!$B$8:$B$12</formula1>
      <formula2>0</formula2>
    </dataValidation>
    <dataValidation allowBlank="true" errorStyle="stop" operator="between" showDropDown="false" showErrorMessage="false" showInputMessage="false" sqref="E51" type="list">
      <formula1>Lists!$C$8:$C$9</formula1>
      <formula2>0</formula2>
    </dataValidation>
    <dataValidation allowBlank="true" errorStyle="stop" operator="between" showDropDown="false" showErrorMessage="false" showInputMessage="false" sqref="H51" type="list">
      <formula1>Lists!$B$8:$B$12</formula1>
      <formula2>0</formula2>
    </dataValidation>
    <dataValidation allowBlank="true" errorStyle="stop" operator="between" showDropDown="false" showErrorMessage="false" showInputMessage="false" sqref="E52" type="list">
      <formula1>Lists!$C$8:$C$9</formula1>
      <formula2>0</formula2>
    </dataValidation>
    <dataValidation allowBlank="true" errorStyle="stop" operator="between" showDropDown="false" showErrorMessage="false" showInputMessage="false" sqref="H52" type="list">
      <formula1>Lists!$B$8:$B$12</formula1>
      <formula2>0</formula2>
    </dataValidation>
    <dataValidation allowBlank="true" errorStyle="stop" operator="between" showDropDown="false" showErrorMessage="false" showInputMessage="false" sqref="E53" type="list">
      <formula1>Lists!$C$8:$C$9</formula1>
      <formula2>0</formula2>
    </dataValidation>
    <dataValidation allowBlank="true" errorStyle="stop" operator="between" showDropDown="false" showErrorMessage="false" showInputMessage="false" sqref="H53" type="list">
      <formula1>Lists!$B$8:$B$12</formula1>
      <formula2>0</formula2>
    </dataValidation>
    <dataValidation allowBlank="true" errorStyle="stop" operator="between" showDropDown="false" showErrorMessage="false" showInputMessage="false" sqref="E54" type="list">
      <formula1>Lists!$C$8:$C$9</formula1>
      <formula2>0</formula2>
    </dataValidation>
    <dataValidation allowBlank="true" errorStyle="stop" operator="between" showDropDown="false" showErrorMessage="false" showInputMessage="false" sqref="H54" type="list">
      <formula1>Lists!$B$8:$B$12</formula1>
      <formula2>0</formula2>
    </dataValidation>
    <dataValidation allowBlank="true" errorStyle="stop" operator="between" showDropDown="false" showErrorMessage="false" showInputMessage="false" sqref="E55" type="list">
      <formula1>Lists!$C$8:$C$9</formula1>
      <formula2>0</formula2>
    </dataValidation>
    <dataValidation allowBlank="true" errorStyle="stop" operator="between" showDropDown="false" showErrorMessage="false" showInputMessage="false" sqref="H55" type="list">
      <formula1>Lists!$B$8:$B$12</formula1>
      <formula2>0</formula2>
    </dataValidation>
    <dataValidation allowBlank="true" errorStyle="stop" operator="between" showDropDown="false" showErrorMessage="false" showInputMessage="false" sqref="E56" type="list">
      <formula1>Lists!$C$8:$C$9</formula1>
      <formula2>0</formula2>
    </dataValidation>
    <dataValidation allowBlank="true" errorStyle="stop" operator="between" showDropDown="false" showErrorMessage="false" showInputMessage="false" sqref="H56" type="list">
      <formula1>Lists!$B$8:$B$12</formula1>
      <formula2>0</formula2>
    </dataValidation>
    <dataValidation allowBlank="true" errorStyle="stop" operator="between" showDropDown="false" showErrorMessage="false" showInputMessage="false" sqref="E61" type="list">
      <formula1>Lists!$C$8:$C$9</formula1>
      <formula2>0</formula2>
    </dataValidation>
    <dataValidation allowBlank="true" errorStyle="stop" operator="between" showDropDown="false" showErrorMessage="false" showInputMessage="false" sqref="H61" type="list">
      <formula1>Lists!$B$8:$B$12</formula1>
      <formula2>0</formula2>
    </dataValidation>
    <dataValidation allowBlank="true" errorStyle="stop" operator="between" showDropDown="false" showErrorMessage="false" showInputMessage="false" sqref="E62" type="list">
      <formula1>Lists!$C$8:$C$9</formula1>
      <formula2>0</formula2>
    </dataValidation>
    <dataValidation allowBlank="true" errorStyle="stop" operator="between" showDropDown="false" showErrorMessage="false" showInputMessage="false" sqref="H62" type="list">
      <formula1>Lists!$B$8:$B$12</formula1>
      <formula2>0</formula2>
    </dataValidation>
    <dataValidation allowBlank="true" errorStyle="stop" operator="between" showDropDown="false" showErrorMessage="false" showInputMessage="false" sqref="E63" type="list">
      <formula1>Lists!$C$8:$C$9</formula1>
      <formula2>0</formula2>
    </dataValidation>
    <dataValidation allowBlank="true" errorStyle="stop" operator="between" showDropDown="false" showErrorMessage="false" showInputMessage="false" sqref="H63" type="list">
      <formula1>Lists!$B$8:$B$12</formula1>
      <formula2>0</formula2>
    </dataValidation>
    <dataValidation allowBlank="true" errorStyle="stop" operator="between" showDropDown="false" showErrorMessage="false" showInputMessage="false" sqref="E64" type="list">
      <formula1>Lists!$C$8:$C$9</formula1>
      <formula2>0</formula2>
    </dataValidation>
    <dataValidation allowBlank="true" errorStyle="stop" operator="between" showDropDown="false" showErrorMessage="false" showInputMessage="false" sqref="H64" type="list">
      <formula1>Lists!$B$8:$B$12</formula1>
      <formula2>0</formula2>
    </dataValidation>
    <dataValidation allowBlank="true" errorStyle="stop" operator="between" showDropDown="false" showErrorMessage="false" showInputMessage="false" sqref="E65" type="list">
      <formula1>Lists!$C$8:$C$9</formula1>
      <formula2>0</formula2>
    </dataValidation>
    <dataValidation allowBlank="true" errorStyle="stop" operator="between" showDropDown="false" showErrorMessage="false" showInputMessage="false" sqref="H65" type="list">
      <formula1>Lists!$B$8:$B$12</formula1>
      <formula2>0</formula2>
    </dataValidation>
    <dataValidation allowBlank="true" errorStyle="stop" operator="between" showDropDown="false" showErrorMessage="false" showInputMessage="false" sqref="E66" type="list">
      <formula1>Lists!$C$8:$C$9</formula1>
      <formula2>0</formula2>
    </dataValidation>
    <dataValidation allowBlank="true" errorStyle="stop" operator="between" showDropDown="false" showErrorMessage="false" showInputMessage="false" sqref="H66" type="list">
      <formula1>Lists!$B$8:$B$12</formula1>
      <formula2>0</formula2>
    </dataValidation>
    <dataValidation allowBlank="true" errorStyle="stop" operator="between" showDropDown="false" showErrorMessage="false" showInputMessage="false" sqref="E67" type="list">
      <formula1>Lists!$C$8:$C$9</formula1>
      <formula2>0</formula2>
    </dataValidation>
    <dataValidation allowBlank="true" errorStyle="stop" operator="between" showDropDown="false" showErrorMessage="false" showInputMessage="false" sqref="H67" type="list">
      <formula1>Lists!$B$8:$B$12</formula1>
      <formula2>0</formula2>
    </dataValidation>
    <dataValidation allowBlank="true" errorStyle="stop" operator="between" showDropDown="false" showErrorMessage="false" showInputMessage="false" sqref="E68" type="list">
      <formula1>Lists!$C$8:$C$9</formula1>
      <formula2>0</formula2>
    </dataValidation>
    <dataValidation allowBlank="true" errorStyle="stop" operator="between" showDropDown="false" showErrorMessage="false" showInputMessage="false" sqref="H68" type="list">
      <formula1>Lists!$B$8:$B$12</formula1>
      <formula2>0</formula2>
    </dataValidation>
    <dataValidation allowBlank="true" errorStyle="stop" operator="between" showDropDown="false" showErrorMessage="false" showInputMessage="false" sqref="E73" type="list">
      <formula1>Lists!$C$8:$C$9</formula1>
      <formula2>0</formula2>
    </dataValidation>
    <dataValidation allowBlank="true" errorStyle="stop" operator="between" showDropDown="false" showErrorMessage="false" showInputMessage="false" sqref="H73" type="list">
      <formula1>Lists!$B$8:$B$12</formula1>
      <formula2>0</formula2>
    </dataValidation>
    <dataValidation allowBlank="true" errorStyle="stop" operator="between" showDropDown="false" showErrorMessage="false" showInputMessage="false" sqref="E74" type="list">
      <formula1>Lists!$C$8:$C$9</formula1>
      <formula2>0</formula2>
    </dataValidation>
    <dataValidation allowBlank="true" errorStyle="stop" operator="between" showDropDown="false" showErrorMessage="false" showInputMessage="false" sqref="H74" type="list">
      <formula1>Lists!$B$8:$B$12</formula1>
      <formula2>0</formula2>
    </dataValidation>
    <dataValidation allowBlank="true" errorStyle="stop" operator="between" showDropDown="false" showErrorMessage="false" showInputMessage="false" sqref="E75" type="list">
      <formula1>Lists!$C$8:$C$9</formula1>
      <formula2>0</formula2>
    </dataValidation>
    <dataValidation allowBlank="true" errorStyle="stop" operator="between" showDropDown="false" showErrorMessage="false" showInputMessage="false" sqref="H75" type="list">
      <formula1>Lists!$B$8:$B$12</formula1>
      <formula2>0</formula2>
    </dataValidation>
    <dataValidation allowBlank="true" errorStyle="stop" operator="between" showDropDown="false" showErrorMessage="false" showInputMessage="false" sqref="E76" type="list">
      <formula1>Lists!$C$8:$C$9</formula1>
      <formula2>0</formula2>
    </dataValidation>
    <dataValidation allowBlank="true" errorStyle="stop" operator="between" showDropDown="false" showErrorMessage="false" showInputMessage="false" sqref="H76" type="list">
      <formula1>Lists!$B$8:$B$12</formula1>
      <formula2>0</formula2>
    </dataValidation>
    <dataValidation allowBlank="true" errorStyle="stop" operator="between" showDropDown="false" showErrorMessage="false" showInputMessage="false" sqref="E77" type="list">
      <formula1>Lists!$C$8:$C$9</formula1>
      <formula2>0</formula2>
    </dataValidation>
    <dataValidation allowBlank="true" errorStyle="stop" operator="between" showDropDown="false" showErrorMessage="false" showInputMessage="false" sqref="H77" type="list">
      <formula1>Lists!$B$8:$B$12</formula1>
      <formula2>0</formula2>
    </dataValidation>
    <dataValidation allowBlank="true" errorStyle="stop" operator="between" showDropDown="false" showErrorMessage="false" showInputMessage="false" sqref="E78" type="list">
      <formula1>Lists!$C$8:$C$9</formula1>
      <formula2>0</formula2>
    </dataValidation>
    <dataValidation allowBlank="true" errorStyle="stop" operator="between" showDropDown="false" showErrorMessage="false" showInputMessage="false" sqref="H78" type="list">
      <formula1>Lists!$B$8:$B$12</formula1>
      <formula2>0</formula2>
    </dataValidation>
    <dataValidation allowBlank="true" errorStyle="stop" operator="between" showDropDown="false" showErrorMessage="false" showInputMessage="false" sqref="E79" type="list">
      <formula1>Lists!$C$8:$C$9</formula1>
      <formula2>0</formula2>
    </dataValidation>
    <dataValidation allowBlank="true" errorStyle="stop" operator="between" showDropDown="false" showErrorMessage="false" showInputMessage="false" sqref="H79" type="list">
      <formula1>Lists!$B$8:$B$12</formula1>
      <formula2>0</formula2>
    </dataValidation>
    <dataValidation allowBlank="true" errorStyle="stop" operator="between" showDropDown="false" showErrorMessage="false" showInputMessage="false" sqref="E80" type="list">
      <formula1>Lists!$C$8:$C$9</formula1>
      <formula2>0</formula2>
    </dataValidation>
    <dataValidation allowBlank="true" errorStyle="stop" operator="between" showDropDown="false" showErrorMessage="false" showInputMessage="false" sqref="H80" type="list">
      <formula1>Lists!$B$8:$B$12</formula1>
      <formula2>0</formula2>
    </dataValidation>
    <dataValidation allowBlank="true" errorStyle="stop" operator="between" showDropDown="false" showErrorMessage="false" showInputMessage="false" sqref="E85" type="list">
      <formula1>Lists!$C$8:$C$9</formula1>
      <formula2>0</formula2>
    </dataValidation>
    <dataValidation allowBlank="true" errorStyle="stop" operator="between" showDropDown="false" showErrorMessage="false" showInputMessage="false" sqref="H85" type="list">
      <formula1>Lists!$B$8:$B$12</formula1>
      <formula2>0</formula2>
    </dataValidation>
    <dataValidation allowBlank="true" errorStyle="stop" operator="between" showDropDown="false" showErrorMessage="false" showInputMessage="false" sqref="E86" type="list">
      <formula1>Lists!$C$8:$C$9</formula1>
      <formula2>0</formula2>
    </dataValidation>
    <dataValidation allowBlank="true" errorStyle="stop" operator="between" showDropDown="false" showErrorMessage="false" showInputMessage="false" sqref="H86" type="list">
      <formula1>Lists!$B$8:$B$12</formula1>
      <formula2>0</formula2>
    </dataValidation>
    <dataValidation allowBlank="true" errorStyle="stop" operator="between" showDropDown="false" showErrorMessage="false" showInputMessage="false" sqref="E87" type="list">
      <formula1>Lists!$C$8:$C$9</formula1>
      <formula2>0</formula2>
    </dataValidation>
    <dataValidation allowBlank="true" errorStyle="stop" operator="between" showDropDown="false" showErrorMessage="false" showInputMessage="false" sqref="H87" type="list">
      <formula1>Lists!$B$8:$B$12</formula1>
      <formula2>0</formula2>
    </dataValidation>
    <dataValidation allowBlank="true" errorStyle="stop" operator="between" showDropDown="false" showErrorMessage="false" showInputMessage="false" sqref="E88" type="list">
      <formula1>Lists!$C$8:$C$9</formula1>
      <formula2>0</formula2>
    </dataValidation>
    <dataValidation allowBlank="true" errorStyle="stop" operator="between" showDropDown="false" showErrorMessage="false" showInputMessage="false" sqref="H88" type="list">
      <formula1>Lists!$B$8:$B$12</formula1>
      <formula2>0</formula2>
    </dataValidation>
    <dataValidation allowBlank="true" errorStyle="stop" operator="between" showDropDown="false" showErrorMessage="false" showInputMessage="false" sqref="E89" type="list">
      <formula1>Lists!$C$8:$C$9</formula1>
      <formula2>0</formula2>
    </dataValidation>
    <dataValidation allowBlank="true" errorStyle="stop" operator="between" showDropDown="false" showErrorMessage="false" showInputMessage="false" sqref="H89" type="list">
      <formula1>Lists!$B$8:$B$12</formula1>
      <formula2>0</formula2>
    </dataValidation>
    <dataValidation allowBlank="true" errorStyle="stop" operator="between" showDropDown="false" showErrorMessage="false" showInputMessage="false" sqref="E90" type="list">
      <formula1>Lists!$C$8:$C$9</formula1>
      <formula2>0</formula2>
    </dataValidation>
    <dataValidation allowBlank="true" errorStyle="stop" operator="between" showDropDown="false" showErrorMessage="false" showInputMessage="false" sqref="H90" type="list">
      <formula1>Lists!$B$8:$B$12</formula1>
      <formula2>0</formula2>
    </dataValidation>
    <dataValidation allowBlank="true" errorStyle="stop" operator="between" showDropDown="false" showErrorMessage="false" showInputMessage="false" sqref="E91" type="list">
      <formula1>Lists!$C$8:$C$9</formula1>
      <formula2>0</formula2>
    </dataValidation>
    <dataValidation allowBlank="true" errorStyle="stop" operator="between" showDropDown="false" showErrorMessage="false" showInputMessage="false" sqref="H91" type="list">
      <formula1>Lists!$B$8:$B$12</formula1>
      <formula2>0</formula2>
    </dataValidation>
    <dataValidation allowBlank="true" errorStyle="stop" operator="between" showDropDown="false" showErrorMessage="false" showInputMessage="false" sqref="E92" type="list">
      <formula1>Lists!$C$8:$C$9</formula1>
      <formula2>0</formula2>
    </dataValidation>
    <dataValidation allowBlank="true" errorStyle="stop" operator="between" showDropDown="false" showErrorMessage="false" showInputMessage="false" sqref="H92" type="list">
      <formula1>Lists!$B$8:$B$12</formula1>
      <formula2>0</formula2>
    </dataValidation>
  </dataValidations>
  <hyperlinks>
    <hyperlink ref="B97" r:id="rId1" display="Visit mastt.com"/>
  </hyperlinks>
  <printOptions headings="false" gridLines="false" gridLinesSet="true" horizontalCentered="false" verticalCentered="false"/>
  <pageMargins left="0.3" right="0.3" top="0.4" bottom="0.4" header="0.511811023622047" footer="0.511811023622047"/>
  <pageSetup paperSize="8" scale="100" fitToWidth="1" fitToHeight="0" pageOrder="downThenOver" orientation="landscape" blackAndWhite="false" draft="false" cellComments="none" horizontalDpi="300" verticalDpi="300" copies="1"/>
  <headerFooter differentFirst="false" differentOddEven="false">
    <oddHeader/>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B79D0"/>
    <pageSetUpPr fitToPage="true"/>
  </sheetPr>
  <dimension ref="B1:T3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0" min="2" style="0" width="7"/>
    <col collapsed="false" customWidth="true" hidden="false" outlineLevel="0" max="21" min="21" style="0" width="2.2"/>
  </cols>
  <sheetData>
    <row r="1" customFormat="false" ht="33.75" hidden="false" customHeight="true" outlineLevel="0" collapsed="false">
      <c r="B1" s="1" t="s">
        <v>236</v>
      </c>
      <c r="C1" s="1"/>
      <c r="D1" s="1"/>
      <c r="E1" s="1"/>
      <c r="F1" s="1"/>
      <c r="G1" s="1"/>
      <c r="H1" s="1"/>
      <c r="I1" s="1"/>
      <c r="J1" s="1"/>
      <c r="K1" s="1"/>
      <c r="L1" s="1"/>
      <c r="M1" s="1"/>
      <c r="N1" s="1"/>
      <c r="O1" s="1"/>
      <c r="P1" s="1"/>
      <c r="Q1" s="1"/>
      <c r="R1" s="1"/>
      <c r="S1" s="1"/>
      <c r="T1" s="1"/>
    </row>
    <row r="2" customFormat="false" ht="4.5" hidden="false" customHeight="true" outlineLevel="0" collapsed="false">
      <c r="B2" s="31"/>
      <c r="C2" s="31"/>
      <c r="D2" s="31"/>
      <c r="E2" s="31"/>
      <c r="F2" s="31"/>
      <c r="G2" s="31"/>
      <c r="H2" s="31"/>
      <c r="I2" s="31"/>
      <c r="J2" s="31"/>
      <c r="K2" s="31"/>
      <c r="L2" s="31"/>
      <c r="M2" s="31"/>
      <c r="N2" s="31"/>
      <c r="O2" s="31"/>
      <c r="P2" s="31"/>
      <c r="Q2" s="31"/>
      <c r="R2" s="31"/>
      <c r="S2" s="31"/>
      <c r="T2" s="31"/>
    </row>
    <row r="3" customFormat="false" ht="16.5" hidden="false" customHeight="true" outlineLevel="0" collapsed="false">
      <c r="B3" s="13" t="str">
        <f aca="false">""</f>
        <v/>
      </c>
      <c r="C3" s="13"/>
      <c r="D3" s="13"/>
      <c r="E3" s="13"/>
      <c r="F3" s="13"/>
      <c r="G3" s="13"/>
      <c r="H3" s="13"/>
      <c r="I3" s="13"/>
      <c r="J3" s="13"/>
      <c r="K3" s="13"/>
      <c r="L3" s="13"/>
      <c r="M3" s="13"/>
      <c r="N3" s="13"/>
      <c r="O3" s="13"/>
      <c r="P3" s="13"/>
      <c r="Q3" s="13"/>
      <c r="R3" s="13"/>
      <c r="S3" s="13"/>
      <c r="T3" s="13"/>
    </row>
    <row r="4" customFormat="false" ht="25.5" hidden="false" customHeight="true" outlineLevel="0" collapsed="false">
      <c r="B4" s="3" t="s">
        <v>237</v>
      </c>
      <c r="C4" s="3"/>
      <c r="D4" s="3"/>
      <c r="E4" s="3"/>
      <c r="F4" s="3"/>
      <c r="G4" s="3"/>
      <c r="H4" s="3"/>
      <c r="I4" s="3"/>
      <c r="J4" s="3"/>
      <c r="K4" s="3"/>
      <c r="L4" s="3"/>
      <c r="M4" s="3"/>
      <c r="N4" s="3"/>
      <c r="O4" s="3"/>
      <c r="P4" s="3"/>
      <c r="Q4" s="3"/>
      <c r="R4" s="3"/>
      <c r="S4" s="3"/>
      <c r="T4" s="3"/>
    </row>
    <row r="6" customFormat="false" ht="33.75" hidden="false" customHeight="true" outlineLevel="0" collapsed="false">
      <c r="B6" s="32" t="str">
        <f aca="false">IF(((COUNTIFS('Project Checklist'!$E$8:$E$13,"Yes")+COUNTIFS('Project Checklist'!$E$18:$E$23,"Yes")+COUNTIFS('Project Checklist'!$E$28:$E$34,"Yes")+COUNTIFS('Project Checklist'!$E$39:$E$45,"Yes")+COUNTIFS('Project Checklist'!$E$50:$E$56,"Yes")+COUNTIFS('Project Checklist'!$E$61:$E$68,"Yes")+COUNTIFS('Project Checklist'!$E$73:$E$80,"Yes")+COUNTIFS('Project Checklist'!$E$85:$E$92,"Yes"))-(COUNTIFS('Project Checklist'!$E$8:$E$13,"Yes",'Project Checklist'!$H$8:$H$13,"Complete")+COUNTIFS('Project Checklist'!$E$18:$E$23,"Yes",'Project Checklist'!$H$18:$H$23,"Complete")+COUNTIFS('Project Checklist'!$E$28:$E$34,"Yes",'Project Checklist'!$H$28:$H$34,"Complete")+COUNTIFS('Project Checklist'!$E$39:$E$45,"Yes",'Project Checklist'!$H$39:$H$45,"Complete")+COUNTIFS('Project Checklist'!$E$50:$E$56,"Yes",'Project Checklist'!$H$50:$H$56,"Complete")+COUNTIFS('Project Checklist'!$E$61:$E$68,"Yes",'Project Checklist'!$H$61:$H$68,"Complete")+COUNTIFS('Project Checklist'!$E$73:$E$80,"Yes",'Project Checklist'!$H$73:$H$80,"Complete")+COUNTIFS('Project Checklist'!$E$85:$E$92,"Yes",'Project Checklist'!$H$85:$H$92,"Complete"))-(COUNTIFS('Project Checklist'!$E$8:$E$13,"Yes",'Project Checklist'!$H$8:$H$13,"Not applicable")+COUNTIFS('Project Checklist'!$E$18:$E$23,"Yes",'Project Checklist'!$H$18:$H$23,"Not applicable")+COUNTIFS('Project Checklist'!$E$28:$E$34,"Yes",'Project Checklist'!$H$28:$H$34,"Not applicable")+COUNTIFS('Project Checklist'!$E$39:$E$45,"Yes",'Project Checklist'!$H$39:$H$45,"Not applicable")+COUNTIFS('Project Checklist'!$E$50:$E$56,"Yes",'Project Checklist'!$H$50:$H$56,"Not applicable")+COUNTIFS('Project Checklist'!$E$61:$E$68,"Yes",'Project Checklist'!$H$61:$H$68,"Not applicable")+COUNTIFS('Project Checklist'!$E$73:$E$80,"Yes",'Project Checklist'!$H$73:$H$80,"Not applicable")+COUNTIFS('Project Checklist'!$E$85:$E$92,"Yes",'Project Checklist'!$H$85:$H$92,"Not applicable")))&gt;0,"▲   "&amp;((COUNTIFS('Project Checklist'!$E$8:$E$13,"Yes")+COUNTIFS('Project Checklist'!$E$18:$E$23,"Yes")+COUNTIFS('Project Checklist'!$E$28:$E$34,"Yes")+COUNTIFS('Project Checklist'!$E$39:$E$45,"Yes")+COUNTIFS('Project Checklist'!$E$50:$E$56,"Yes")+COUNTIFS('Project Checklist'!$E$61:$E$68,"Yes")+COUNTIFS('Project Checklist'!$E$73:$E$80,"Yes")+COUNTIFS('Project Checklist'!$E$85:$E$92,"Yes"))-(COUNTIFS('Project Checklist'!$E$8:$E$13,"Yes",'Project Checklist'!$H$8:$H$13,"Complete")+COUNTIFS('Project Checklist'!$E$18:$E$23,"Yes",'Project Checklist'!$H$18:$H$23,"Complete")+COUNTIFS('Project Checklist'!$E$28:$E$34,"Yes",'Project Checklist'!$H$28:$H$34,"Complete")+COUNTIFS('Project Checklist'!$E$39:$E$45,"Yes",'Project Checklist'!$H$39:$H$45,"Complete")+COUNTIFS('Project Checklist'!$E$50:$E$56,"Yes",'Project Checklist'!$H$50:$H$56,"Complete")+COUNTIFS('Project Checklist'!$E$61:$E$68,"Yes",'Project Checklist'!$H$61:$H$68,"Complete")+COUNTIFS('Project Checklist'!$E$73:$E$80,"Yes",'Project Checklist'!$H$73:$H$80,"Complete")+COUNTIFS('Project Checklist'!$E$85:$E$92,"Yes",'Project Checklist'!$H$85:$H$92,"Complete"))-(COUNTIFS('Project Checklist'!$E$8:$E$13,"Yes",'Project Checklist'!$H$8:$H$13,"Not applicable")+COUNTIFS('Project Checklist'!$E$18:$E$23,"Yes",'Project Checklist'!$H$18:$H$23,"Not applicable")+COUNTIFS('Project Checklist'!$E$28:$E$34,"Yes",'Project Checklist'!$H$28:$H$34,"Not applicable")+COUNTIFS('Project Checklist'!$E$39:$E$45,"Yes",'Project Checklist'!$H$39:$H$45,"Not applicable")+COUNTIFS('Project Checklist'!$E$50:$E$56,"Yes",'Project Checklist'!$H$50:$H$56,"Not applicable")+COUNTIFS('Project Checklist'!$E$61:$E$68,"Yes",'Project Checklist'!$H$61:$H$68,"Not applicable")+COUNTIFS('Project Checklist'!$E$73:$E$80,"Yes",'Project Checklist'!$H$73:$H$80,"Not applicable")+COUNTIFS('Project Checklist'!$E$85:$E$92,"Yes",'Project Checklist'!$H$85:$H$92,"Not applicable")))&amp;" CRITICAL ITEM(S) STILL OPEN   -   no stage with one of these is ready, whatever its percentage",IF((COUNTIFS('Project Checklist'!$H$8:$H$13,"Blocked")+COUNTIFS('Project Checklist'!$H$18:$H$23,"Blocked")+COUNTIFS('Project Checklist'!$H$28:$H$34,"Blocked")+COUNTIFS('Project Checklist'!$H$39:$H$45,"Blocked")+COUNTIFS('Project Checklist'!$H$50:$H$56,"Blocked")+COUNTIFS('Project Checklist'!$H$61:$H$68,"Blocked")+COUNTIFS('Project Checklist'!$H$73:$H$80,"Blocked")+COUNTIFS('Project Checklist'!$H$85:$H$92,"Blocked"))&gt;0,"●   "&amp;(COUNTIFS('Project Checklist'!$H$8:$H$13,"Blocked")+COUNTIFS('Project Checklist'!$H$18:$H$23,"Blocked")+COUNTIFS('Project Checklist'!$H$28:$H$34,"Blocked")+COUNTIFS('Project Checklist'!$H$39:$H$45,"Blocked")+COUNTIFS('Project Checklist'!$H$50:$H$56,"Blocked")+COUNTIFS('Project Checklist'!$H$61:$H$68,"Blocked")+COUNTIFS('Project Checklist'!$H$73:$H$80,"Blocked")+COUNTIFS('Project Checklist'!$H$85:$H$92,"Blocked"))&amp;" ITEM(S) BLOCKED   -   a blocked item needs the blocker named in the evidence column",IF(((COUNTIFS('Project Checklist'!$H$8:$H$13,"Complete")+COUNTIFS('Project Checklist'!$H$18:$H$23,"Complete")+COUNTIFS('Project Checklist'!$H$28:$H$34,"Complete")+COUNTIFS('Project Checklist'!$H$39:$H$45,"Complete")+COUNTIFS('Project Checklist'!$H$50:$H$56,"Complete")+COUNTIFS('Project Checklist'!$H$61:$H$68,"Complete")+COUNTIFS('Project Checklist'!$H$73:$H$80,"Complete")+COUNTIFS('Project Checklist'!$H$85:$H$92,"Complete"))+(COUNTIFS('Project Checklist'!$H$8:$H$13,"Not applicable")+COUNTIFS('Project Checklist'!$H$18:$H$23,"Not applicable")+COUNTIFS('Project Checklist'!$H$28:$H$34,"Not applicable")+COUNTIFS('Project Checklist'!$H$39:$H$45,"Not applicable")+COUNTIFS('Project Checklist'!$H$50:$H$56,"Not applicable")+COUNTIFS('Project Checklist'!$H$61:$H$68,"Not applicable")+COUNTIFS('Project Checklist'!$H$73:$H$80,"Not applicable")+COUNTIFS('Project Checklist'!$H$85:$H$92,"Not applicable")))=0,"●   NOTHING CLOSED YET   -   set a status on the items you have started","✓   EVERY CRITICAL ITEM CLOSED   -   all 8 stage gates read READY")))</f>
        <v>▲   38 CRITICAL ITEM(S) STILL OPEN   -   no stage with one of these is ready, whatever its percentage</v>
      </c>
      <c r="C6" s="32"/>
      <c r="D6" s="32"/>
      <c r="E6" s="32"/>
      <c r="F6" s="32"/>
      <c r="G6" s="32"/>
      <c r="H6" s="32"/>
      <c r="I6" s="32"/>
      <c r="J6" s="32"/>
      <c r="K6" s="32"/>
      <c r="L6" s="32"/>
      <c r="M6" s="32"/>
      <c r="N6" s="32"/>
      <c r="O6" s="32"/>
      <c r="P6" s="32"/>
      <c r="Q6" s="32"/>
      <c r="R6" s="32"/>
      <c r="S6" s="32"/>
      <c r="T6" s="32"/>
    </row>
    <row r="8" customFormat="false" ht="12.75" hidden="false" customHeight="true" outlineLevel="0" collapsed="false">
      <c r="B8" s="33" t="s">
        <v>238</v>
      </c>
      <c r="C8" s="33"/>
      <c r="D8" s="33"/>
      <c r="E8" s="33"/>
      <c r="G8" s="33" t="s">
        <v>239</v>
      </c>
      <c r="H8" s="33"/>
      <c r="I8" s="33"/>
      <c r="J8" s="33"/>
      <c r="L8" s="33" t="s">
        <v>240</v>
      </c>
      <c r="M8" s="33"/>
      <c r="N8" s="33"/>
      <c r="O8" s="33"/>
      <c r="Q8" s="33" t="s">
        <v>241</v>
      </c>
      <c r="R8" s="33"/>
      <c r="S8" s="33"/>
      <c r="T8" s="33"/>
    </row>
    <row r="9" customFormat="false" ht="30" hidden="false" customHeight="true" outlineLevel="0" collapsed="false">
      <c r="B9" s="34" t="n">
        <f aca="false">((COUNTIFS('Project Checklist'!$H$8:$H$13,"Complete")+COUNTIFS('Project Checklist'!$H$18:$H$23,"Complete")+COUNTIFS('Project Checklist'!$H$28:$H$34,"Complete")+COUNTIFS('Project Checklist'!$H$39:$H$45,"Complete")+COUNTIFS('Project Checklist'!$H$50:$H$56,"Complete")+COUNTIFS('Project Checklist'!$H$61:$H$68,"Complete")+COUNTIFS('Project Checklist'!$H$73:$H$80,"Complete")+COUNTIFS('Project Checklist'!$H$85:$H$92,"Complete"))+(COUNTIFS('Project Checklist'!$H$8:$H$13,"Not applicable")+COUNTIFS('Project Checklist'!$H$18:$H$23,"Not applicable")+COUNTIFS('Project Checklist'!$H$28:$H$34,"Not applicable")+COUNTIFS('Project Checklist'!$H$39:$H$45,"Not applicable")+COUNTIFS('Project Checklist'!$H$50:$H$56,"Not applicable")+COUNTIFS('Project Checklist'!$H$61:$H$68,"Not applicable")+COUNTIFS('Project Checklist'!$H$73:$H$80,"Not applicable")+COUNTIFS('Project Checklist'!$H$85:$H$92,"Not applicable")))/57</f>
        <v>0</v>
      </c>
      <c r="C9" s="34"/>
      <c r="D9" s="34"/>
      <c r="E9" s="34"/>
      <c r="G9" s="35" t="n">
        <f aca="false">((COUNTIFS('Project Checklist'!$E$8:$E$13,"Yes")+COUNTIFS('Project Checklist'!$E$18:$E$23,"Yes")+COUNTIFS('Project Checklist'!$E$28:$E$34,"Yes")+COUNTIFS('Project Checklist'!$E$39:$E$45,"Yes")+COUNTIFS('Project Checklist'!$E$50:$E$56,"Yes")+COUNTIFS('Project Checklist'!$E$61:$E$68,"Yes")+COUNTIFS('Project Checklist'!$E$73:$E$80,"Yes")+COUNTIFS('Project Checklist'!$E$85:$E$92,"Yes"))-(COUNTIFS('Project Checklist'!$E$8:$E$13,"Yes",'Project Checklist'!$H$8:$H$13,"Complete")+COUNTIFS('Project Checklist'!$E$18:$E$23,"Yes",'Project Checklist'!$H$18:$H$23,"Complete")+COUNTIFS('Project Checklist'!$E$28:$E$34,"Yes",'Project Checklist'!$H$28:$H$34,"Complete")+COUNTIFS('Project Checklist'!$E$39:$E$45,"Yes",'Project Checklist'!$H$39:$H$45,"Complete")+COUNTIFS('Project Checklist'!$E$50:$E$56,"Yes",'Project Checklist'!$H$50:$H$56,"Complete")+COUNTIFS('Project Checklist'!$E$61:$E$68,"Yes",'Project Checklist'!$H$61:$H$68,"Complete")+COUNTIFS('Project Checklist'!$E$73:$E$80,"Yes",'Project Checklist'!$H$73:$H$80,"Complete")+COUNTIFS('Project Checklist'!$E$85:$E$92,"Yes",'Project Checklist'!$H$85:$H$92,"Complete"))-(COUNTIFS('Project Checklist'!$E$8:$E$13,"Yes",'Project Checklist'!$H$8:$H$13,"Not applicable")+COUNTIFS('Project Checklist'!$E$18:$E$23,"Yes",'Project Checklist'!$H$18:$H$23,"Not applicable")+COUNTIFS('Project Checklist'!$E$28:$E$34,"Yes",'Project Checklist'!$H$28:$H$34,"Not applicable")+COUNTIFS('Project Checklist'!$E$39:$E$45,"Yes",'Project Checklist'!$H$39:$H$45,"Not applicable")+COUNTIFS('Project Checklist'!$E$50:$E$56,"Yes",'Project Checklist'!$H$50:$H$56,"Not applicable")+COUNTIFS('Project Checklist'!$E$61:$E$68,"Yes",'Project Checklist'!$H$61:$H$68,"Not applicable")+COUNTIFS('Project Checklist'!$E$73:$E$80,"Yes",'Project Checklist'!$H$73:$H$80,"Not applicable")+COUNTIFS('Project Checklist'!$E$85:$E$92,"Yes",'Project Checklist'!$H$85:$H$92,"Not applicable")))</f>
        <v>38</v>
      </c>
      <c r="H9" s="35"/>
      <c r="I9" s="35"/>
      <c r="J9" s="35"/>
      <c r="L9" s="35" t="n">
        <f aca="false">(COUNTIFS('Project Checklist'!$H$8:$H$13,"Blocked")+COUNTIFS('Project Checklist'!$H$18:$H$23,"Blocked")+COUNTIFS('Project Checklist'!$H$28:$H$34,"Blocked")+COUNTIFS('Project Checklist'!$H$39:$H$45,"Blocked")+COUNTIFS('Project Checklist'!$H$50:$H$56,"Blocked")+COUNTIFS('Project Checklist'!$H$61:$H$68,"Blocked")+COUNTIFS('Project Checklist'!$H$73:$H$80,"Blocked")+COUNTIFS('Project Checklist'!$H$85:$H$92,"Blocked"))</f>
        <v>0</v>
      </c>
      <c r="M9" s="35"/>
      <c r="N9" s="35"/>
      <c r="O9" s="35"/>
      <c r="Q9" s="35" t="n">
        <f aca="false">COUNTIF('Project Checklist'!$J$8:$J$13,"Overdue")+COUNTIF('Project Checklist'!$J$18:$J$23,"Overdue")+COUNTIF('Project Checklist'!$J$28:$J$34,"Overdue")+COUNTIF('Project Checklist'!$J$39:$J$45,"Overdue")+COUNTIF('Project Checklist'!$J$50:$J$56,"Overdue")+COUNTIF('Project Checklist'!$J$61:$J$68,"Overdue")+COUNTIF('Project Checklist'!$J$73:$J$80,"Overdue")+COUNTIF('Project Checklist'!$J$85:$J$92,"Overdue")</f>
        <v>0</v>
      </c>
      <c r="R9" s="35"/>
      <c r="S9" s="35"/>
      <c r="T9" s="35"/>
    </row>
    <row r="10" customFormat="false" ht="15" hidden="false" customHeight="true" outlineLevel="0" collapsed="false">
      <c r="B10" s="36" t="s">
        <v>242</v>
      </c>
      <c r="C10" s="36"/>
      <c r="D10" s="36"/>
      <c r="E10" s="36"/>
      <c r="G10" s="36" t="str">
        <f aca="false">"of "&amp;((COUNTIFS('Project Checklist'!$E$8:$E$13,"Yes")+COUNTIFS('Project Checklist'!$E$18:$E$23,"Yes")+COUNTIFS('Project Checklist'!$E$28:$E$34,"Yes")+COUNTIFS('Project Checklist'!$E$39:$E$45,"Yes")+COUNTIFS('Project Checklist'!$E$50:$E$56,"Yes")+COUNTIFS('Project Checklist'!$E$61:$E$68,"Yes")+COUNTIFS('Project Checklist'!$E$73:$E$80,"Yes")+COUNTIFS('Project Checklist'!$E$85:$E$92,"Yes")))&amp;" flagged critical"</f>
        <v>of 38 flagged critical</v>
      </c>
      <c r="H10" s="36"/>
      <c r="I10" s="36"/>
      <c r="J10" s="36"/>
      <c r="L10" s="36" t="s">
        <v>243</v>
      </c>
      <c r="M10" s="36"/>
      <c r="N10" s="36"/>
      <c r="O10" s="36"/>
      <c r="Q10" s="36" t="s">
        <v>244</v>
      </c>
      <c r="R10" s="36"/>
      <c r="S10" s="36"/>
      <c r="T10" s="36"/>
    </row>
    <row r="12" customFormat="false" ht="21.75" hidden="false" customHeight="true" outlineLevel="0" collapsed="false">
      <c r="B12" s="4" t="s">
        <v>245</v>
      </c>
      <c r="C12" s="4"/>
      <c r="D12" s="4"/>
      <c r="E12" s="4"/>
      <c r="F12" s="4"/>
      <c r="G12" s="4"/>
      <c r="H12" s="4"/>
      <c r="I12" s="4"/>
      <c r="J12" s="4"/>
      <c r="K12" s="4"/>
      <c r="L12" s="4"/>
      <c r="M12" s="4"/>
      <c r="N12" s="4"/>
      <c r="O12" s="4"/>
      <c r="P12" s="4"/>
      <c r="Q12" s="4"/>
      <c r="R12" s="4"/>
      <c r="S12" s="4"/>
      <c r="T12" s="4"/>
    </row>
    <row r="13" customFormat="false" ht="16.5" hidden="false" customHeight="true" outlineLevel="0" collapsed="false">
      <c r="B13" s="37" t="s">
        <v>246</v>
      </c>
      <c r="C13" s="37"/>
      <c r="D13" s="37"/>
      <c r="E13" s="37"/>
      <c r="F13" s="37"/>
      <c r="G13" s="37"/>
      <c r="H13" s="38" t="n">
        <f aca="false">(COUNTIF('Project Checklist'!$H$8:$H$13,"Complete")+COUNTIF('Project Checklist'!$H$8:$H$13,"Not applicable"))/6</f>
        <v>0</v>
      </c>
      <c r="I13" s="39" t="str">
        <f aca="false">IF(MAX($H$13:$H$20)=0,"",IF($H13=0,"",REPT("█",MAX(1,ROUND($H13/MAX($H$13:$H$20)*24,0)))))</f>
        <v/>
      </c>
      <c r="J13" s="39"/>
      <c r="K13" s="39"/>
      <c r="L13" s="39"/>
      <c r="M13" s="39"/>
      <c r="N13" s="39"/>
      <c r="O13" s="39"/>
      <c r="P13" s="40" t="str">
        <f aca="false">IF('Project Checklist'!$E$14=0,"no critical items",IF('Project Checklist'!$E$14=COUNTIFS('Project Checklist'!$E$8:$E$13,"Yes",'Project Checklist'!$H$8:$H$13,"Complete")+COUNTIFS('Project Checklist'!$E$8:$E$13,"Yes",'Project Checklist'!$H$8:$H$13,"Not applicable"),"✓ READY","▲ "&amp;('Project Checklist'!$E$14-COUNTIFS('Project Checklist'!$E$8:$E$13,"Yes",'Project Checklist'!$H$8:$H$13,"Complete")-COUNTIFS('Project Checklist'!$E$8:$E$13,"Yes",'Project Checklist'!$H$8:$H$13,"Not applicable"))&amp;" critical open"))</f>
        <v>▲ 3 critical open</v>
      </c>
      <c r="Q13" s="40"/>
      <c r="R13" s="40"/>
      <c r="S13" s="40"/>
      <c r="T13" s="40"/>
    </row>
    <row r="14" customFormat="false" ht="16.5" hidden="false" customHeight="true" outlineLevel="0" collapsed="false">
      <c r="B14" s="37" t="s">
        <v>247</v>
      </c>
      <c r="C14" s="37"/>
      <c r="D14" s="37"/>
      <c r="E14" s="37"/>
      <c r="F14" s="37"/>
      <c r="G14" s="37"/>
      <c r="H14" s="38" t="n">
        <f aca="false">(COUNTIF('Project Checklist'!$H$18:$H$23,"Complete")+COUNTIF('Project Checklist'!$H$18:$H$23,"Not applicable"))/6</f>
        <v>0</v>
      </c>
      <c r="I14" s="39" t="str">
        <f aca="false">IF(MAX($H$13:$H$20)=0,"",IF($H14=0,"",REPT("█",MAX(1,ROUND($H14/MAX($H$13:$H$20)*24,0)))))</f>
        <v/>
      </c>
      <c r="J14" s="39"/>
      <c r="K14" s="39"/>
      <c r="L14" s="39"/>
      <c r="M14" s="39"/>
      <c r="N14" s="39"/>
      <c r="O14" s="39"/>
      <c r="P14" s="40" t="str">
        <f aca="false">IF('Project Checklist'!$E$24=0,"no critical items",IF('Project Checklist'!$E$24=COUNTIFS('Project Checklist'!$E$18:$E$23,"Yes",'Project Checklist'!$H$18:$H$23,"Complete")+COUNTIFS('Project Checklist'!$E$18:$E$23,"Yes",'Project Checklist'!$H$18:$H$23,"Not applicable"),"✓ READY","▲ "&amp;('Project Checklist'!$E$24-COUNTIFS('Project Checklist'!$E$18:$E$23,"Yes",'Project Checklist'!$H$18:$H$23,"Complete")-COUNTIFS('Project Checklist'!$E$18:$E$23,"Yes",'Project Checklist'!$H$18:$H$23,"Not applicable"))&amp;" critical open"))</f>
        <v>▲ 3 critical open</v>
      </c>
      <c r="Q14" s="40"/>
      <c r="R14" s="40"/>
      <c r="S14" s="40"/>
      <c r="T14" s="40"/>
    </row>
    <row r="15" customFormat="false" ht="16.5" hidden="false" customHeight="true" outlineLevel="0" collapsed="false">
      <c r="B15" s="37" t="s">
        <v>248</v>
      </c>
      <c r="C15" s="37"/>
      <c r="D15" s="37"/>
      <c r="E15" s="37"/>
      <c r="F15" s="37"/>
      <c r="G15" s="37"/>
      <c r="H15" s="38" t="n">
        <f aca="false">(COUNTIF('Project Checklist'!$H$28:$H$34,"Complete")+COUNTIF('Project Checklist'!$H$28:$H$34,"Not applicable"))/7</f>
        <v>0</v>
      </c>
      <c r="I15" s="39" t="str">
        <f aca="false">IF(MAX($H$13:$H$20)=0,"",IF($H15=0,"",REPT("█",MAX(1,ROUND($H15/MAX($H$13:$H$20)*24,0)))))</f>
        <v/>
      </c>
      <c r="J15" s="39"/>
      <c r="K15" s="39"/>
      <c r="L15" s="39"/>
      <c r="M15" s="39"/>
      <c r="N15" s="39"/>
      <c r="O15" s="39"/>
      <c r="P15" s="40" t="str">
        <f aca="false">IF('Project Checklist'!$E$35=0,"no critical items",IF('Project Checklist'!$E$35=COUNTIFS('Project Checklist'!$E$28:$E$34,"Yes",'Project Checklist'!$H$28:$H$34,"Complete")+COUNTIFS('Project Checklist'!$E$28:$E$34,"Yes",'Project Checklist'!$H$28:$H$34,"Not applicable"),"✓ READY","▲ "&amp;('Project Checklist'!$E$35-COUNTIFS('Project Checklist'!$E$28:$E$34,"Yes",'Project Checklist'!$H$28:$H$34,"Complete")-COUNTIFS('Project Checklist'!$E$28:$E$34,"Yes",'Project Checklist'!$H$28:$H$34,"Not applicable"))&amp;" critical open"))</f>
        <v>▲ 4 critical open</v>
      </c>
      <c r="Q15" s="40"/>
      <c r="R15" s="40"/>
      <c r="S15" s="40"/>
      <c r="T15" s="40"/>
    </row>
    <row r="16" customFormat="false" ht="16.5" hidden="false" customHeight="true" outlineLevel="0" collapsed="false">
      <c r="B16" s="37" t="s">
        <v>249</v>
      </c>
      <c r="C16" s="37"/>
      <c r="D16" s="37"/>
      <c r="E16" s="37"/>
      <c r="F16" s="37"/>
      <c r="G16" s="37"/>
      <c r="H16" s="38" t="n">
        <f aca="false">(COUNTIF('Project Checklist'!$H$39:$H$45,"Complete")+COUNTIF('Project Checklist'!$H$39:$H$45,"Not applicable"))/7</f>
        <v>0</v>
      </c>
      <c r="I16" s="39" t="str">
        <f aca="false">IF(MAX($H$13:$H$20)=0,"",IF($H16=0,"",REPT("█",MAX(1,ROUND($H16/MAX($H$13:$H$20)*24,0)))))</f>
        <v/>
      </c>
      <c r="J16" s="39"/>
      <c r="K16" s="39"/>
      <c r="L16" s="39"/>
      <c r="M16" s="39"/>
      <c r="N16" s="39"/>
      <c r="O16" s="39"/>
      <c r="P16" s="40" t="str">
        <f aca="false">IF('Project Checklist'!$E$46=0,"no critical items",IF('Project Checklist'!$E$46=COUNTIFS('Project Checklist'!$E$39:$E$45,"Yes",'Project Checklist'!$H$39:$H$45,"Complete")+COUNTIFS('Project Checklist'!$E$39:$E$45,"Yes",'Project Checklist'!$H$39:$H$45,"Not applicable"),"✓ READY","▲ "&amp;('Project Checklist'!$E$46-COUNTIFS('Project Checklist'!$E$39:$E$45,"Yes",'Project Checklist'!$H$39:$H$45,"Complete")-COUNTIFS('Project Checklist'!$E$39:$E$45,"Yes",'Project Checklist'!$H$39:$H$45,"Not applicable"))&amp;" critical open"))</f>
        <v>▲ 7 critical open</v>
      </c>
      <c r="Q16" s="40"/>
      <c r="R16" s="40"/>
      <c r="S16" s="40"/>
      <c r="T16" s="40"/>
    </row>
    <row r="17" customFormat="false" ht="16.5" hidden="false" customHeight="true" outlineLevel="0" collapsed="false">
      <c r="B17" s="37" t="s">
        <v>250</v>
      </c>
      <c r="C17" s="37"/>
      <c r="D17" s="37"/>
      <c r="E17" s="37"/>
      <c r="F17" s="37"/>
      <c r="G17" s="37"/>
      <c r="H17" s="38" t="n">
        <f aca="false">(COUNTIF('Project Checklist'!$H$50:$H$56,"Complete")+COUNTIF('Project Checklist'!$H$50:$H$56,"Not applicable"))/7</f>
        <v>0</v>
      </c>
      <c r="I17" s="39" t="str">
        <f aca="false">IF(MAX($H$13:$H$20)=0,"",IF($H17=0,"",REPT("█",MAX(1,ROUND($H17/MAX($H$13:$H$20)*24,0)))))</f>
        <v/>
      </c>
      <c r="J17" s="39"/>
      <c r="K17" s="39"/>
      <c r="L17" s="39"/>
      <c r="M17" s="39"/>
      <c r="N17" s="39"/>
      <c r="O17" s="39"/>
      <c r="P17" s="40" t="str">
        <f aca="false">IF('Project Checklist'!$E$57=0,"no critical items",IF('Project Checklist'!$E$57=COUNTIFS('Project Checklist'!$E$50:$E$56,"Yes",'Project Checklist'!$H$50:$H$56,"Complete")+COUNTIFS('Project Checklist'!$E$50:$E$56,"Yes",'Project Checklist'!$H$50:$H$56,"Not applicable"),"✓ READY","▲ "&amp;('Project Checklist'!$E$57-COUNTIFS('Project Checklist'!$E$50:$E$56,"Yes",'Project Checklist'!$H$50:$H$56,"Complete")-COUNTIFS('Project Checklist'!$E$50:$E$56,"Yes",'Project Checklist'!$H$50:$H$56,"Not applicable"))&amp;" critical open"))</f>
        <v>▲ 5 critical open</v>
      </c>
      <c r="Q17" s="40"/>
      <c r="R17" s="40"/>
      <c r="S17" s="40"/>
      <c r="T17" s="40"/>
    </row>
    <row r="18" customFormat="false" ht="16.5" hidden="false" customHeight="true" outlineLevel="0" collapsed="false">
      <c r="B18" s="37" t="s">
        <v>251</v>
      </c>
      <c r="C18" s="37"/>
      <c r="D18" s="37"/>
      <c r="E18" s="37"/>
      <c r="F18" s="37"/>
      <c r="G18" s="37"/>
      <c r="H18" s="38" t="n">
        <f aca="false">(COUNTIF('Project Checklist'!$H$61:$H$68,"Complete")+COUNTIF('Project Checklist'!$H$61:$H$68,"Not applicable"))/8</f>
        <v>0</v>
      </c>
      <c r="I18" s="39" t="str">
        <f aca="false">IF(MAX($H$13:$H$20)=0,"",IF($H18=0,"",REPT("█",MAX(1,ROUND($H18/MAX($H$13:$H$20)*24,0)))))</f>
        <v/>
      </c>
      <c r="J18" s="39"/>
      <c r="K18" s="39"/>
      <c r="L18" s="39"/>
      <c r="M18" s="39"/>
      <c r="N18" s="39"/>
      <c r="O18" s="39"/>
      <c r="P18" s="40" t="str">
        <f aca="false">IF('Project Checklist'!$E$69=0,"no critical items",IF('Project Checklist'!$E$69=COUNTIFS('Project Checklist'!$E$61:$E$68,"Yes",'Project Checklist'!$H$61:$H$68,"Complete")+COUNTIFS('Project Checklist'!$E$61:$E$68,"Yes",'Project Checklist'!$H$61:$H$68,"Not applicable"),"✓ READY","▲ "&amp;('Project Checklist'!$E$69-COUNTIFS('Project Checklist'!$E$61:$E$68,"Yes",'Project Checklist'!$H$61:$H$68,"Complete")-COUNTIFS('Project Checklist'!$E$61:$E$68,"Yes",'Project Checklist'!$H$61:$H$68,"Not applicable"))&amp;" critical open"))</f>
        <v>▲ 6 critical open</v>
      </c>
      <c r="Q18" s="40"/>
      <c r="R18" s="40"/>
      <c r="S18" s="40"/>
      <c r="T18" s="40"/>
    </row>
    <row r="19" customFormat="false" ht="16.5" hidden="false" customHeight="true" outlineLevel="0" collapsed="false">
      <c r="B19" s="37" t="s">
        <v>252</v>
      </c>
      <c r="C19" s="37"/>
      <c r="D19" s="37"/>
      <c r="E19" s="37"/>
      <c r="F19" s="37"/>
      <c r="G19" s="37"/>
      <c r="H19" s="38" t="n">
        <f aca="false">(COUNTIF('Project Checklist'!$H$73:$H$80,"Complete")+COUNTIF('Project Checklist'!$H$73:$H$80,"Not applicable"))/8</f>
        <v>0</v>
      </c>
      <c r="I19" s="39" t="str">
        <f aca="false">IF(MAX($H$13:$H$20)=0,"",IF($H19=0,"",REPT("█",MAX(1,ROUND($H19/MAX($H$13:$H$20)*24,0)))))</f>
        <v/>
      </c>
      <c r="J19" s="39"/>
      <c r="K19" s="39"/>
      <c r="L19" s="39"/>
      <c r="M19" s="39"/>
      <c r="N19" s="39"/>
      <c r="O19" s="39"/>
      <c r="P19" s="40" t="str">
        <f aca="false">IF('Project Checklist'!$E$81=0,"no critical items",IF('Project Checklist'!$E$81=COUNTIFS('Project Checklist'!$E$73:$E$80,"Yes",'Project Checklist'!$H$73:$H$80,"Complete")+COUNTIFS('Project Checklist'!$E$73:$E$80,"Yes",'Project Checklist'!$H$73:$H$80,"Not applicable"),"✓ READY","▲ "&amp;('Project Checklist'!$E$81-COUNTIFS('Project Checklist'!$E$73:$E$80,"Yes",'Project Checklist'!$H$73:$H$80,"Complete")-COUNTIFS('Project Checklist'!$E$73:$E$80,"Yes",'Project Checklist'!$H$73:$H$80,"Not applicable"))&amp;" critical open"))</f>
        <v>▲ 5 critical open</v>
      </c>
      <c r="Q19" s="40"/>
      <c r="R19" s="40"/>
      <c r="S19" s="40"/>
      <c r="T19" s="40"/>
    </row>
    <row r="20" customFormat="false" ht="16.5" hidden="false" customHeight="true" outlineLevel="0" collapsed="false">
      <c r="B20" s="37" t="s">
        <v>253</v>
      </c>
      <c r="C20" s="37"/>
      <c r="D20" s="37"/>
      <c r="E20" s="37"/>
      <c r="F20" s="37"/>
      <c r="G20" s="37"/>
      <c r="H20" s="38" t="n">
        <f aca="false">(COUNTIF('Project Checklist'!$H$85:$H$92,"Complete")+COUNTIF('Project Checklist'!$H$85:$H$92,"Not applicable"))/8</f>
        <v>0</v>
      </c>
      <c r="I20" s="39" t="str">
        <f aca="false">IF(MAX($H$13:$H$20)=0,"",IF($H20=0,"",REPT("█",MAX(1,ROUND($H20/MAX($H$13:$H$20)*24,0)))))</f>
        <v/>
      </c>
      <c r="J20" s="39"/>
      <c r="K20" s="39"/>
      <c r="L20" s="39"/>
      <c r="M20" s="39"/>
      <c r="N20" s="39"/>
      <c r="O20" s="39"/>
      <c r="P20" s="40" t="str">
        <f aca="false">IF('Project Checklist'!$E$93=0,"no critical items",IF('Project Checklist'!$E$93=COUNTIFS('Project Checklist'!$E$85:$E$92,"Yes",'Project Checklist'!$H$85:$H$92,"Complete")+COUNTIFS('Project Checklist'!$E$85:$E$92,"Yes",'Project Checklist'!$H$85:$H$92,"Not applicable"),"✓ READY","▲ "&amp;('Project Checklist'!$E$93-COUNTIFS('Project Checklist'!$E$85:$E$92,"Yes",'Project Checklist'!$H$85:$H$92,"Complete")-COUNTIFS('Project Checklist'!$E$85:$E$92,"Yes",'Project Checklist'!$H$85:$H$92,"Not applicable"))&amp;" critical open"))</f>
        <v>▲ 5 critical open</v>
      </c>
      <c r="Q20" s="40"/>
      <c r="R20" s="40"/>
      <c r="S20" s="40"/>
      <c r="T20" s="40"/>
    </row>
    <row r="21" customFormat="false" ht="21.75" hidden="false" customHeight="true" outlineLevel="0" collapsed="false">
      <c r="B21" s="7" t="s">
        <v>254</v>
      </c>
      <c r="C21" s="7"/>
      <c r="D21" s="7"/>
      <c r="E21" s="7"/>
      <c r="F21" s="7"/>
      <c r="G21" s="7"/>
      <c r="H21" s="7"/>
      <c r="I21" s="7"/>
      <c r="J21" s="7"/>
      <c r="K21" s="7"/>
      <c r="L21" s="7"/>
      <c r="M21" s="7"/>
      <c r="N21" s="7"/>
      <c r="O21" s="7"/>
      <c r="P21" s="7"/>
      <c r="Q21" s="7"/>
      <c r="R21" s="7"/>
      <c r="S21" s="7"/>
      <c r="T21" s="7"/>
    </row>
    <row r="23" customFormat="false" ht="21.75" hidden="false" customHeight="true" outlineLevel="0" collapsed="false">
      <c r="B23" s="4" t="s">
        <v>255</v>
      </c>
      <c r="C23" s="4"/>
      <c r="D23" s="4"/>
      <c r="E23" s="4"/>
      <c r="F23" s="4"/>
      <c r="G23" s="4"/>
      <c r="H23" s="4"/>
      <c r="I23" s="4"/>
      <c r="J23" s="4"/>
      <c r="K23" s="4"/>
      <c r="L23" s="4"/>
      <c r="M23" s="4"/>
      <c r="N23" s="4"/>
      <c r="O23" s="4"/>
      <c r="P23" s="4"/>
      <c r="Q23" s="4"/>
      <c r="R23" s="4"/>
      <c r="S23" s="4"/>
      <c r="T23" s="4"/>
    </row>
    <row r="24" customFormat="false" ht="15.75" hidden="false" customHeight="true" outlineLevel="0" collapsed="false">
      <c r="B24" s="15"/>
      <c r="C24" s="15"/>
      <c r="D24" s="15"/>
      <c r="E24" s="15"/>
      <c r="F24" s="15" t="s">
        <v>256</v>
      </c>
      <c r="G24" s="15"/>
      <c r="H24" s="15" t="s">
        <v>257</v>
      </c>
      <c r="I24" s="15"/>
      <c r="J24" s="15"/>
      <c r="K24" s="15"/>
      <c r="L24" s="15"/>
      <c r="M24" s="15"/>
      <c r="N24" s="15"/>
      <c r="O24" s="15"/>
      <c r="P24" s="15"/>
      <c r="Q24" s="15"/>
      <c r="R24" s="15"/>
      <c r="S24" s="15"/>
      <c r="T24" s="15"/>
    </row>
    <row r="25" customFormat="false" ht="18" hidden="false" customHeight="true" outlineLevel="0" collapsed="false">
      <c r="B25" s="41" t="s">
        <v>258</v>
      </c>
      <c r="C25" s="41"/>
      <c r="D25" s="41"/>
      <c r="E25" s="41"/>
      <c r="F25" s="42" t="n">
        <f aca="false">57</f>
        <v>57</v>
      </c>
      <c r="G25" s="42"/>
      <c r="H25" s="43" t="s">
        <v>259</v>
      </c>
      <c r="I25" s="43"/>
      <c r="J25" s="43"/>
      <c r="K25" s="43"/>
      <c r="L25" s="43"/>
      <c r="M25" s="43"/>
      <c r="N25" s="43"/>
      <c r="O25" s="43"/>
      <c r="P25" s="43"/>
      <c r="Q25" s="43"/>
      <c r="R25" s="43"/>
      <c r="S25" s="43"/>
      <c r="T25" s="43"/>
    </row>
    <row r="26" customFormat="false" ht="30" hidden="false" customHeight="true" outlineLevel="0" collapsed="false">
      <c r="B26" s="41" t="s">
        <v>260</v>
      </c>
      <c r="C26" s="41"/>
      <c r="D26" s="41"/>
      <c r="E26" s="41"/>
      <c r="F26" s="42" t="n">
        <f aca="false">((COUNTIFS('Project Checklist'!$H$8:$H$13,"Complete")+COUNTIFS('Project Checklist'!$H$18:$H$23,"Complete")+COUNTIFS('Project Checklist'!$H$28:$H$34,"Complete")+COUNTIFS('Project Checklist'!$H$39:$H$45,"Complete")+COUNTIFS('Project Checklist'!$H$50:$H$56,"Complete")+COUNTIFS('Project Checklist'!$H$61:$H$68,"Complete")+COUNTIFS('Project Checklist'!$H$73:$H$80,"Complete")+COUNTIFS('Project Checklist'!$H$85:$H$92,"Complete"))+(COUNTIFS('Project Checklist'!$H$8:$H$13,"Not applicable")+COUNTIFS('Project Checklist'!$H$18:$H$23,"Not applicable")+COUNTIFS('Project Checklist'!$H$28:$H$34,"Not applicable")+COUNTIFS('Project Checklist'!$H$39:$H$45,"Not applicable")+COUNTIFS('Project Checklist'!$H$50:$H$56,"Not applicable")+COUNTIFS('Project Checklist'!$H$61:$H$68,"Not applicable")+COUNTIFS('Project Checklist'!$H$73:$H$80,"Not applicable")+COUNTIFS('Project Checklist'!$H$85:$H$92,"Not applicable")))</f>
        <v>0</v>
      </c>
      <c r="G26" s="42"/>
      <c r="H26" s="43" t="s">
        <v>261</v>
      </c>
      <c r="I26" s="43"/>
      <c r="J26" s="43"/>
      <c r="K26" s="43"/>
      <c r="L26" s="43"/>
      <c r="M26" s="43"/>
      <c r="N26" s="43"/>
      <c r="O26" s="43"/>
      <c r="P26" s="43"/>
      <c r="Q26" s="43"/>
      <c r="R26" s="43"/>
      <c r="S26" s="43"/>
      <c r="T26" s="43"/>
    </row>
    <row r="27" customFormat="false" ht="18" hidden="false" customHeight="true" outlineLevel="0" collapsed="false">
      <c r="B27" s="41" t="s">
        <v>262</v>
      </c>
      <c r="C27" s="41"/>
      <c r="D27" s="41"/>
      <c r="E27" s="41"/>
      <c r="F27" s="42" t="n">
        <f aca="false">IF(COUNTIFS('Project Checklist'!$E$8:$E$13,"Yes")=COUNTIFS('Project Checklist'!$E$8:$E$13,"Yes",'Project Checklist'!$H$8:$H$13,"Complete")+COUNTIFS('Project Checklist'!$E$8:$E$13,"Yes",'Project Checklist'!$H$8:$H$13,"Not applicable"),1,0)+IF(COUNTIFS('Project Checklist'!$E$18:$E$23,"Yes")=COUNTIFS('Project Checklist'!$E$18:$E$23,"Yes",'Project Checklist'!$H$18:$H$23,"Complete")+COUNTIFS('Project Checklist'!$E$18:$E$23,"Yes",'Project Checklist'!$H$18:$H$23,"Not applicable"),1,0)+IF(COUNTIFS('Project Checklist'!$E$28:$E$34,"Yes")=COUNTIFS('Project Checklist'!$E$28:$E$34,"Yes",'Project Checklist'!$H$28:$H$34,"Complete")+COUNTIFS('Project Checklist'!$E$28:$E$34,"Yes",'Project Checklist'!$H$28:$H$34,"Not applicable"),1,0)+IF(COUNTIFS('Project Checklist'!$E$39:$E$45,"Yes")=COUNTIFS('Project Checklist'!$E$39:$E$45,"Yes",'Project Checklist'!$H$39:$H$45,"Complete")+COUNTIFS('Project Checklist'!$E$39:$E$45,"Yes",'Project Checklist'!$H$39:$H$45,"Not applicable"),1,0)+IF(COUNTIFS('Project Checklist'!$E$50:$E$56,"Yes")=COUNTIFS('Project Checklist'!$E$50:$E$56,"Yes",'Project Checklist'!$H$50:$H$56,"Complete")+COUNTIFS('Project Checklist'!$E$50:$E$56,"Yes",'Project Checklist'!$H$50:$H$56,"Not applicable"),1,0)+IF(COUNTIFS('Project Checklist'!$E$61:$E$68,"Yes")=COUNTIFS('Project Checklist'!$E$61:$E$68,"Yes",'Project Checklist'!$H$61:$H$68,"Complete")+COUNTIFS('Project Checklist'!$E$61:$E$68,"Yes",'Project Checklist'!$H$61:$H$68,"Not applicable"),1,0)+IF(COUNTIFS('Project Checklist'!$E$73:$E$80,"Yes")=COUNTIFS('Project Checklist'!$E$73:$E$80,"Yes",'Project Checklist'!$H$73:$H$80,"Complete")+COUNTIFS('Project Checklist'!$E$73:$E$80,"Yes",'Project Checklist'!$H$73:$H$80,"Not applicable"),1,0)+IF(COUNTIFS('Project Checklist'!$E$85:$E$92,"Yes")=COUNTIFS('Project Checklist'!$E$85:$E$92,"Yes",'Project Checklist'!$H$85:$H$92,"Complete")+COUNTIFS('Project Checklist'!$E$85:$E$92,"Yes",'Project Checklist'!$H$85:$H$92,"Not applicable"),1,0)</f>
        <v>0</v>
      </c>
      <c r="G27" s="42"/>
      <c r="H27" s="43" t="s">
        <v>263</v>
      </c>
      <c r="I27" s="43"/>
      <c r="J27" s="43"/>
      <c r="K27" s="43"/>
      <c r="L27" s="43"/>
      <c r="M27" s="43"/>
      <c r="N27" s="43"/>
      <c r="O27" s="43"/>
      <c r="P27" s="43"/>
      <c r="Q27" s="43"/>
      <c r="R27" s="43"/>
      <c r="S27" s="43"/>
      <c r="T27" s="43"/>
    </row>
    <row r="28" customFormat="false" ht="18" hidden="false" customHeight="true" outlineLevel="0" collapsed="false">
      <c r="B28" s="41" t="s">
        <v>264</v>
      </c>
      <c r="C28" s="41"/>
      <c r="D28" s="41"/>
      <c r="E28" s="41"/>
      <c r="F28" s="42" t="n">
        <f aca="false">SUMPRODUCT(('Project Checklist'!$C$8:$C$13&lt;&gt;"")*('Project Checklist'!$F$8:$F$13=""))+SUMPRODUCT(('Project Checklist'!$C$18:$C$23&lt;&gt;"")*('Project Checklist'!$F$18:$F$23=""))+SUMPRODUCT(('Project Checklist'!$C$28:$C$34&lt;&gt;"")*('Project Checklist'!$F$28:$F$34=""))+SUMPRODUCT(('Project Checklist'!$C$39:$C$45&lt;&gt;"")*('Project Checklist'!$F$39:$F$45=""))+SUMPRODUCT(('Project Checklist'!$C$50:$C$56&lt;&gt;"")*('Project Checklist'!$F$50:$F$56=""))+SUMPRODUCT(('Project Checklist'!$C$61:$C$68&lt;&gt;"")*('Project Checklist'!$F$61:$F$68=""))+SUMPRODUCT(('Project Checklist'!$C$73:$C$80&lt;&gt;"")*('Project Checklist'!$F$73:$F$80=""))+SUMPRODUCT(('Project Checklist'!$C$85:$C$92&lt;&gt;"")*('Project Checklist'!$F$85:$F$92=""))</f>
        <v>57</v>
      </c>
      <c r="G28" s="42"/>
      <c r="H28" s="43" t="s">
        <v>265</v>
      </c>
      <c r="I28" s="43"/>
      <c r="J28" s="43"/>
      <c r="K28" s="43"/>
      <c r="L28" s="43"/>
      <c r="M28" s="43"/>
      <c r="N28" s="43"/>
      <c r="O28" s="43"/>
      <c r="P28" s="43"/>
      <c r="Q28" s="43"/>
      <c r="R28" s="43"/>
      <c r="S28" s="43"/>
      <c r="T28" s="43"/>
    </row>
    <row r="29" customFormat="false" ht="30" hidden="false" customHeight="true" outlineLevel="0" collapsed="false">
      <c r="B29" s="41" t="s">
        <v>266</v>
      </c>
      <c r="C29" s="41"/>
      <c r="D29" s="41"/>
      <c r="E29" s="41"/>
      <c r="F29" s="42" t="n">
        <f aca="false">SUMPRODUCT(('Project Checklist'!$H$8:$H$13="Complete")*('Project Checklist'!$I$8:$I$13=""))+SUMPRODUCT(('Project Checklist'!$H$18:$H$23="Complete")*('Project Checklist'!$I$18:$I$23=""))+SUMPRODUCT(('Project Checklist'!$H$28:$H$34="Complete")*('Project Checklist'!$I$28:$I$34=""))+SUMPRODUCT(('Project Checklist'!$H$39:$H$45="Complete")*('Project Checklist'!$I$39:$I$45=""))+SUMPRODUCT(('Project Checklist'!$H$50:$H$56="Complete")*('Project Checklist'!$I$50:$I$56=""))+SUMPRODUCT(('Project Checklist'!$H$61:$H$68="Complete")*('Project Checklist'!$I$61:$I$68=""))+SUMPRODUCT(('Project Checklist'!$H$73:$H$80="Complete")*('Project Checklist'!$I$73:$I$80=""))+SUMPRODUCT(('Project Checklist'!$H$85:$H$92="Complete")*('Project Checklist'!$I$85:$I$92=""))</f>
        <v>0</v>
      </c>
      <c r="G29" s="42"/>
      <c r="H29" s="43" t="s">
        <v>267</v>
      </c>
      <c r="I29" s="43"/>
      <c r="J29" s="43"/>
      <c r="K29" s="43"/>
      <c r="L29" s="43"/>
      <c r="M29" s="43"/>
      <c r="N29" s="43"/>
      <c r="O29" s="43"/>
      <c r="P29" s="43"/>
      <c r="Q29" s="43"/>
      <c r="R29" s="43"/>
      <c r="S29" s="43"/>
      <c r="T29" s="43"/>
    </row>
    <row r="31" customFormat="false" ht="18" hidden="false" customHeight="true" outlineLevel="0" collapsed="false">
      <c r="B31" s="12" t="s">
        <v>40</v>
      </c>
      <c r="C31" s="12"/>
      <c r="D31" s="12"/>
      <c r="E31" s="12"/>
      <c r="F31" s="12"/>
      <c r="G31" s="12"/>
      <c r="H31" s="12"/>
      <c r="I31" s="12"/>
      <c r="J31" s="12"/>
      <c r="K31" s="12"/>
      <c r="L31" s="12"/>
      <c r="M31" s="12"/>
      <c r="N31" s="12"/>
      <c r="O31" s="12"/>
      <c r="P31" s="12"/>
      <c r="Q31" s="12"/>
      <c r="R31" s="12"/>
      <c r="S31" s="12"/>
      <c r="T31" s="12"/>
    </row>
  </sheetData>
  <mergeCells count="63">
    <mergeCell ref="B1:T1"/>
    <mergeCell ref="B2:T2"/>
    <mergeCell ref="B3:T3"/>
    <mergeCell ref="B4:T4"/>
    <mergeCell ref="B6:T6"/>
    <mergeCell ref="B8:E8"/>
    <mergeCell ref="G8:J8"/>
    <mergeCell ref="L8:O8"/>
    <mergeCell ref="Q8:T8"/>
    <mergeCell ref="B9:E9"/>
    <mergeCell ref="G9:J9"/>
    <mergeCell ref="L9:O9"/>
    <mergeCell ref="Q9:T9"/>
    <mergeCell ref="B10:E10"/>
    <mergeCell ref="G10:J10"/>
    <mergeCell ref="L10:O10"/>
    <mergeCell ref="Q10:T10"/>
    <mergeCell ref="B12:T12"/>
    <mergeCell ref="B13:G13"/>
    <mergeCell ref="I13:O13"/>
    <mergeCell ref="P13:T13"/>
    <mergeCell ref="B14:G14"/>
    <mergeCell ref="I14:O14"/>
    <mergeCell ref="P14:T14"/>
    <mergeCell ref="B15:G15"/>
    <mergeCell ref="I15:O15"/>
    <mergeCell ref="P15:T15"/>
    <mergeCell ref="B16:G16"/>
    <mergeCell ref="I16:O16"/>
    <mergeCell ref="P16:T16"/>
    <mergeCell ref="B17:G17"/>
    <mergeCell ref="I17:O17"/>
    <mergeCell ref="P17:T17"/>
    <mergeCell ref="B18:G18"/>
    <mergeCell ref="I18:O18"/>
    <mergeCell ref="P18:T18"/>
    <mergeCell ref="B19:G19"/>
    <mergeCell ref="I19:O19"/>
    <mergeCell ref="P19:T19"/>
    <mergeCell ref="B20:G20"/>
    <mergeCell ref="I20:O20"/>
    <mergeCell ref="P20:T20"/>
    <mergeCell ref="B21:T21"/>
    <mergeCell ref="B23:T23"/>
    <mergeCell ref="B24:E24"/>
    <mergeCell ref="F24:G24"/>
    <mergeCell ref="H24:T24"/>
    <mergeCell ref="B25:E25"/>
    <mergeCell ref="F25:G25"/>
    <mergeCell ref="H25:T25"/>
    <mergeCell ref="B26:E26"/>
    <mergeCell ref="F26:G26"/>
    <mergeCell ref="H26:T26"/>
    <mergeCell ref="B27:E27"/>
    <mergeCell ref="F27:G27"/>
    <mergeCell ref="H27:T27"/>
    <mergeCell ref="B28:E28"/>
    <mergeCell ref="F28:G28"/>
    <mergeCell ref="H28:T28"/>
    <mergeCell ref="B29:E29"/>
    <mergeCell ref="F29:G29"/>
    <mergeCell ref="H29:T29"/>
    <mergeCell ref="B31:T31"/>
  </mergeCells>
  <conditionalFormatting sqref="B3:T3">
    <cfRule type="expression" priority="2" aboveAverage="0" equalAverage="0" bottom="0" percent="0" rank="0" text="" dxfId="0">
      <formula>LEN($B$3)&gt;0</formula>
    </cfRule>
  </conditionalFormatting>
  <conditionalFormatting sqref="B6:T6">
    <cfRule type="expression" priority="3" aboveAverage="0" equalAverage="0" bottom="0" percent="0" rank="0" text="" dxfId="4">
      <formula>LEFT($B$6,1)="▲"</formula>
    </cfRule>
    <cfRule type="expression" priority="4" aboveAverage="0" equalAverage="0" bottom="0" percent="0" rank="0" text="" dxfId="0">
      <formula>LEFT($B$6,1)="●"</formula>
    </cfRule>
    <cfRule type="expression" priority="5" aboveAverage="0" equalAverage="0" bottom="0" percent="0" rank="0" text="" dxfId="5">
      <formula>LEFT($B$6,1)="✓"</formula>
    </cfRule>
  </conditionalFormatting>
  <conditionalFormatting sqref="G8:J10">
    <cfRule type="expression" priority="6" aboveAverage="0" equalAverage="0" bottom="0" percent="0" rank="0" text="" dxfId="4">
      <formula>((COUNTIFS('Project Checklist'!$E$8:$E$13,"Yes")+COUNTIFS('Project Checklist'!$E$18:$E$23,"Yes")+COUNTIFS('Project Checklist'!$E$28:$E$34,"Yes")+COUNTIFS('Project Checklist'!$E$39:$E$45,"Yes")+COUNTIFS('Project Checklist'!$E$50:$E$56,"Yes")+COUNTIFS('Project Checklist'!$E$61:$E$68,"Yes")+COUNTIFS('Project Checklist'!$E$73:$E$80,"Yes")+COUNTIFS('Project Checklist'!$E$85:$E$92,"Yes"))-(COUNTIFS('Project Checklist'!$E$8:$E$13,"Yes",'Project Checklist'!$H$8:$H$13,"Complete")+COUNTIFS('Project Checklist'!$E$18:$E$23,"Yes",'Project Checklist'!$H$18:$H$23,"Complete")+COUNTIFS('Project Checklist'!$E$28:$E$34,"Yes",'Project Checklist'!$H$28:$H$34,"Complete")+COUNTIFS('Project Checklist'!$E$39:$E$45,"Yes",'Project Checklist'!$H$39:$H$45,"Complete")+COUNTIFS('Project Checklist'!$E$50:$E$56,"Yes",'Project Checklist'!$H$50:$H$56,"Complete")+COUNTIFS('Project Checklist'!$E$61:$E$68,"Yes",'Project Checklist'!$H$61:$H$68,"Complete")+COUNTIFS('Project Checklist'!$E$73:$E$80,"Yes",'Project Checklist'!$H$73:$H$80,"Complete")+COUNTIFS('Project Checklist'!$E$85:$E$92,"Yes",'Project Checklist'!$H$85:$H$92,"Complete"))-(COUNTIFS('Project Checklist'!$E$8:$E$13,"Yes",'Project Checklist'!$H$8:$H$13,"Not applicable")+COUNTIFS('Project Checklist'!$E$18:$E$23,"Yes",'Project Checklist'!$H$18:$H$23,"Not applicable")+COUNTIFS('Project Checklist'!$E$28:$E$34,"Yes",'Project Checklist'!$H$28:$H$34,"Not applicable")+COUNTIFS('Project Checklist'!$E$39:$E$45,"Yes",'Project Checklist'!$H$39:$H$45,"Not applicable")+COUNTIFS('Project Checklist'!$E$50:$E$56,"Yes",'Project Checklist'!$H$50:$H$56,"Not applicable")+COUNTIFS('Project Checklist'!$E$61:$E$68,"Yes",'Project Checklist'!$H$61:$H$68,"Not applicable")+COUNTIFS('Project Checklist'!$E$73:$E$80,"Yes",'Project Checklist'!$H$73:$H$80,"Not applicable")+COUNTIFS('Project Checklist'!$E$85:$E$92,"Yes",'Project Checklist'!$H$85:$H$92,"Not applicable")))&gt;0</formula>
    </cfRule>
  </conditionalFormatting>
  <conditionalFormatting sqref="L8:O10">
    <cfRule type="expression" priority="7" aboveAverage="0" equalAverage="0" bottom="0" percent="0" rank="0" text="" dxfId="0">
      <formula>(COUNTIFS('Project Checklist'!$H$8:$H$13,"Blocked")+COUNTIFS('Project Checklist'!$H$18:$H$23,"Blocked")+COUNTIFS('Project Checklist'!$H$28:$H$34,"Blocked")+COUNTIFS('Project Checklist'!$H$39:$H$45,"Blocked")+COUNTIFS('Project Checklist'!$H$50:$H$56,"Blocked")+COUNTIFS('Project Checklist'!$H$61:$H$68,"Blocked")+COUNTIFS('Project Checklist'!$H$73:$H$80,"Blocked")+COUNTIFS('Project Checklist'!$H$85:$H$92,"Blocked"))&gt;0</formula>
    </cfRule>
  </conditionalFormatting>
  <conditionalFormatting sqref="Q8:T10">
    <cfRule type="expression" priority="8" aboveAverage="0" equalAverage="0" bottom="0" percent="0" rank="0" text="" dxfId="4">
      <formula>COUNTIF('Project Checklist'!$J$8:$J$13,"Overdue")+COUNTIF('Project Checklist'!$J$18:$J$23,"Overdue")+COUNTIF('Project Checklist'!$J$28:$J$34,"Overdue")+COUNTIF('Project Checklist'!$J$39:$J$45,"Overdue")+COUNTIF('Project Checklist'!$J$50:$J$56,"Overdue")+COUNTIF('Project Checklist'!$J$61:$J$68,"Overdue")+COUNTIF('Project Checklist'!$J$73:$J$80,"Overdue")+COUNTIF('Project Checklist'!$J$85:$J$92,"Overdue")&gt;0</formula>
    </cfRule>
  </conditionalFormatting>
  <conditionalFormatting sqref="P13:T20">
    <cfRule type="expression" priority="9" aboveAverage="0" equalAverage="0" bottom="0" percent="0" rank="0" text="" dxfId="4">
      <formula>LEFT($P13,1)="▲"</formula>
    </cfRule>
    <cfRule type="expression" priority="10" aboveAverage="0" equalAverage="0" bottom="0" percent="0" rank="0" text="" dxfId="5">
      <formula>LEFT($P13,1)="✓"</formula>
    </cfRule>
  </conditionalFormatting>
  <hyperlinks>
    <hyperlink ref="B31" r:id="rId1" display="Visit mastt.com"/>
  </hyperlinks>
  <printOptions headings="false" gridLines="false" gridLinesSet="true" horizontalCentered="false" verticalCentered="false"/>
  <pageMargins left="0.3" right="0.3" top="0.4" bottom="0.4"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98A2"/>
    <pageSetUpPr fitToPage="true"/>
  </sheetPr>
  <dimension ref="B1:D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20"/>
    <col collapsed="false" customWidth="true" hidden="false" outlineLevel="0" max="3" min="3" style="0" width="12"/>
    <col collapsed="false" customWidth="true" hidden="false" outlineLevel="0" max="4" min="4" style="0" width="46"/>
    <col collapsed="false" customWidth="true" hidden="false" outlineLevel="0" max="5" min="5" style="0" width="2.2"/>
  </cols>
  <sheetData>
    <row r="1" customFormat="false" ht="33.75" hidden="false" customHeight="true" outlineLevel="0" collapsed="false">
      <c r="B1" s="1" t="s">
        <v>268</v>
      </c>
      <c r="C1" s="1"/>
      <c r="D1" s="1"/>
    </row>
    <row r="2" customFormat="false" ht="4.5" hidden="false" customHeight="true" outlineLevel="0" collapsed="false">
      <c r="B2" s="44"/>
      <c r="C2" s="44"/>
      <c r="D2" s="44"/>
    </row>
    <row r="4" customFormat="false" ht="25.5" hidden="false" customHeight="true" outlineLevel="0" collapsed="false">
      <c r="B4" s="3" t="s">
        <v>269</v>
      </c>
      <c r="C4" s="3"/>
      <c r="D4" s="3"/>
    </row>
    <row r="6" customFormat="false" ht="21.75" hidden="false" customHeight="true" outlineLevel="0" collapsed="false">
      <c r="B6" s="4" t="s">
        <v>270</v>
      </c>
      <c r="C6" s="4"/>
      <c r="D6" s="4"/>
    </row>
    <row r="7" customFormat="false" ht="19.5" hidden="false" customHeight="true" outlineLevel="0" collapsed="false">
      <c r="B7" s="45" t="s">
        <v>50</v>
      </c>
      <c r="C7" s="45" t="s">
        <v>271</v>
      </c>
      <c r="D7" s="45" t="s">
        <v>272</v>
      </c>
    </row>
    <row r="8" customFormat="false" ht="15" hidden="false" customHeight="true" outlineLevel="0" collapsed="false">
      <c r="B8" s="46" t="s">
        <v>273</v>
      </c>
      <c r="C8" s="46" t="s">
        <v>56</v>
      </c>
      <c r="D8" s="7" t="s">
        <v>274</v>
      </c>
    </row>
    <row r="9" customFormat="false" ht="15" hidden="false" customHeight="false" outlineLevel="0" collapsed="false">
      <c r="B9" s="46" t="s">
        <v>275</v>
      </c>
      <c r="C9" s="46" t="s">
        <v>66</v>
      </c>
      <c r="D9" s="7"/>
    </row>
    <row r="10" customFormat="false" ht="15" hidden="false" customHeight="false" outlineLevel="0" collapsed="false">
      <c r="B10" s="46" t="s">
        <v>74</v>
      </c>
      <c r="D10" s="7"/>
    </row>
    <row r="11" customFormat="false" ht="15" hidden="false" customHeight="false" outlineLevel="0" collapsed="false">
      <c r="B11" s="46" t="s">
        <v>276</v>
      </c>
      <c r="D11" s="7"/>
    </row>
    <row r="12" customFormat="false" ht="15" hidden="false" customHeight="false" outlineLevel="0" collapsed="false">
      <c r="B12" s="46" t="s">
        <v>277</v>
      </c>
      <c r="D12" s="7"/>
    </row>
    <row r="14" customFormat="false" ht="18" hidden="false" customHeight="true" outlineLevel="0" collapsed="false">
      <c r="B14" s="12" t="s">
        <v>40</v>
      </c>
      <c r="C14" s="12"/>
      <c r="D14" s="12"/>
    </row>
  </sheetData>
  <mergeCells count="6">
    <mergeCell ref="B1:D1"/>
    <mergeCell ref="B2:D2"/>
    <mergeCell ref="B4:D4"/>
    <mergeCell ref="B6:D6"/>
    <mergeCell ref="D8:D12"/>
    <mergeCell ref="B14:D14"/>
  </mergeCells>
  <hyperlinks>
    <hyperlink ref="B14" r:id="rId1" display="Visit mastt.com"/>
  </hyperlinks>
  <printOptions headings="false" gridLines="false" gridLinesSet="true" horizontalCentered="false" verticalCentered="false"/>
  <pageMargins left="0.3" right="0.3" top="0.4" bottom="0.4"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E98A2"/>
    <pageSetUpPr fitToPage="true"/>
  </sheetPr>
  <dimension ref="B1:C1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0" width="2.2"/>
    <col collapsed="false" customWidth="true" hidden="false" outlineLevel="0" max="2" min="2" style="0" width="30"/>
    <col collapsed="false" customWidth="true" hidden="false" outlineLevel="0" max="3" min="3" style="0" width="70"/>
    <col collapsed="false" customWidth="true" hidden="false" outlineLevel="0" max="4" min="4" style="0" width="2.2"/>
  </cols>
  <sheetData>
    <row r="1" customFormat="false" ht="33.75" hidden="false" customHeight="true" outlineLevel="0" collapsed="false">
      <c r="B1" s="1" t="s">
        <v>278</v>
      </c>
      <c r="C1" s="1"/>
    </row>
    <row r="2" customFormat="false" ht="4.5" hidden="false" customHeight="true" outlineLevel="0" collapsed="false">
      <c r="B2" s="44"/>
      <c r="C2" s="44"/>
    </row>
    <row r="4" customFormat="false" ht="25.5" hidden="false" customHeight="true" outlineLevel="0" collapsed="false">
      <c r="B4" s="3" t="s">
        <v>279</v>
      </c>
      <c r="C4" s="3"/>
    </row>
    <row r="6" customFormat="false" ht="45.75" hidden="false" customHeight="true" outlineLevel="0" collapsed="false">
      <c r="B6" s="9" t="s">
        <v>280</v>
      </c>
      <c r="C6" s="47" t="s">
        <v>281</v>
      </c>
    </row>
    <row r="7" customFormat="false" ht="45.75" hidden="false" customHeight="true" outlineLevel="0" collapsed="false">
      <c r="B7" s="9" t="s">
        <v>282</v>
      </c>
      <c r="C7" s="47" t="s">
        <v>283</v>
      </c>
    </row>
    <row r="8" customFormat="false" ht="32.25" hidden="false" customHeight="true" outlineLevel="0" collapsed="false">
      <c r="B8" s="9" t="s">
        <v>284</v>
      </c>
      <c r="C8" s="47" t="s">
        <v>285</v>
      </c>
    </row>
    <row r="9" customFormat="false" ht="32.25" hidden="false" customHeight="true" outlineLevel="0" collapsed="false">
      <c r="B9" s="9" t="s">
        <v>286</v>
      </c>
      <c r="C9" s="47" t="s">
        <v>287</v>
      </c>
    </row>
    <row r="10" customFormat="false" ht="32.25" hidden="false" customHeight="true" outlineLevel="0" collapsed="false">
      <c r="B10" s="9" t="s">
        <v>288</v>
      </c>
      <c r="C10" s="47" t="s">
        <v>289</v>
      </c>
    </row>
    <row r="11" customFormat="false" ht="32.25" hidden="false" customHeight="true" outlineLevel="0" collapsed="false">
      <c r="B11" s="9" t="s">
        <v>290</v>
      </c>
      <c r="C11" s="47" t="s">
        <v>291</v>
      </c>
    </row>
    <row r="13" customFormat="false" ht="99.75" hidden="false" customHeight="true" outlineLevel="0" collapsed="false">
      <c r="B13" s="11" t="s">
        <v>39</v>
      </c>
      <c r="C13" s="11"/>
    </row>
    <row r="15" customFormat="false" ht="18" hidden="false" customHeight="true" outlineLevel="0" collapsed="false">
      <c r="B15" s="12" t="s">
        <v>40</v>
      </c>
      <c r="C15" s="12"/>
    </row>
  </sheetData>
  <mergeCells count="5">
    <mergeCell ref="B1:C1"/>
    <mergeCell ref="B2:C2"/>
    <mergeCell ref="B4:C4"/>
    <mergeCell ref="B13:C13"/>
    <mergeCell ref="B15:C15"/>
  </mergeCells>
  <hyperlinks>
    <hyperlink ref="B15" r:id="rId1" display="Visit mastt.com"/>
  </hyperlinks>
  <printOptions headings="false" gridLines="false" gridLinesSet="true" horizontalCentered="false" verticalCentered="false"/>
  <pageMargins left="0.3" right="0.3" top="0.4" bottom="0.4"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drawing r:id="rId2"/>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ategory>Template</cp:category>
  <dcterms:created xsi:type="dcterms:W3CDTF">2026-08-23T23:45:39Z</dcterms:created>
  <dc:creator>Mastt</dc:creator>
  <dc:description>Mastt global template - https://www.mastt.com/  (c) 2026 Mastt. Framework only; not legal, safety or financial advice.</dc:description>
  <cp:keywords>Mastt construction project checklist construction checklist stage gate lifecycle project controls template</cp:keywords>
  <dc:language>en-US</dc:language>
  <cp:lastModifiedBy/>
  <dcterms:modified xsi:type="dcterms:W3CDTF">2026-08-24T01:22:10Z</dcterms:modified>
  <cp:revision>0</cp:revision>
  <dc:subject>Construction project lifecycle checklist with a stage gate on every stage - US terms</dc:subject>
  <dc:title>Construction Project Checklist</dc:title>
</cp:coreProperties>
</file>

<file path=docProps/custom.xml><?xml version="1.0" encoding="utf-8"?>
<Properties xmlns="http://schemas.openxmlformats.org/officeDocument/2006/custom-properties" xmlns:vt="http://schemas.openxmlformats.org/officeDocument/2006/docPropsVTypes"/>
</file>