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3" documentId="8_{10FDA58A-C6F3-4AFF-8E05-30B91851091E}" xr6:coauthVersionLast="47" xr6:coauthVersionMax="47" xr10:uidLastSave="{F378EA26-61A2-4379-8533-9CA36CD0B459}"/>
  <bookViews>
    <workbookView xWindow="-120" yWindow="-120" windowWidth="29040" windowHeight="15720" tabRatio="500" activeTab="1" xr2:uid="{00000000-000D-0000-FFFF-FFFF00000000}"/>
  </bookViews>
  <sheets>
    <sheet name="📋 Start Here" sheetId="1" r:id="rId1"/>
    <sheet name="📊 Cash Map" sheetId="2" r:id="rId2"/>
    <sheet name="🔀 Scenarios" sheetId="3" r:id="rId3"/>
    <sheet name="⚡ Action Regist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3" l="1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E20" i="3"/>
  <c r="D11" i="3"/>
  <c r="D19" i="3" s="1"/>
  <c r="D27" i="3"/>
  <c r="D9" i="3"/>
  <c r="D25" i="3"/>
  <c r="D17" i="3"/>
  <c r="E11" i="3"/>
  <c r="E27" i="3" s="1"/>
  <c r="F11" i="3"/>
  <c r="F19" i="3" s="1"/>
  <c r="G11" i="3"/>
  <c r="G19" i="3" s="1"/>
  <c r="H11" i="3"/>
  <c r="H19" i="3" s="1"/>
  <c r="I11" i="3"/>
  <c r="I27" i="3" s="1"/>
  <c r="J11" i="3"/>
  <c r="J27" i="3" s="1"/>
  <c r="K11" i="3"/>
  <c r="K27" i="3" s="1"/>
  <c r="L11" i="3"/>
  <c r="L27" i="3" s="1"/>
  <c r="M11" i="3"/>
  <c r="M27" i="3" s="1"/>
  <c r="N11" i="3"/>
  <c r="N19" i="3" s="1"/>
  <c r="O11" i="3"/>
  <c r="O19" i="3" s="1"/>
  <c r="P11" i="3"/>
  <c r="P19" i="3" s="1"/>
  <c r="Q11" i="3"/>
  <c r="Q19" i="3" s="1"/>
  <c r="R11" i="3"/>
  <c r="R27" i="3" s="1"/>
  <c r="S11" i="3"/>
  <c r="S27" i="3" s="1"/>
  <c r="T11" i="3"/>
  <c r="T27" i="3" s="1"/>
  <c r="U11" i="3"/>
  <c r="U27" i="3" s="1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D24" i="2"/>
  <c r="E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D66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U46" i="2"/>
  <c r="T46" i="2"/>
  <c r="S46" i="2"/>
  <c r="R46" i="2"/>
  <c r="Q46" i="2"/>
  <c r="P46" i="2"/>
  <c r="O46" i="2"/>
  <c r="N46" i="2"/>
  <c r="M46" i="2"/>
  <c r="L46" i="2"/>
  <c r="L68" i="2" s="1"/>
  <c r="K46" i="2"/>
  <c r="J46" i="2"/>
  <c r="I46" i="2"/>
  <c r="H46" i="2"/>
  <c r="G46" i="2"/>
  <c r="F46" i="2"/>
  <c r="E46" i="2"/>
  <c r="D46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Q27" i="3" l="1"/>
  <c r="K19" i="3"/>
  <c r="G27" i="3"/>
  <c r="K68" i="2"/>
  <c r="S68" i="2"/>
  <c r="S73" i="2" s="1"/>
  <c r="S12" i="3" s="1"/>
  <c r="G39" i="2"/>
  <c r="G10" i="3" s="1"/>
  <c r="G18" i="3" s="1"/>
  <c r="O68" i="2"/>
  <c r="J19" i="3"/>
  <c r="I19" i="3"/>
  <c r="O39" i="2"/>
  <c r="O10" i="3" s="1"/>
  <c r="M39" i="2"/>
  <c r="M10" i="3" s="1"/>
  <c r="M18" i="3" s="1"/>
  <c r="G68" i="2"/>
  <c r="H39" i="2"/>
  <c r="P39" i="2"/>
  <c r="P68" i="2"/>
  <c r="P73" i="2" s="1"/>
  <c r="P12" i="3" s="1"/>
  <c r="N68" i="2"/>
  <c r="N73" i="2" s="1"/>
  <c r="N12" i="3" s="1"/>
  <c r="Q68" i="2"/>
  <c r="Q73" i="2" s="1"/>
  <c r="Q12" i="3" s="1"/>
  <c r="J68" i="2"/>
  <c r="H27" i="3"/>
  <c r="L19" i="3"/>
  <c r="T68" i="2"/>
  <c r="T73" i="2" s="1"/>
  <c r="T12" i="3" s="1"/>
  <c r="T19" i="3"/>
  <c r="P27" i="3"/>
  <c r="S19" i="3"/>
  <c r="O27" i="3"/>
  <c r="R19" i="3"/>
  <c r="N39" i="2"/>
  <c r="N10" i="3" s="1"/>
  <c r="N26" i="3" s="1"/>
  <c r="R68" i="2"/>
  <c r="R73" i="2" s="1"/>
  <c r="R12" i="3" s="1"/>
  <c r="H68" i="2"/>
  <c r="H71" i="2" s="1"/>
  <c r="E68" i="2"/>
  <c r="E73" i="2" s="1"/>
  <c r="E12" i="3" s="1"/>
  <c r="M68" i="2"/>
  <c r="M73" i="2" s="1"/>
  <c r="M12" i="3" s="1"/>
  <c r="U68" i="2"/>
  <c r="U73" i="2" s="1"/>
  <c r="U12" i="3" s="1"/>
  <c r="U19" i="3"/>
  <c r="M19" i="3"/>
  <c r="E19" i="3"/>
  <c r="F27" i="3"/>
  <c r="M26" i="3"/>
  <c r="M28" i="3" s="1"/>
  <c r="N27" i="3"/>
  <c r="L39" i="2"/>
  <c r="L10" i="3" s="1"/>
  <c r="O71" i="2"/>
  <c r="I39" i="2"/>
  <c r="F39" i="2"/>
  <c r="F10" i="3" s="1"/>
  <c r="I73" i="2"/>
  <c r="I12" i="3" s="1"/>
  <c r="P71" i="2"/>
  <c r="Q39" i="2"/>
  <c r="Q10" i="3" s="1"/>
  <c r="R39" i="2"/>
  <c r="L73" i="2"/>
  <c r="L12" i="3" s="1"/>
  <c r="I68" i="2"/>
  <c r="D39" i="2"/>
  <c r="D10" i="3" s="1"/>
  <c r="T39" i="2"/>
  <c r="T10" i="3" s="1"/>
  <c r="J39" i="2"/>
  <c r="F68" i="2"/>
  <c r="F73" i="2" s="1"/>
  <c r="F12" i="3" s="1"/>
  <c r="S39" i="2"/>
  <c r="E39" i="2"/>
  <c r="E10" i="3" s="1"/>
  <c r="U39" i="2"/>
  <c r="U10" i="3" s="1"/>
  <c r="K39" i="2"/>
  <c r="K10" i="3" s="1"/>
  <c r="G73" i="2"/>
  <c r="G12" i="3" s="1"/>
  <c r="O73" i="2"/>
  <c r="O12" i="3" s="1"/>
  <c r="P10" i="3"/>
  <c r="H10" i="3"/>
  <c r="D68" i="2"/>
  <c r="K73" i="2"/>
  <c r="K12" i="3" s="1"/>
  <c r="M71" i="2"/>
  <c r="J73" i="2"/>
  <c r="J12" i="3" s="1"/>
  <c r="E70" i="2"/>
  <c r="F71" i="2"/>
  <c r="G71" i="2"/>
  <c r="L71" i="2"/>
  <c r="G26" i="3" l="1"/>
  <c r="G28" i="3" s="1"/>
  <c r="N28" i="3"/>
  <c r="N18" i="3"/>
  <c r="H73" i="2"/>
  <c r="H12" i="3" s="1"/>
  <c r="D18" i="3"/>
  <c r="D20" i="3" s="1"/>
  <c r="D21" i="3" s="1"/>
  <c r="D26" i="3"/>
  <c r="D28" i="3" s="1"/>
  <c r="D29" i="3" s="1"/>
  <c r="E25" i="3" s="1"/>
  <c r="N71" i="2"/>
  <c r="T18" i="3"/>
  <c r="T26" i="3"/>
  <c r="T28" i="3" s="1"/>
  <c r="H26" i="3"/>
  <c r="H28" i="3" s="1"/>
  <c r="H18" i="3"/>
  <c r="L26" i="3"/>
  <c r="L28" i="3" s="1"/>
  <c r="L18" i="3"/>
  <c r="U26" i="3"/>
  <c r="U28" i="3" s="1"/>
  <c r="U18" i="3"/>
  <c r="E26" i="3"/>
  <c r="E28" i="3" s="1"/>
  <c r="E18" i="3"/>
  <c r="F26" i="3"/>
  <c r="F28" i="3" s="1"/>
  <c r="F18" i="3"/>
  <c r="O26" i="3"/>
  <c r="O28" i="3" s="1"/>
  <c r="O18" i="3"/>
  <c r="P26" i="3"/>
  <c r="P28" i="3" s="1"/>
  <c r="P18" i="3"/>
  <c r="Q18" i="3"/>
  <c r="Q26" i="3"/>
  <c r="Q28" i="3" s="1"/>
  <c r="K26" i="3"/>
  <c r="K28" i="3" s="1"/>
  <c r="K18" i="3"/>
  <c r="Q71" i="2"/>
  <c r="K71" i="2"/>
  <c r="D71" i="2"/>
  <c r="D72" i="2" s="1"/>
  <c r="T71" i="2"/>
  <c r="J71" i="2"/>
  <c r="J10" i="3"/>
  <c r="D73" i="2"/>
  <c r="D12" i="3" s="1"/>
  <c r="D13" i="3" s="1"/>
  <c r="E9" i="3" s="1"/>
  <c r="E13" i="3" s="1"/>
  <c r="F9" i="3" s="1"/>
  <c r="F13" i="3" s="1"/>
  <c r="G9" i="3" s="1"/>
  <c r="G13" i="3" s="1"/>
  <c r="H9" i="3" s="1"/>
  <c r="H13" i="3" s="1"/>
  <c r="I9" i="3" s="1"/>
  <c r="I13" i="3" s="1"/>
  <c r="J9" i="3" s="1"/>
  <c r="J13" i="3" s="1"/>
  <c r="K9" i="3" s="1"/>
  <c r="K13" i="3" s="1"/>
  <c r="L9" i="3" s="1"/>
  <c r="L13" i="3" s="1"/>
  <c r="M9" i="3" s="1"/>
  <c r="M13" i="3" s="1"/>
  <c r="N9" i="3" s="1"/>
  <c r="N13" i="3" s="1"/>
  <c r="O9" i="3" s="1"/>
  <c r="O13" i="3" s="1"/>
  <c r="P9" i="3" s="1"/>
  <c r="P13" i="3" s="1"/>
  <c r="Q9" i="3" s="1"/>
  <c r="Q13" i="3" s="1"/>
  <c r="R9" i="3" s="1"/>
  <c r="R13" i="3" s="1"/>
  <c r="S9" i="3" s="1"/>
  <c r="S13" i="3" s="1"/>
  <c r="T9" i="3" s="1"/>
  <c r="T13" i="3" s="1"/>
  <c r="U9" i="3" s="1"/>
  <c r="U13" i="3" s="1"/>
  <c r="I71" i="2"/>
  <c r="I10" i="3"/>
  <c r="S71" i="2"/>
  <c r="S10" i="3"/>
  <c r="E71" i="2"/>
  <c r="E72" i="2" s="1"/>
  <c r="E74" i="2" s="1"/>
  <c r="E76" i="2" s="1"/>
  <c r="U71" i="2"/>
  <c r="R71" i="2"/>
  <c r="R10" i="3"/>
  <c r="F70" i="2"/>
  <c r="E29" i="3" l="1"/>
  <c r="F25" i="3" s="1"/>
  <c r="F29" i="3" s="1"/>
  <c r="G25" i="3" s="1"/>
  <c r="G29" i="3" s="1"/>
  <c r="I18" i="3"/>
  <c r="I26" i="3"/>
  <c r="I28" i="3" s="1"/>
  <c r="R18" i="3"/>
  <c r="R26" i="3"/>
  <c r="R28" i="3" s="1"/>
  <c r="J18" i="3"/>
  <c r="J26" i="3"/>
  <c r="J28" i="3" s="1"/>
  <c r="S26" i="3"/>
  <c r="S28" i="3" s="1"/>
  <c r="S18" i="3"/>
  <c r="E17" i="3"/>
  <c r="E21" i="3" s="1"/>
  <c r="F17" i="3" s="1"/>
  <c r="H25" i="3"/>
  <c r="H29" i="3" s="1"/>
  <c r="I25" i="3" s="1"/>
  <c r="D74" i="2"/>
  <c r="D76" i="2" s="1"/>
  <c r="G70" i="2"/>
  <c r="F72" i="2"/>
  <c r="F74" i="2" s="1"/>
  <c r="F76" i="2" s="1"/>
  <c r="I29" i="3" l="1"/>
  <c r="J25" i="3" s="1"/>
  <c r="J29" i="3" s="1"/>
  <c r="K25" i="3" s="1"/>
  <c r="F21" i="3"/>
  <c r="H70" i="2"/>
  <c r="G72" i="2"/>
  <c r="G74" i="2" s="1"/>
  <c r="G76" i="2" s="1"/>
  <c r="G17" i="3" l="1"/>
  <c r="G21" i="3" s="1"/>
  <c r="K29" i="3"/>
  <c r="L25" i="3" s="1"/>
  <c r="I70" i="2"/>
  <c r="H72" i="2"/>
  <c r="H74" i="2" s="1"/>
  <c r="H76" i="2" s="1"/>
  <c r="H17" i="3" l="1"/>
  <c r="H21" i="3" s="1"/>
  <c r="I17" i="3" s="1"/>
  <c r="I21" i="3" s="1"/>
  <c r="J17" i="3" s="1"/>
  <c r="J21" i="3" s="1"/>
  <c r="K17" i="3" s="1"/>
  <c r="L29" i="3"/>
  <c r="M25" i="3" s="1"/>
  <c r="J70" i="2"/>
  <c r="I72" i="2"/>
  <c r="I74" i="2" s="1"/>
  <c r="I76" i="2" s="1"/>
  <c r="M29" i="3" l="1"/>
  <c r="N25" i="3" s="1"/>
  <c r="K21" i="3"/>
  <c r="L17" i="3" s="1"/>
  <c r="J72" i="2"/>
  <c r="J74" i="2" s="1"/>
  <c r="J76" i="2" s="1"/>
  <c r="K70" i="2"/>
  <c r="N29" i="3" l="1"/>
  <c r="O25" i="3" s="1"/>
  <c r="L21" i="3"/>
  <c r="M17" i="3" s="1"/>
  <c r="L70" i="2"/>
  <c r="K72" i="2"/>
  <c r="K74" i="2" s="1"/>
  <c r="K76" i="2" s="1"/>
  <c r="O29" i="3" l="1"/>
  <c r="P25" i="3" s="1"/>
  <c r="M21" i="3"/>
  <c r="N17" i="3" s="1"/>
  <c r="M70" i="2"/>
  <c r="L72" i="2"/>
  <c r="L74" i="2" s="1"/>
  <c r="L76" i="2" s="1"/>
  <c r="P29" i="3" l="1"/>
  <c r="Q25" i="3" s="1"/>
  <c r="N21" i="3"/>
  <c r="O17" i="3" s="1"/>
  <c r="N70" i="2"/>
  <c r="M72" i="2"/>
  <c r="M74" i="2" s="1"/>
  <c r="M76" i="2" s="1"/>
  <c r="Q29" i="3" l="1"/>
  <c r="R25" i="3" s="1"/>
  <c r="O21" i="3"/>
  <c r="P17" i="3" s="1"/>
  <c r="O70" i="2"/>
  <c r="N72" i="2"/>
  <c r="N74" i="2" s="1"/>
  <c r="N76" i="2" s="1"/>
  <c r="R29" i="3" l="1"/>
  <c r="S25" i="3" s="1"/>
  <c r="P21" i="3"/>
  <c r="Q17" i="3" s="1"/>
  <c r="O72" i="2"/>
  <c r="O74" i="2" s="1"/>
  <c r="O76" i="2" s="1"/>
  <c r="P70" i="2"/>
  <c r="S29" i="3" l="1"/>
  <c r="T25" i="3" s="1"/>
  <c r="Q21" i="3"/>
  <c r="R17" i="3" s="1"/>
  <c r="P72" i="2"/>
  <c r="P74" i="2" s="1"/>
  <c r="P76" i="2" s="1"/>
  <c r="Q70" i="2"/>
  <c r="T29" i="3" l="1"/>
  <c r="R21" i="3"/>
  <c r="S17" i="3" s="1"/>
  <c r="R70" i="2"/>
  <c r="Q72" i="2"/>
  <c r="Q74" i="2" s="1"/>
  <c r="Q76" i="2" s="1"/>
  <c r="U25" i="3" l="1"/>
  <c r="U29" i="3" s="1"/>
  <c r="S21" i="3"/>
  <c r="T17" i="3" s="1"/>
  <c r="S70" i="2"/>
  <c r="R72" i="2"/>
  <c r="R74" i="2" s="1"/>
  <c r="R76" i="2" s="1"/>
  <c r="T21" i="3" l="1"/>
  <c r="U17" i="3" s="1"/>
  <c r="T70" i="2"/>
  <c r="S72" i="2"/>
  <c r="S74" i="2" s="1"/>
  <c r="S76" i="2" s="1"/>
  <c r="U21" i="3" l="1"/>
  <c r="U70" i="2"/>
  <c r="U72" i="2" s="1"/>
  <c r="U74" i="2" s="1"/>
  <c r="U76" i="2" s="1"/>
  <c r="T72" i="2"/>
  <c r="T74" i="2" s="1"/>
  <c r="T76" i="2" s="1"/>
</calcChain>
</file>

<file path=xl/sharedStrings.xml><?xml version="1.0" encoding="utf-8"?>
<sst xmlns="http://schemas.openxmlformats.org/spreadsheetml/2006/main" count="203" uniqueCount="174">
  <si>
    <t>18-Month Capital Planning Framework</t>
  </si>
  <si>
    <t>Built for R&amp;D-intensive Australian startups  ·  Powered by Kashcade</t>
  </si>
  <si>
    <t>kashcade.com  ·  hi@kashcade.com</t>
  </si>
  <si>
    <t>How to use this template</t>
  </si>
  <si>
    <t>The three tabs</t>
  </si>
  <si>
    <t>Step 1  →  📊 Cash Map  (Tab 2)</t>
  </si>
  <si>
    <t>Enter every cash inflow and outflow by month. Blue cells are your inputs. Red months need attention.</t>
  </si>
  <si>
    <t>Step 2  →  🔀 Scenarios  (Tab 3)</t>
  </si>
  <si>
    <t>Toggle between Base Case, Slow Round (18 months), and Optimistic to stress-test your plan.</t>
  </si>
  <si>
    <t>Step 3  →  ⚡ Action Register  (Tab 4)</t>
  </si>
  <si>
    <t>For every gap identified, record the option you're evaluating, the decision date, and the owner.</t>
  </si>
  <si>
    <t xml:space="preserve">  Blue text</t>
  </si>
  <si>
    <t xml:space="preserve">  Black text</t>
  </si>
  <si>
    <t xml:space="preserve">  Green text</t>
  </si>
  <si>
    <t xml:space="preserve">  Red shading</t>
  </si>
  <si>
    <t xml:space="preserve">  Amber shading</t>
  </si>
  <si>
    <t xml:space="preserve">  Green shading</t>
  </si>
  <si>
    <t xml:space="preserve">  Yellow highlight</t>
  </si>
  <si>
    <t>Assumption cell requiring your attention</t>
  </si>
  <si>
    <t>📊  18-Month Cash Map</t>
  </si>
  <si>
    <t>Kashcade Capital Planning Framework  ·  Blue = your inputs  ·  Red month = danger</t>
  </si>
  <si>
    <t>Category</t>
  </si>
  <si>
    <t>Notes / Source</t>
  </si>
  <si>
    <t>Apr '26</t>
  </si>
  <si>
    <t>May '26</t>
  </si>
  <si>
    <t>Jun '26</t>
  </si>
  <si>
    <t>Jul '26</t>
  </si>
  <si>
    <t>Aug '26</t>
  </si>
  <si>
    <t>Sep '26</t>
  </si>
  <si>
    <t>Oct '26</t>
  </si>
  <si>
    <t>Nov '26</t>
  </si>
  <si>
    <t>Dec '26</t>
  </si>
  <si>
    <t>Jan '27</t>
  </si>
  <si>
    <t>Feb '27</t>
  </si>
  <si>
    <t>Mar '27</t>
  </si>
  <si>
    <t>Apr '27</t>
  </si>
  <si>
    <t>May '27</t>
  </si>
  <si>
    <t>Jun '27</t>
  </si>
  <si>
    <t>Jul '27</t>
  </si>
  <si>
    <t>Aug '27</t>
  </si>
  <si>
    <t>Sep '27</t>
  </si>
  <si>
    <t xml:space="preserve">  CASH INFLOWS</t>
  </si>
  <si>
    <t xml:space="preserve">    Equity</t>
  </si>
  <si>
    <t xml:space="preserve">    Equity Round — Tranche 1</t>
  </si>
  <si>
    <t>First tranche on close. Use realistic close date, not target.</t>
  </si>
  <si>
    <t xml:space="preserve">    Equity Round — Tranche 2</t>
  </si>
  <si>
    <t>Milestone-linked tranche if applicable.</t>
  </si>
  <si>
    <t xml:space="preserve">    Equity Round — Tranche 3</t>
  </si>
  <si>
    <t>Any further tranches.</t>
  </si>
  <si>
    <t xml:space="preserve">  Total Equity Inflows</t>
  </si>
  <si>
    <t xml:space="preserve">    R&amp;D Tax Incentive (RDTI)</t>
  </si>
  <si>
    <t xml:space="preserve">    RDTI Refund — Current FY</t>
  </si>
  <si>
    <t>If accessing refund early. Net of fees.</t>
  </si>
  <si>
    <t xml:space="preserve">    RDTI Refund — Prior FY (if outstanding)</t>
  </si>
  <si>
    <t>Any outstanding prior year refund.</t>
  </si>
  <si>
    <t xml:space="preserve">  Total RDTI Inflows</t>
  </si>
  <si>
    <t xml:space="preserve">    Grants &amp; Government Programs</t>
  </si>
  <si>
    <t xml:space="preserve">    Grant — Milestone Payment 1</t>
  </si>
  <si>
    <t>Name the grant and milestone trigger.</t>
  </si>
  <si>
    <t xml:space="preserve">    Grant — Milestone Payment 2</t>
  </si>
  <si>
    <t xml:space="preserve">    Other Government Programs</t>
  </si>
  <si>
    <t xml:space="preserve">  Total Grant Inflows</t>
  </si>
  <si>
    <t xml:space="preserve">    Revenue</t>
  </si>
  <si>
    <t xml:space="preserve">    Recurring Revenue (MRR/ARR collected)</t>
  </si>
  <si>
    <t>Use collected cash, not invoiced.</t>
  </si>
  <si>
    <t xml:space="preserve">    One-off / Project Revenue</t>
  </si>
  <si>
    <t xml:space="preserve">    Milestone / Success Payments</t>
  </si>
  <si>
    <t>Customer milestone payments.</t>
  </si>
  <si>
    <t xml:space="preserve">    Other Revenue</t>
  </si>
  <si>
    <t xml:space="preserve">  Total Revenue Inflows</t>
  </si>
  <si>
    <t xml:space="preserve">    Other Inflows</t>
  </si>
  <si>
    <t xml:space="preserve">    Venture Debt Drawdown</t>
  </si>
  <si>
    <t xml:space="preserve">    Asset / IP Sale Proceeds</t>
  </si>
  <si>
    <t xml:space="preserve">    Other</t>
  </si>
  <si>
    <t xml:space="preserve">  Total Other Inflows</t>
  </si>
  <si>
    <t>TOTAL CASH INFLOWS</t>
  </si>
  <si>
    <t xml:space="preserve">  CASH OUTFLOWS  (enter as positive numbers — the model will subtract)</t>
  </si>
  <si>
    <t xml:space="preserve">    People</t>
  </si>
  <si>
    <t xml:space="preserve">    Salaries &amp; Wages (gross incl. super)</t>
  </si>
  <si>
    <t xml:space="preserve">    Contractors &amp; Consultants</t>
  </si>
  <si>
    <t xml:space="preserve">    Recruitment</t>
  </si>
  <si>
    <t xml:space="preserve">  Total People Costs</t>
  </si>
  <si>
    <t xml:space="preserve">    R&amp;D &amp; Operations</t>
  </si>
  <si>
    <t xml:space="preserve">    R&amp;D Direct Costs (labs, CRO, materials)</t>
  </si>
  <si>
    <t xml:space="preserve">    Cloud / Infrastructure / SaaS</t>
  </si>
  <si>
    <t xml:space="preserve">    IP / Legal / Patents</t>
  </si>
  <si>
    <t xml:space="preserve">    Regulatory &amp; Compliance</t>
  </si>
  <si>
    <t xml:space="preserve">    Office &amp; Facilities</t>
  </si>
  <si>
    <t xml:space="preserve">  Total R&amp;D &amp; Operations</t>
  </si>
  <si>
    <t xml:space="preserve">    Go-to-Market</t>
  </si>
  <si>
    <t xml:space="preserve">    Sales &amp; Marketing</t>
  </si>
  <si>
    <t xml:space="preserve">    Events &amp; Travel</t>
  </si>
  <si>
    <t xml:space="preserve">  Total Go-to-Market</t>
  </si>
  <si>
    <t xml:space="preserve">    Finance &amp; Admin</t>
  </si>
  <si>
    <t xml:space="preserve">    Accounting &amp; Finance</t>
  </si>
  <si>
    <t xml:space="preserve">    Insurance</t>
  </si>
  <si>
    <t xml:space="preserve">    Debt Repayments</t>
  </si>
  <si>
    <t xml:space="preserve">    Other Overheads</t>
  </si>
  <si>
    <t xml:space="preserve">  Total Finance &amp; Admin</t>
  </si>
  <si>
    <t>TOTAL CASH OUTFLOWS</t>
  </si>
  <si>
    <t xml:space="preserve">  Opening Cash Balance</t>
  </si>
  <si>
    <t xml:space="preserve">  Net Cash Movement This Month</t>
  </si>
  <si>
    <t>CLOSING CASH BALANCE</t>
  </si>
  <si>
    <t xml:space="preserve">  Monthly Cash Burn (outflows)</t>
  </si>
  <si>
    <t xml:space="preserve">  RUNWAY (months remaining)</t>
  </si>
  <si>
    <t>If burn is 0, shows 99 (infinite)</t>
  </si>
  <si>
    <t xml:space="preserve">  ⚠  DANGER FLAG  (runway &lt; 12 months)</t>
  </si>
  <si>
    <t>Red = start fundraising NOW   |   Amber = monitor closely   |   Green = on track</t>
  </si>
  <si>
    <t>🔀  Scenario Comparison</t>
  </si>
  <si>
    <t>Compare Base Case vs Slow Round vs Optimistic — update assumptions in blue cells</t>
  </si>
  <si>
    <t>Scenario / Metric</t>
  </si>
  <si>
    <t>Assumption</t>
  </si>
  <si>
    <t xml:space="preserve">  BASE CASE</t>
  </si>
  <si>
    <t xml:space="preserve">    Opening Cash ($)</t>
  </si>
  <si>
    <t xml:space="preserve">    Monthly Inflows ($)</t>
  </si>
  <si>
    <t xml:space="preserve">    Monthly Burn ($)</t>
  </si>
  <si>
    <t xml:space="preserve">  CLOSING CASH BALANCE</t>
  </si>
  <si>
    <t xml:space="preserve">  SLOW ROUND (+6 months)</t>
  </si>
  <si>
    <t xml:space="preserve">  OPTIMISTIC</t>
  </si>
  <si>
    <t>⚡  Action Register — Capital Gap Response Plan</t>
  </si>
  <si>
    <t>#</t>
  </si>
  <si>
    <t>Danger Month</t>
  </si>
  <si>
    <t>Gap ($)</t>
  </si>
  <si>
    <t>Gap Type</t>
  </si>
  <si>
    <t>Option Being Evaluated</t>
  </si>
  <si>
    <t>Decision Date</t>
  </si>
  <si>
    <t>Owner</t>
  </si>
  <si>
    <t>Status</t>
  </si>
  <si>
    <t>Notes / Next Step</t>
  </si>
  <si>
    <t>1</t>
  </si>
  <si>
    <t>($180,000)</t>
  </si>
  <si>
    <t>RDTI timing</t>
  </si>
  <si>
    <t>RDTI Advance (Kashcade)</t>
  </si>
  <si>
    <t>15 Jun '26</t>
  </si>
  <si>
    <t>CFO</t>
  </si>
  <si>
    <t>In Progress</t>
  </si>
  <si>
    <t>RDTI refund expected Oct — advance bridges the gap. Book Kashcade call.</t>
  </si>
  <si>
    <t>2</t>
  </si>
  <si>
    <t>($300,000)</t>
  </si>
  <si>
    <t>Equity gap</t>
  </si>
  <si>
    <t>Bridge from existing investor</t>
  </si>
  <si>
    <t>1 Sep '26</t>
  </si>
  <si>
    <t>CEO</t>
  </si>
  <si>
    <t>Not Started</t>
  </si>
  <si>
    <t>Series A taking longer than expected. Explore bridge from lead seed investor.</t>
  </si>
  <si>
    <t>3</t>
  </si>
  <si>
    <t>4</t>
  </si>
  <si>
    <t>5</t>
  </si>
  <si>
    <t>6</t>
  </si>
  <si>
    <t>7</t>
  </si>
  <si>
    <t>8</t>
  </si>
  <si>
    <t>Need to access your RDTI refund early to cover a gap?  →  Contact Kashcade: hi@kashcade.com  |  kashcade.com</t>
  </si>
  <si>
    <t>This template gives you a single view of every cash inflow and outflow over the next 18 months, so you can identify capital gaps before they become emergencies, and plan the right response (equity, non-dilutive, or bridge) for each one.
It is designed to be filled in by a founder, CEO or CFO in under two hours, and reviewed monthly. The model follows the framework from Kashcade's March 2026 newsletter.</t>
  </si>
  <si>
    <t>Hard-coded input - enter your numbers here</t>
  </si>
  <si>
    <t>Formula - do not overwrite</t>
  </si>
  <si>
    <t>Cross-sheet link - pulls from another tab</t>
  </si>
  <si>
    <t>Danger month - runway drops below 12 months</t>
  </si>
  <si>
    <t>Caution - runway between 12-15 months</t>
  </si>
  <si>
    <t>Safe - runway above 15 months</t>
  </si>
  <si>
    <t>This template is provided as a planning aid only and does not constitute financial advice. © 2026 Kashcade</t>
  </si>
  <si>
    <t>→ Enter current cash balance in first month (yellow cell)</t>
  </si>
  <si>
    <t>Existing investor bridges between larger rounds.</t>
  </si>
  <si>
    <t>Expected ATO refund. Use realistic processing date (typically 3-6 months after FY end).</t>
  </si>
  <si>
    <t xml:space="preserve">    RDTI Loan (Kashcade)</t>
  </si>
  <si>
    <t>State grants, EMDG, Accelerating Commercialisation, etc. if applicable</t>
  </si>
  <si>
    <t>Your realistic plan - uses the same numbers as Cash Map tab.</t>
  </si>
  <si>
    <t xml:space="preserve">What if your revenues are slower and costs are higher? Change the yellow-cells to adjust from the Base Case. </t>
  </si>
  <si>
    <t xml:space="preserve">    Monthly Expenses ($)</t>
  </si>
  <si>
    <t xml:space="preserve">What if your revenues growth is better and costs are lower? Change the yellow-cells to adjust from the Base Case. </t>
  </si>
  <si>
    <t xml:space="preserve">    Monthly Burn ($) / Profit</t>
  </si>
  <si>
    <t>For every red or amber month in the Cash Map, add a row here. Evaluate various funding options — consider the speed and simplicity of accessing each.</t>
  </si>
  <si>
    <t>Colour guide</t>
  </si>
  <si>
    <t>💡  Tip: Columns D, F and I have dropdown menus. Evaluate non-dilutive options (RDTI Loan, Venture Debt, Bridge) before defaulting to an equity raise.</t>
  </si>
  <si>
    <t xml:space="preserve">    Bridge 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</si>
</sst>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;&quot;($&quot;#,##0\);\-"/>
    <numFmt numFmtId="165" formatCode="\$#,##0;[Red]&quot;($&quot;#,##0\);\-"/>
    <numFmt numFmtId="166" formatCode="0.0&quot; mo&quot;"/>
  </numFmts>
  <fonts count="32" x14ac:knownFonts="1">
    <font>
      <sz val="11"/>
      <color theme="1"/>
      <name val="Calibri"/>
      <family val="2"/>
      <charset val="1"/>
    </font>
    <font>
      <b/>
      <sz val="22"/>
      <color rgb="FFFFFFFF"/>
      <name val="Arial"/>
      <family val="2"/>
    </font>
    <font>
      <i/>
      <sz val="11"/>
      <color rgb="FFBDD5EE"/>
      <name val="Arial"/>
      <family val="2"/>
    </font>
    <font>
      <sz val="9"/>
      <color rgb="FFBDD5EE"/>
      <name val="Arial"/>
      <family val="2"/>
    </font>
    <font>
      <b/>
      <sz val="13"/>
      <color rgb="FF0B4F8A"/>
      <name val="Arial"/>
      <family val="2"/>
    </font>
    <font>
      <sz val="10"/>
      <color rgb="FF555555"/>
      <name val="Arial"/>
      <family val="2"/>
    </font>
    <font>
      <b/>
      <sz val="12"/>
      <color rgb="FF0B4F8A"/>
      <name val="Arial"/>
      <family val="2"/>
    </font>
    <font>
      <b/>
      <sz val="10"/>
      <color rgb="FF1A7EC8"/>
      <name val="Arial"/>
      <family val="2"/>
    </font>
    <font>
      <b/>
      <sz val="10"/>
      <color rgb="FFFFFFFF"/>
      <name val="Arial"/>
      <family val="2"/>
    </font>
    <font>
      <b/>
      <sz val="10"/>
      <color rgb="FFC00000"/>
      <name val="Arial"/>
      <family val="2"/>
    </font>
    <font>
      <b/>
      <sz val="10"/>
      <color rgb="FFFF8C00"/>
      <name val="Arial"/>
      <family val="2"/>
    </font>
    <font>
      <b/>
      <sz val="10"/>
      <color rgb="FF1E7145"/>
      <name val="Arial"/>
      <family val="2"/>
    </font>
    <font>
      <b/>
      <sz val="10"/>
      <color rgb="FF000000"/>
      <name val="Arial"/>
      <family val="2"/>
    </font>
    <font>
      <i/>
      <sz val="8"/>
      <color rgb="FF999999"/>
      <name val="Arial"/>
      <family val="2"/>
    </font>
    <font>
      <b/>
      <sz val="14"/>
      <color rgb="FFFFFFFF"/>
      <name val="Arial"/>
      <family val="2"/>
    </font>
    <font>
      <i/>
      <sz val="9"/>
      <color rgb="FFBDD5EE"/>
      <name val="Arial"/>
      <family val="2"/>
    </font>
    <font>
      <sz val="10"/>
      <color rgb="FF000000"/>
      <name val="Arial"/>
      <family val="2"/>
    </font>
    <font>
      <i/>
      <sz val="9"/>
      <color rgb="FF555555"/>
      <name val="Arial"/>
      <family val="2"/>
    </font>
    <font>
      <sz val="10"/>
      <color rgb="FF0000FF"/>
      <name val="Arial"/>
      <family val="2"/>
    </font>
    <font>
      <b/>
      <sz val="10"/>
      <color rgb="FF0B4F8A"/>
      <name val="Arial"/>
      <family val="2"/>
    </font>
    <font>
      <b/>
      <sz val="11"/>
      <color rgb="FFFFFFFF"/>
      <name val="Arial"/>
      <family val="2"/>
    </font>
    <font>
      <i/>
      <sz val="9"/>
      <color rgb="FFFFFFFF"/>
      <name val="Arial"/>
      <family val="2"/>
    </font>
    <font>
      <i/>
      <sz val="10"/>
      <color rgb="FF555555"/>
      <name val="Arial"/>
      <family val="2"/>
    </font>
    <font>
      <sz val="11"/>
      <color theme="1"/>
      <name val="Calibri"/>
      <family val="2"/>
      <charset val="1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charset val="1"/>
    </font>
    <font>
      <i/>
      <sz val="10"/>
      <color rgb="FF0000FF"/>
      <name val="Arial"/>
      <family val="2"/>
    </font>
    <font>
      <b/>
      <i/>
      <sz val="10"/>
      <color rgb="FFC00000"/>
      <name val="Arial"/>
      <family val="2"/>
    </font>
    <font>
      <b/>
      <i/>
      <sz val="10"/>
      <color rgb="FFFF8C00"/>
      <name val="Arial"/>
      <family val="2"/>
    </font>
    <font>
      <b/>
      <i/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0B4F8A"/>
        <bgColor rgb="FF1A5276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  <fill>
      <patternFill patternType="solid">
        <fgColor rgb="FF006400"/>
        <bgColor rgb="FF1E5631"/>
      </patternFill>
    </fill>
    <fill>
      <patternFill patternType="solid">
        <fgColor rgb="FFFCE4D6"/>
        <bgColor rgb="FFFFF2CC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EFF"/>
      </patternFill>
    </fill>
    <fill>
      <patternFill patternType="solid">
        <fgColor rgb="FFFFFF00"/>
        <bgColor rgb="FFFFFF00"/>
      </patternFill>
    </fill>
    <fill>
      <patternFill patternType="solid">
        <fgColor rgb="FF1A7EC8"/>
        <bgColor rgb="FF3366FF"/>
      </patternFill>
    </fill>
    <fill>
      <patternFill patternType="solid">
        <fgColor rgb="FFFFFFFF"/>
        <bgColor rgb="FFF5F8FC"/>
      </patternFill>
    </fill>
    <fill>
      <patternFill patternType="solid">
        <fgColor rgb="FF1A5276"/>
        <bgColor rgb="FF0B4F8A"/>
      </patternFill>
    </fill>
    <fill>
      <patternFill patternType="solid">
        <fgColor rgb="FFEEF4FB"/>
        <bgColor rgb="FFF5F5F5"/>
      </patternFill>
    </fill>
    <fill>
      <patternFill patternType="solid">
        <fgColor rgb="FF1A6B5A"/>
        <bgColor rgb="FF1E7145"/>
      </patternFill>
    </fill>
    <fill>
      <patternFill patternType="solid">
        <fgColor rgb="FF922B21"/>
        <bgColor rgb="FF7B241C"/>
      </patternFill>
    </fill>
    <fill>
      <patternFill patternType="solid">
        <fgColor rgb="FF7B241C"/>
        <bgColor rgb="FF6E2C00"/>
      </patternFill>
    </fill>
    <fill>
      <patternFill patternType="solid">
        <fgColor rgb="FFF5F8FC"/>
        <bgColor rgb="FFF5F5F5"/>
      </patternFill>
    </fill>
    <fill>
      <patternFill patternType="solid">
        <fgColor rgb="FF6E2C00"/>
        <bgColor rgb="FF7B241C"/>
      </patternFill>
    </fill>
    <fill>
      <patternFill patternType="solid">
        <fgColor rgb="FFA04000"/>
        <bgColor rgb="FF922B21"/>
      </patternFill>
    </fill>
    <fill>
      <patternFill patternType="solid">
        <fgColor rgb="FF1E5631"/>
        <bgColor rgb="FF1A6B5A"/>
      </patternFill>
    </fill>
    <fill>
      <patternFill patternType="solid">
        <fgColor rgb="FF27AE60"/>
        <bgColor rgb="FF33CCCC"/>
      </patternFill>
    </fill>
    <fill>
      <patternFill patternType="solid">
        <fgColor rgb="FFF5F5F5"/>
        <bgColor rgb="FFF5F8FC"/>
      </patternFill>
    </fill>
    <fill>
      <patternFill patternType="solid">
        <fgColor rgb="FFFFFF00"/>
        <bgColor rgb="FFF5F5F5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DDEEFF"/>
      </bottom>
      <diagonal/>
    </border>
    <border>
      <left style="thin">
        <color rgb="FFBBCCDD"/>
      </left>
      <right style="thin">
        <color rgb="FFBBCCDD"/>
      </right>
      <top style="thin">
        <color rgb="FFBBCCDD"/>
      </top>
      <bottom style="thin">
        <color rgb="FFBBCCDD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BCCDD"/>
      </bottom>
      <diagonal/>
    </border>
    <border>
      <left style="thin">
        <color rgb="FF0B4F8A"/>
      </left>
      <right style="thin">
        <color rgb="FF0B4F8A"/>
      </right>
      <top style="thin">
        <color rgb="FF0B4F8A"/>
      </top>
      <bottom style="thin">
        <color rgb="FF0B4F8A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89">
    <xf numFmtId="0" fontId="0" fillId="0" borderId="0" xfId="0"/>
    <xf numFmtId="0" fontId="8" fillId="15" borderId="0" xfId="0" applyFont="1" applyFill="1" applyAlignment="1">
      <alignment horizontal="left" vertical="center"/>
    </xf>
    <xf numFmtId="0" fontId="0" fillId="2" borderId="0" xfId="0" applyFill="1"/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12" fillId="9" borderId="1" xfId="0" applyFont="1" applyFill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0" fontId="8" fillId="10" borderId="0" xfId="0" applyFont="1" applyFill="1" applyAlignment="1">
      <alignment horizontal="center" vertical="center"/>
    </xf>
    <xf numFmtId="0" fontId="0" fillId="11" borderId="0" xfId="0" applyFill="1"/>
    <xf numFmtId="0" fontId="0" fillId="12" borderId="0" xfId="0" applyFill="1"/>
    <xf numFmtId="0" fontId="16" fillId="13" borderId="2" xfId="0" applyFont="1" applyFill="1" applyBorder="1" applyAlignment="1">
      <alignment horizontal="left" vertical="center"/>
    </xf>
    <xf numFmtId="0" fontId="17" fillId="13" borderId="2" xfId="0" applyFont="1" applyFill="1" applyBorder="1" applyAlignment="1">
      <alignment horizontal="left" vertical="center" wrapText="1"/>
    </xf>
    <xf numFmtId="164" fontId="18" fillId="11" borderId="2" xfId="0" applyNumberFormat="1" applyFont="1" applyFill="1" applyBorder="1" applyAlignment="1">
      <alignment horizontal="right" vertical="center"/>
    </xf>
    <xf numFmtId="0" fontId="19" fillId="13" borderId="3" xfId="0" applyFont="1" applyFill="1" applyBorder="1" applyAlignment="1">
      <alignment horizontal="left" vertical="center"/>
    </xf>
    <xf numFmtId="0" fontId="0" fillId="13" borderId="3" xfId="0" applyFill="1" applyBorder="1"/>
    <xf numFmtId="0" fontId="0" fillId="14" borderId="0" xfId="0" applyFill="1"/>
    <xf numFmtId="0" fontId="20" fillId="2" borderId="0" xfId="0" applyFont="1" applyFill="1" applyAlignment="1">
      <alignment horizontal="left" vertical="center"/>
    </xf>
    <xf numFmtId="164" fontId="20" fillId="2" borderId="0" xfId="0" applyNumberFormat="1" applyFont="1" applyFill="1" applyAlignment="1">
      <alignment horizontal="right" vertical="center"/>
    </xf>
    <xf numFmtId="0" fontId="0" fillId="15" borderId="0" xfId="0" applyFill="1"/>
    <xf numFmtId="0" fontId="0" fillId="16" borderId="0" xfId="0" applyFill="1"/>
    <xf numFmtId="0" fontId="20" fillId="15" borderId="0" xfId="0" applyFont="1" applyFill="1" applyAlignment="1">
      <alignment horizontal="left" vertical="center"/>
    </xf>
    <xf numFmtId="164" fontId="20" fillId="15" borderId="0" xfId="0" applyNumberFormat="1" applyFont="1" applyFill="1" applyAlignment="1">
      <alignment horizontal="right" vertical="center"/>
    </xf>
    <xf numFmtId="0" fontId="19" fillId="17" borderId="0" xfId="0" applyFont="1" applyFill="1" applyAlignment="1">
      <alignment horizontal="left" vertical="center"/>
    </xf>
    <xf numFmtId="164" fontId="18" fillId="9" borderId="4" xfId="0" applyNumberFormat="1" applyFont="1" applyFill="1" applyBorder="1" applyAlignment="1">
      <alignment horizontal="right" vertical="center"/>
    </xf>
    <xf numFmtId="164" fontId="16" fillId="17" borderId="4" xfId="0" applyNumberFormat="1" applyFont="1" applyFill="1" applyBorder="1" applyAlignment="1">
      <alignment horizontal="right" vertical="center"/>
    </xf>
    <xf numFmtId="0" fontId="0" fillId="17" borderId="0" xfId="0" applyFill="1"/>
    <xf numFmtId="165" fontId="16" fillId="17" borderId="4" xfId="0" applyNumberFormat="1" applyFont="1" applyFill="1" applyBorder="1" applyAlignment="1">
      <alignment horizontal="right" vertical="center"/>
    </xf>
    <xf numFmtId="0" fontId="5" fillId="17" borderId="0" xfId="0" applyFont="1" applyFill="1" applyAlignment="1">
      <alignment horizontal="left" vertical="center"/>
    </xf>
    <xf numFmtId="0" fontId="19" fillId="13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left" vertical="center"/>
    </xf>
    <xf numFmtId="166" fontId="19" fillId="13" borderId="5" xfId="0" applyNumberFormat="1" applyFont="1" applyFill="1" applyBorder="1" applyAlignment="1">
      <alignment horizontal="right" vertical="center"/>
    </xf>
    <xf numFmtId="0" fontId="21" fillId="15" borderId="0" xfId="0" applyFont="1" applyFill="1" applyAlignment="1">
      <alignment horizontal="left" vertical="center"/>
    </xf>
    <xf numFmtId="0" fontId="8" fillId="15" borderId="0" xfId="0" applyFont="1" applyFill="1" applyAlignment="1">
      <alignment horizontal="center" vertical="center"/>
    </xf>
    <xf numFmtId="0" fontId="16" fillId="13" borderId="0" xfId="0" applyFont="1" applyFill="1" applyAlignment="1">
      <alignment horizontal="left" vertical="center"/>
    </xf>
    <xf numFmtId="0" fontId="0" fillId="13" borderId="0" xfId="0" applyFill="1"/>
    <xf numFmtId="0" fontId="0" fillId="10" borderId="0" xfId="0" applyFill="1"/>
    <xf numFmtId="0" fontId="0" fillId="18" borderId="0" xfId="0" applyFill="1"/>
    <xf numFmtId="0" fontId="8" fillId="19" borderId="0" xfId="0" applyFont="1" applyFill="1" applyAlignment="1">
      <alignment horizontal="left" vertical="center"/>
    </xf>
    <xf numFmtId="0" fontId="0" fillId="19" borderId="0" xfId="0" applyFill="1"/>
    <xf numFmtId="0" fontId="0" fillId="20" borderId="0" xfId="0" applyFill="1"/>
    <xf numFmtId="0" fontId="8" fillId="21" borderId="0" xfId="0" applyFont="1" applyFill="1" applyAlignment="1">
      <alignment horizontal="left" vertical="center"/>
    </xf>
    <xf numFmtId="0" fontId="0" fillId="21" borderId="0" xfId="0" applyFill="1"/>
    <xf numFmtId="0" fontId="8" fillId="10" borderId="6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22" fillId="17" borderId="1" xfId="0" applyFont="1" applyFill="1" applyBorder="1" applyAlignment="1">
      <alignment horizontal="left" vertical="center" wrapText="1"/>
    </xf>
    <xf numFmtId="0" fontId="22" fillId="17" borderId="1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left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17" fillId="17" borderId="0" xfId="0" quotePrefix="1" applyFont="1" applyFill="1" applyAlignment="1">
      <alignment horizontal="left" vertical="center"/>
    </xf>
    <xf numFmtId="164" fontId="24" fillId="13" borderId="3" xfId="0" applyNumberFormat="1" applyFont="1" applyFill="1" applyBorder="1" applyAlignment="1">
      <alignment horizontal="right" vertical="center"/>
    </xf>
    <xf numFmtId="164" fontId="25" fillId="2" borderId="0" xfId="0" applyNumberFormat="1" applyFont="1" applyFill="1" applyAlignment="1">
      <alignment horizontal="right" vertical="center"/>
    </xf>
    <xf numFmtId="164" fontId="26" fillId="11" borderId="2" xfId="0" applyNumberFormat="1" applyFont="1" applyFill="1" applyBorder="1" applyAlignment="1">
      <alignment horizontal="right" vertical="center"/>
    </xf>
    <xf numFmtId="164" fontId="24" fillId="10" borderId="0" xfId="0" applyNumberFormat="1" applyFont="1" applyFill="1" applyAlignment="1">
      <alignment horizontal="right" vertical="center"/>
    </xf>
    <xf numFmtId="9" fontId="27" fillId="23" borderId="0" xfId="1" applyFont="1" applyFill="1"/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16" borderId="0" xfId="0" applyFont="1" applyFill="1" applyAlignment="1">
      <alignment horizontal="left" vertical="center"/>
    </xf>
    <xf numFmtId="0" fontId="8" fillId="12" borderId="0" xfId="0" applyFont="1" applyFill="1" applyAlignment="1">
      <alignment horizontal="left" vertical="center"/>
    </xf>
    <xf numFmtId="0" fontId="8" fillId="15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14" borderId="0" xfId="0" applyFont="1" applyFill="1" applyAlignment="1">
      <alignment horizontal="left" vertical="center"/>
    </xf>
    <xf numFmtId="0" fontId="17" fillId="17" borderId="0" xfId="0" applyFont="1" applyFill="1" applyAlignment="1">
      <alignment horizontal="left" vertical="center" wrapText="1"/>
    </xf>
    <xf numFmtId="0" fontId="20" fillId="2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18" borderId="0" xfId="0" applyFont="1" applyFill="1" applyAlignment="1">
      <alignment horizontal="left" vertical="center"/>
    </xf>
    <xf numFmtId="0" fontId="17" fillId="13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horizontal="left" vertical="center"/>
    </xf>
    <xf numFmtId="0" fontId="28" fillId="17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28" fillId="11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1" fillId="2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12">
    <dxf>
      <fill>
        <patternFill>
          <bgColor rgb="FFE2EFDA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  <dxf>
      <fill>
        <patternFill>
          <bgColor rgb="FFE2EFDA"/>
        </patternFill>
      </fill>
    </dxf>
    <dxf>
      <fill>
        <patternFill>
          <bgColor rgb="FFFFF2CC"/>
        </patternFill>
      </fill>
    </dxf>
    <dxf>
      <fill>
        <patternFill>
          <bgColor rgb="FFFCE4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7B241C"/>
      <rgbColor rgb="FF006400"/>
      <rgbColor rgb="FF000080"/>
      <rgbColor rgb="FF808000"/>
      <rgbColor rgb="FF800080"/>
      <rgbColor rgb="FF1A6B5A"/>
      <rgbColor rgb="FFCCCCCC"/>
      <rgbColor rgb="FF808080"/>
      <rgbColor rgb="FF9999FF"/>
      <rgbColor rgb="FF922B21"/>
      <rgbColor rgb="FFFFF2CC"/>
      <rgbColor rgb="FFDDEEFF"/>
      <rgbColor rgb="FF660066"/>
      <rgbColor rgb="FFFF8080"/>
      <rgbColor rgb="FF1A7EC8"/>
      <rgbColor rgb="FFBDD5EE"/>
      <rgbColor rgb="FF000080"/>
      <rgbColor rgb="FFFF00FF"/>
      <rgbColor rgb="FFFFFF00"/>
      <rgbColor rgb="FF00FFFF"/>
      <rgbColor rgb="FF800080"/>
      <rgbColor rgb="FF800000"/>
      <rgbColor rgb="FF1E7145"/>
      <rgbColor rgb="FF0000FF"/>
      <rgbColor rgb="FF00CCFF"/>
      <rgbColor rgb="FFEEF4FB"/>
      <rgbColor rgb="FFE2EFDA"/>
      <rgbColor rgb="FFF5F5F5"/>
      <rgbColor rgb="FFBBCCDD"/>
      <rgbColor rgb="FFF5F8FC"/>
      <rgbColor rgb="FFDDDDDD"/>
      <rgbColor rgb="FFFCE4D6"/>
      <rgbColor rgb="FF3366FF"/>
      <rgbColor rgb="FF33CCCC"/>
      <rgbColor rgb="FF99CC00"/>
      <rgbColor rgb="FFFFCC00"/>
      <rgbColor rgb="FFFF8C00"/>
      <rgbColor rgb="FFFF6600"/>
      <rgbColor rgb="FF555555"/>
      <rgbColor rgb="FF999999"/>
      <rgbColor rgb="FF0B4F8A"/>
      <rgbColor rgb="FF27AE60"/>
      <rgbColor rgb="FF003300"/>
      <rgbColor rgb="FF6E2C00"/>
      <rgbColor rgb="FFA04000"/>
      <rgbColor rgb="FF993366"/>
      <rgbColor rgb="FF1A5276"/>
      <rgbColor rgb="FF1E56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zoomScaleNormal="100" workbookViewId="0"/>
  </sheetViews>
  <sheetFormatPr defaultColWidth="8.7109375" defaultRowHeight="15" x14ac:dyDescent="0.25"/>
  <cols>
    <col min="1" max="1" width="3" customWidth="1"/>
    <col min="2" max="2" width="28" customWidth="1"/>
    <col min="3" max="3" width="62" customWidth="1"/>
    <col min="4" max="4" width="3" customWidth="1"/>
  </cols>
  <sheetData>
    <row r="1" spans="1:4" ht="7.5" customHeight="1" x14ac:dyDescent="0.25"/>
    <row r="2" spans="1:4" ht="18" customHeight="1" x14ac:dyDescent="0.25">
      <c r="A2" s="2"/>
      <c r="B2" s="2"/>
      <c r="C2" s="2"/>
      <c r="D2" s="2"/>
    </row>
    <row r="3" spans="1:4" ht="31.5" customHeight="1" x14ac:dyDescent="0.25">
      <c r="A3" s="2"/>
      <c r="B3" s="64" t="s">
        <v>0</v>
      </c>
      <c r="C3" s="64"/>
      <c r="D3" s="2"/>
    </row>
    <row r="4" spans="1:4" ht="18" customHeight="1" x14ac:dyDescent="0.25">
      <c r="A4" s="2"/>
      <c r="B4" s="65" t="s">
        <v>1</v>
      </c>
      <c r="C4" s="65"/>
      <c r="D4" s="2"/>
    </row>
    <row r="5" spans="1:4" ht="18" customHeight="1" x14ac:dyDescent="0.25">
      <c r="A5" s="2"/>
      <c r="B5" s="2"/>
      <c r="C5" s="2"/>
      <c r="D5" s="2"/>
    </row>
    <row r="6" spans="1:4" ht="18" customHeight="1" x14ac:dyDescent="0.25">
      <c r="A6" s="2"/>
      <c r="B6" s="66" t="s">
        <v>2</v>
      </c>
      <c r="C6" s="66"/>
      <c r="D6" s="2"/>
    </row>
    <row r="8" spans="1:4" ht="13.5" customHeight="1" x14ac:dyDescent="0.25">
      <c r="B8" s="67" t="s">
        <v>3</v>
      </c>
      <c r="C8" s="67"/>
    </row>
    <row r="9" spans="1:4" ht="90" customHeight="1" x14ac:dyDescent="0.25">
      <c r="B9" s="61" t="s">
        <v>152</v>
      </c>
      <c r="C9" s="61"/>
    </row>
    <row r="11" spans="1:4" ht="15.75" customHeight="1" x14ac:dyDescent="0.25">
      <c r="B11" s="62" t="s">
        <v>4</v>
      </c>
      <c r="C11" s="62"/>
    </row>
    <row r="12" spans="1:4" ht="13.5" customHeight="1" x14ac:dyDescent="0.25">
      <c r="B12" s="60" t="s">
        <v>5</v>
      </c>
      <c r="C12" s="60"/>
    </row>
    <row r="13" spans="1:4" ht="27.75" customHeight="1" x14ac:dyDescent="0.25">
      <c r="B13" s="61" t="s">
        <v>6</v>
      </c>
      <c r="C13" s="61"/>
    </row>
    <row r="14" spans="1:4" ht="13.5" customHeight="1" x14ac:dyDescent="0.25">
      <c r="B14" s="60" t="s">
        <v>7</v>
      </c>
      <c r="C14" s="60"/>
    </row>
    <row r="15" spans="1:4" ht="27.75" customHeight="1" x14ac:dyDescent="0.25">
      <c r="B15" s="61" t="s">
        <v>8</v>
      </c>
      <c r="C15" s="61"/>
    </row>
    <row r="16" spans="1:4" ht="13.5" customHeight="1" x14ac:dyDescent="0.25">
      <c r="B16" s="60" t="s">
        <v>9</v>
      </c>
      <c r="C16" s="60"/>
    </row>
    <row r="17" spans="2:3" ht="27.75" customHeight="1" x14ac:dyDescent="0.25">
      <c r="B17" s="61" t="s">
        <v>10</v>
      </c>
      <c r="C17" s="61"/>
    </row>
    <row r="19" spans="2:3" ht="15.75" customHeight="1" x14ac:dyDescent="0.25">
      <c r="B19" s="62" t="s">
        <v>171</v>
      </c>
      <c r="C19" s="62"/>
    </row>
    <row r="20" spans="2:3" ht="18" customHeight="1" x14ac:dyDescent="0.25">
      <c r="B20" s="3" t="s">
        <v>11</v>
      </c>
      <c r="C20" s="4" t="s">
        <v>153</v>
      </c>
    </row>
    <row r="21" spans="2:3" ht="18" customHeight="1" x14ac:dyDescent="0.25">
      <c r="B21" s="5" t="s">
        <v>12</v>
      </c>
      <c r="C21" s="4" t="s">
        <v>154</v>
      </c>
    </row>
    <row r="22" spans="2:3" ht="18" customHeight="1" x14ac:dyDescent="0.25">
      <c r="B22" s="6" t="s">
        <v>13</v>
      </c>
      <c r="C22" s="4" t="s">
        <v>155</v>
      </c>
    </row>
    <row r="23" spans="2:3" ht="18" customHeight="1" x14ac:dyDescent="0.25">
      <c r="B23" s="7" t="s">
        <v>14</v>
      </c>
      <c r="C23" s="4" t="s">
        <v>156</v>
      </c>
    </row>
    <row r="24" spans="2:3" ht="18" customHeight="1" x14ac:dyDescent="0.25">
      <c r="B24" s="8" t="s">
        <v>15</v>
      </c>
      <c r="C24" s="4" t="s">
        <v>157</v>
      </c>
    </row>
    <row r="25" spans="2:3" ht="18" customHeight="1" x14ac:dyDescent="0.25">
      <c r="B25" s="9" t="s">
        <v>16</v>
      </c>
      <c r="C25" s="4" t="s">
        <v>158</v>
      </c>
    </row>
    <row r="26" spans="2:3" ht="18" customHeight="1" x14ac:dyDescent="0.25">
      <c r="B26" s="10" t="s">
        <v>17</v>
      </c>
      <c r="C26" s="4" t="s">
        <v>18</v>
      </c>
    </row>
    <row r="29" spans="2:3" ht="12" customHeight="1" x14ac:dyDescent="0.25">
      <c r="B29" s="63" t="s">
        <v>159</v>
      </c>
      <c r="C29" s="63"/>
    </row>
  </sheetData>
  <mergeCells count="14">
    <mergeCell ref="B3:C3"/>
    <mergeCell ref="B4:C4"/>
    <mergeCell ref="B6:C6"/>
    <mergeCell ref="B8:C8"/>
    <mergeCell ref="B9:C9"/>
    <mergeCell ref="B16:C16"/>
    <mergeCell ref="B17:C17"/>
    <mergeCell ref="B19:C19"/>
    <mergeCell ref="B29:C29"/>
    <mergeCell ref="B11:C11"/>
    <mergeCell ref="B12:C12"/>
    <mergeCell ref="B13:C13"/>
    <mergeCell ref="B14:C14"/>
    <mergeCell ref="B15:C15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76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11" sqref="F11"/>
    </sheetView>
  </sheetViews>
  <sheetFormatPr defaultColWidth="8.7109375" defaultRowHeight="15" x14ac:dyDescent="0.25"/>
  <cols>
    <col min="1" max="1" width="2.42578125" customWidth="1"/>
    <col min="2" max="2" width="26" customWidth="1"/>
    <col min="3" max="3" width="20" customWidth="1"/>
    <col min="4" max="21" width="11" customWidth="1"/>
  </cols>
  <sheetData>
    <row r="1" spans="1:22" ht="7.5" customHeight="1" x14ac:dyDescent="0.25"/>
    <row r="2" spans="1:22" ht="21.75" customHeight="1" x14ac:dyDescent="0.25">
      <c r="A2" s="2"/>
      <c r="B2" s="71" t="s">
        <v>19</v>
      </c>
      <c r="C2" s="7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25">
      <c r="A3" s="2"/>
      <c r="B3" s="72" t="s">
        <v>20</v>
      </c>
      <c r="C3" s="7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9.5" customHeight="1" x14ac:dyDescent="0.25">
      <c r="B4" s="11" t="s">
        <v>21</v>
      </c>
      <c r="C4" s="11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35</v>
      </c>
      <c r="Q4" s="12" t="s">
        <v>36</v>
      </c>
      <c r="R4" s="12" t="s">
        <v>37</v>
      </c>
      <c r="S4" s="12" t="s">
        <v>38</v>
      </c>
      <c r="T4" s="12" t="s">
        <v>39</v>
      </c>
      <c r="U4" s="12" t="s">
        <v>40</v>
      </c>
    </row>
    <row r="5" spans="1:22" ht="6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18" customHeight="1" x14ac:dyDescent="0.25">
      <c r="B6" s="73" t="s">
        <v>41</v>
      </c>
      <c r="C6" s="7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18" customHeight="1" x14ac:dyDescent="0.25">
      <c r="B7" s="69" t="s">
        <v>42</v>
      </c>
      <c r="C7" s="69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2" ht="41.1" customHeight="1" x14ac:dyDescent="0.25">
      <c r="B8" s="15" t="s">
        <v>43</v>
      </c>
      <c r="C8" s="16" t="s">
        <v>44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</row>
    <row r="9" spans="1:22" ht="41.1" customHeight="1" x14ac:dyDescent="0.25">
      <c r="B9" s="15" t="s">
        <v>45</v>
      </c>
      <c r="C9" s="16" t="s">
        <v>46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</row>
    <row r="10" spans="1:22" ht="41.1" customHeight="1" x14ac:dyDescent="0.25">
      <c r="B10" s="15" t="s">
        <v>47</v>
      </c>
      <c r="C10" s="16" t="s">
        <v>48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</row>
    <row r="11" spans="1:22" ht="41.1" customHeight="1" x14ac:dyDescent="0.25">
      <c r="B11" s="15" t="s">
        <v>173</v>
      </c>
      <c r="C11" s="16" t="s">
        <v>161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</row>
    <row r="12" spans="1:22" ht="16.5" customHeight="1" x14ac:dyDescent="0.25">
      <c r="B12" s="18" t="s">
        <v>49</v>
      </c>
      <c r="C12" s="19"/>
      <c r="D12" s="55">
        <f t="shared" ref="D12:U12" si="0">1*(D8+D9+D10+D11)</f>
        <v>0</v>
      </c>
      <c r="E12" s="55">
        <f t="shared" si="0"/>
        <v>0</v>
      </c>
      <c r="F12" s="55">
        <f t="shared" si="0"/>
        <v>0</v>
      </c>
      <c r="G12" s="55">
        <f t="shared" si="0"/>
        <v>0</v>
      </c>
      <c r="H12" s="55">
        <f t="shared" si="0"/>
        <v>0</v>
      </c>
      <c r="I12" s="55">
        <f t="shared" si="0"/>
        <v>0</v>
      </c>
      <c r="J12" s="55">
        <f t="shared" si="0"/>
        <v>0</v>
      </c>
      <c r="K12" s="55">
        <f t="shared" si="0"/>
        <v>0</v>
      </c>
      <c r="L12" s="55">
        <f t="shared" si="0"/>
        <v>0</v>
      </c>
      <c r="M12" s="55">
        <f t="shared" si="0"/>
        <v>0</v>
      </c>
      <c r="N12" s="55">
        <f t="shared" si="0"/>
        <v>0</v>
      </c>
      <c r="O12" s="55">
        <f t="shared" si="0"/>
        <v>0</v>
      </c>
      <c r="P12" s="55">
        <f t="shared" si="0"/>
        <v>0</v>
      </c>
      <c r="Q12" s="55">
        <f t="shared" si="0"/>
        <v>0</v>
      </c>
      <c r="R12" s="55">
        <f t="shared" si="0"/>
        <v>0</v>
      </c>
      <c r="S12" s="55">
        <f t="shared" si="0"/>
        <v>0</v>
      </c>
      <c r="T12" s="55">
        <f t="shared" si="0"/>
        <v>0</v>
      </c>
      <c r="U12" s="55">
        <f t="shared" si="0"/>
        <v>0</v>
      </c>
    </row>
    <row r="13" spans="1:22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8" customHeight="1" x14ac:dyDescent="0.25">
      <c r="B14" s="74" t="s">
        <v>50</v>
      </c>
      <c r="C14" s="74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2" ht="41.1" customHeight="1" x14ac:dyDescent="0.25">
      <c r="B15" s="15" t="s">
        <v>51</v>
      </c>
      <c r="C15" s="16" t="s">
        <v>162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</row>
    <row r="16" spans="1:22" ht="41.1" customHeight="1" x14ac:dyDescent="0.25">
      <c r="B16" s="15" t="s">
        <v>163</v>
      </c>
      <c r="C16" s="16" t="s">
        <v>52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</row>
    <row r="17" spans="1:22" ht="41.1" customHeight="1" x14ac:dyDescent="0.25">
      <c r="B17" s="15" t="s">
        <v>53</v>
      </c>
      <c r="C17" s="16" t="s">
        <v>54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</row>
    <row r="18" spans="1:22" ht="16.5" customHeight="1" x14ac:dyDescent="0.25">
      <c r="B18" s="18" t="s">
        <v>55</v>
      </c>
      <c r="C18" s="19"/>
      <c r="D18" s="55">
        <f t="shared" ref="D18:U18" si="1">1*(D15+D16+D17)</f>
        <v>0</v>
      </c>
      <c r="E18" s="55">
        <f t="shared" si="1"/>
        <v>0</v>
      </c>
      <c r="F18" s="55">
        <f t="shared" si="1"/>
        <v>0</v>
      </c>
      <c r="G18" s="55">
        <f t="shared" si="1"/>
        <v>0</v>
      </c>
      <c r="H18" s="55">
        <f t="shared" si="1"/>
        <v>0</v>
      </c>
      <c r="I18" s="55">
        <f t="shared" si="1"/>
        <v>0</v>
      </c>
      <c r="J18" s="55">
        <f t="shared" si="1"/>
        <v>0</v>
      </c>
      <c r="K18" s="55">
        <f t="shared" si="1"/>
        <v>0</v>
      </c>
      <c r="L18" s="55">
        <f t="shared" si="1"/>
        <v>0</v>
      </c>
      <c r="M18" s="55">
        <f t="shared" si="1"/>
        <v>0</v>
      </c>
      <c r="N18" s="55">
        <f t="shared" si="1"/>
        <v>0</v>
      </c>
      <c r="O18" s="55">
        <f t="shared" si="1"/>
        <v>0</v>
      </c>
      <c r="P18" s="55">
        <f t="shared" si="1"/>
        <v>0</v>
      </c>
      <c r="Q18" s="55">
        <f t="shared" si="1"/>
        <v>0</v>
      </c>
      <c r="R18" s="55">
        <f t="shared" si="1"/>
        <v>0</v>
      </c>
      <c r="S18" s="55">
        <f t="shared" si="1"/>
        <v>0</v>
      </c>
      <c r="T18" s="55">
        <f t="shared" si="1"/>
        <v>0</v>
      </c>
      <c r="U18" s="55">
        <f t="shared" si="1"/>
        <v>0</v>
      </c>
    </row>
    <row r="19" spans="1:22" ht="6" customHeight="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8" customHeight="1" x14ac:dyDescent="0.25">
      <c r="B20" s="69" t="s">
        <v>56</v>
      </c>
      <c r="C20" s="69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2" ht="41.1" customHeight="1" x14ac:dyDescent="0.25">
      <c r="B21" s="15" t="s">
        <v>57</v>
      </c>
      <c r="C21" s="16" t="s">
        <v>58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</row>
    <row r="22" spans="1:22" ht="41.1" customHeight="1" x14ac:dyDescent="0.25">
      <c r="B22" s="15" t="s">
        <v>59</v>
      </c>
      <c r="C22" s="16"/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</row>
    <row r="23" spans="1:22" ht="41.1" customHeight="1" x14ac:dyDescent="0.25">
      <c r="B23" s="15" t="s">
        <v>60</v>
      </c>
      <c r="C23" s="16" t="s">
        <v>164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</row>
    <row r="24" spans="1:22" ht="16.5" customHeight="1" x14ac:dyDescent="0.25">
      <c r="B24" s="18" t="s">
        <v>61</v>
      </c>
      <c r="C24" s="19"/>
      <c r="D24" s="55">
        <f>1*(D21+D22+D23)</f>
        <v>0</v>
      </c>
      <c r="E24" s="55">
        <f t="shared" ref="E24:U24" si="2">1*(E21+E22+E23)</f>
        <v>0</v>
      </c>
      <c r="F24" s="55">
        <f t="shared" si="2"/>
        <v>0</v>
      </c>
      <c r="G24" s="55">
        <f t="shared" si="2"/>
        <v>0</v>
      </c>
      <c r="H24" s="55">
        <f t="shared" si="2"/>
        <v>0</v>
      </c>
      <c r="I24" s="55">
        <f t="shared" si="2"/>
        <v>0</v>
      </c>
      <c r="J24" s="55">
        <f t="shared" si="2"/>
        <v>0</v>
      </c>
      <c r="K24" s="55">
        <f t="shared" si="2"/>
        <v>0</v>
      </c>
      <c r="L24" s="55">
        <f t="shared" si="2"/>
        <v>0</v>
      </c>
      <c r="M24" s="55">
        <f t="shared" si="2"/>
        <v>0</v>
      </c>
      <c r="N24" s="55">
        <f t="shared" si="2"/>
        <v>0</v>
      </c>
      <c r="O24" s="55">
        <f t="shared" si="2"/>
        <v>0</v>
      </c>
      <c r="P24" s="55">
        <f t="shared" si="2"/>
        <v>0</v>
      </c>
      <c r="Q24" s="55">
        <f t="shared" si="2"/>
        <v>0</v>
      </c>
      <c r="R24" s="55">
        <f t="shared" si="2"/>
        <v>0</v>
      </c>
      <c r="S24" s="55">
        <f t="shared" si="2"/>
        <v>0</v>
      </c>
      <c r="T24" s="55">
        <f t="shared" si="2"/>
        <v>0</v>
      </c>
      <c r="U24" s="55">
        <f t="shared" si="2"/>
        <v>0</v>
      </c>
    </row>
    <row r="25" spans="1:22" ht="6" customHeight="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18" customHeight="1" x14ac:dyDescent="0.25">
      <c r="B26" s="69" t="s">
        <v>62</v>
      </c>
      <c r="C26" s="69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2" ht="41.1" customHeight="1" x14ac:dyDescent="0.25">
      <c r="B27" s="15" t="s">
        <v>63</v>
      </c>
      <c r="C27" s="16" t="s">
        <v>64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</row>
    <row r="28" spans="1:22" ht="41.1" customHeight="1" x14ac:dyDescent="0.25">
      <c r="B28" s="15" t="s">
        <v>65</v>
      </c>
      <c r="C28" s="16"/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</row>
    <row r="29" spans="1:22" ht="41.1" customHeight="1" x14ac:dyDescent="0.25">
      <c r="B29" s="15" t="s">
        <v>66</v>
      </c>
      <c r="C29" s="16" t="s">
        <v>67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</row>
    <row r="30" spans="1:22" ht="41.1" customHeight="1" x14ac:dyDescent="0.25">
      <c r="B30" s="15" t="s">
        <v>68</v>
      </c>
      <c r="C30" s="16"/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</row>
    <row r="31" spans="1:22" ht="16.5" customHeight="1" x14ac:dyDescent="0.25">
      <c r="B31" s="18" t="s">
        <v>69</v>
      </c>
      <c r="C31" s="19"/>
      <c r="D31" s="55">
        <f t="shared" ref="D31:U31" si="3">1*(D27+D28+D29+D30)</f>
        <v>0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  <c r="L31" s="55">
        <f t="shared" si="3"/>
        <v>0</v>
      </c>
      <c r="M31" s="55">
        <f t="shared" si="3"/>
        <v>0</v>
      </c>
      <c r="N31" s="55">
        <f t="shared" si="3"/>
        <v>0</v>
      </c>
      <c r="O31" s="55">
        <f t="shared" si="3"/>
        <v>0</v>
      </c>
      <c r="P31" s="55">
        <f t="shared" si="3"/>
        <v>0</v>
      </c>
      <c r="Q31" s="55">
        <f t="shared" si="3"/>
        <v>0</v>
      </c>
      <c r="R31" s="55">
        <f t="shared" si="3"/>
        <v>0</v>
      </c>
      <c r="S31" s="55">
        <f t="shared" si="3"/>
        <v>0</v>
      </c>
      <c r="T31" s="55">
        <f t="shared" si="3"/>
        <v>0</v>
      </c>
      <c r="U31" s="55">
        <f t="shared" si="3"/>
        <v>0</v>
      </c>
    </row>
    <row r="32" spans="1:22" ht="6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18" customHeight="1" x14ac:dyDescent="0.25">
      <c r="B33" s="69" t="s">
        <v>70</v>
      </c>
      <c r="C33" s="6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2" ht="41.1" customHeight="1" x14ac:dyDescent="0.25">
      <c r="B34" s="15" t="s">
        <v>71</v>
      </c>
      <c r="C34" s="16"/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</row>
    <row r="35" spans="1:22" ht="41.1" customHeight="1" x14ac:dyDescent="0.25">
      <c r="B35" s="15" t="s">
        <v>72</v>
      </c>
      <c r="C35" s="16"/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</row>
    <row r="36" spans="1:22" ht="41.1" customHeight="1" x14ac:dyDescent="0.25">
      <c r="B36" s="15" t="s">
        <v>73</v>
      </c>
      <c r="C36" s="16"/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</row>
    <row r="37" spans="1:22" ht="41.1" customHeight="1" x14ac:dyDescent="0.25">
      <c r="B37" s="18" t="s">
        <v>74</v>
      </c>
      <c r="C37" s="19"/>
      <c r="D37" s="55">
        <f t="shared" ref="D37:U37" si="4">1*(D34+D35+D36)</f>
        <v>0</v>
      </c>
      <c r="E37" s="55">
        <f t="shared" si="4"/>
        <v>0</v>
      </c>
      <c r="F37" s="55">
        <f t="shared" si="4"/>
        <v>0</v>
      </c>
      <c r="G37" s="55">
        <f t="shared" si="4"/>
        <v>0</v>
      </c>
      <c r="H37" s="55">
        <f t="shared" si="4"/>
        <v>0</v>
      </c>
      <c r="I37" s="55">
        <f t="shared" si="4"/>
        <v>0</v>
      </c>
      <c r="J37" s="55">
        <f t="shared" si="4"/>
        <v>0</v>
      </c>
      <c r="K37" s="55">
        <f t="shared" si="4"/>
        <v>0</v>
      </c>
      <c r="L37" s="55">
        <f t="shared" si="4"/>
        <v>0</v>
      </c>
      <c r="M37" s="55">
        <f t="shared" si="4"/>
        <v>0</v>
      </c>
      <c r="N37" s="55">
        <f t="shared" si="4"/>
        <v>0</v>
      </c>
      <c r="O37" s="55">
        <f t="shared" si="4"/>
        <v>0</v>
      </c>
      <c r="P37" s="55">
        <f t="shared" si="4"/>
        <v>0</v>
      </c>
      <c r="Q37" s="55">
        <f t="shared" si="4"/>
        <v>0</v>
      </c>
      <c r="R37" s="55">
        <f t="shared" si="4"/>
        <v>0</v>
      </c>
      <c r="S37" s="55">
        <f t="shared" si="4"/>
        <v>0</v>
      </c>
      <c r="T37" s="55">
        <f t="shared" si="4"/>
        <v>0</v>
      </c>
      <c r="U37" s="55">
        <f t="shared" si="4"/>
        <v>0</v>
      </c>
    </row>
    <row r="38" spans="1:22" ht="6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19.5" customHeight="1" x14ac:dyDescent="0.25">
      <c r="B39" s="21" t="s">
        <v>75</v>
      </c>
      <c r="C39" s="2"/>
      <c r="D39" s="22">
        <f t="shared" ref="D39:U39" si="5">D12+D18+D24+D31+D37</f>
        <v>0</v>
      </c>
      <c r="E39" s="22">
        <f t="shared" si="5"/>
        <v>0</v>
      </c>
      <c r="F39" s="22">
        <f t="shared" si="5"/>
        <v>0</v>
      </c>
      <c r="G39" s="22">
        <f t="shared" si="5"/>
        <v>0</v>
      </c>
      <c r="H39" s="22">
        <f t="shared" si="5"/>
        <v>0</v>
      </c>
      <c r="I39" s="22">
        <f t="shared" si="5"/>
        <v>0</v>
      </c>
      <c r="J39" s="22">
        <f t="shared" si="5"/>
        <v>0</v>
      </c>
      <c r="K39" s="22">
        <f t="shared" si="5"/>
        <v>0</v>
      </c>
      <c r="L39" s="22">
        <f t="shared" si="5"/>
        <v>0</v>
      </c>
      <c r="M39" s="22">
        <f t="shared" si="5"/>
        <v>0</v>
      </c>
      <c r="N39" s="22">
        <f t="shared" si="5"/>
        <v>0</v>
      </c>
      <c r="O39" s="22">
        <f t="shared" si="5"/>
        <v>0</v>
      </c>
      <c r="P39" s="22">
        <f t="shared" si="5"/>
        <v>0</v>
      </c>
      <c r="Q39" s="22">
        <f t="shared" si="5"/>
        <v>0</v>
      </c>
      <c r="R39" s="22">
        <f t="shared" si="5"/>
        <v>0</v>
      </c>
      <c r="S39" s="22">
        <f t="shared" si="5"/>
        <v>0</v>
      </c>
      <c r="T39" s="22">
        <f t="shared" si="5"/>
        <v>0</v>
      </c>
      <c r="U39" s="22">
        <f t="shared" si="5"/>
        <v>0</v>
      </c>
    </row>
    <row r="40" spans="1:22" ht="6" customHeight="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18" customHeight="1" x14ac:dyDescent="0.25">
      <c r="B41" s="70" t="s">
        <v>76</v>
      </c>
      <c r="C41" s="70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2" ht="18" customHeight="1" x14ac:dyDescent="0.25">
      <c r="B42" s="70" t="s">
        <v>77</v>
      </c>
      <c r="C42" s="70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2" ht="16.5" customHeight="1" x14ac:dyDescent="0.25">
      <c r="B43" s="15" t="s">
        <v>78</v>
      </c>
      <c r="C43" s="16"/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</row>
    <row r="44" spans="1:22" ht="16.5" customHeight="1" x14ac:dyDescent="0.25">
      <c r="B44" s="15" t="s">
        <v>79</v>
      </c>
      <c r="C44" s="16"/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</row>
    <row r="45" spans="1:22" ht="16.5" customHeight="1" x14ac:dyDescent="0.25">
      <c r="B45" s="15" t="s">
        <v>80</v>
      </c>
      <c r="C45" s="16"/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</row>
    <row r="46" spans="1:22" ht="16.5" customHeight="1" x14ac:dyDescent="0.25">
      <c r="B46" s="18" t="s">
        <v>81</v>
      </c>
      <c r="C46" s="19"/>
      <c r="D46" s="55">
        <f t="shared" ref="D46:U46" si="6">1*(D43+D44+D45)</f>
        <v>0</v>
      </c>
      <c r="E46" s="55">
        <f t="shared" si="6"/>
        <v>0</v>
      </c>
      <c r="F46" s="55">
        <f t="shared" si="6"/>
        <v>0</v>
      </c>
      <c r="G46" s="55">
        <f t="shared" si="6"/>
        <v>0</v>
      </c>
      <c r="H46" s="55">
        <f t="shared" si="6"/>
        <v>0</v>
      </c>
      <c r="I46" s="55">
        <f t="shared" si="6"/>
        <v>0</v>
      </c>
      <c r="J46" s="55">
        <f t="shared" si="6"/>
        <v>0</v>
      </c>
      <c r="K46" s="55">
        <f t="shared" si="6"/>
        <v>0</v>
      </c>
      <c r="L46" s="55">
        <f t="shared" si="6"/>
        <v>0</v>
      </c>
      <c r="M46" s="55">
        <f t="shared" si="6"/>
        <v>0</v>
      </c>
      <c r="N46" s="55">
        <f t="shared" si="6"/>
        <v>0</v>
      </c>
      <c r="O46" s="55">
        <f t="shared" si="6"/>
        <v>0</v>
      </c>
      <c r="P46" s="55">
        <f t="shared" si="6"/>
        <v>0</v>
      </c>
      <c r="Q46" s="55">
        <f t="shared" si="6"/>
        <v>0</v>
      </c>
      <c r="R46" s="55">
        <f t="shared" si="6"/>
        <v>0</v>
      </c>
      <c r="S46" s="55">
        <f t="shared" si="6"/>
        <v>0</v>
      </c>
      <c r="T46" s="55">
        <f t="shared" si="6"/>
        <v>0</v>
      </c>
      <c r="U46" s="55">
        <f t="shared" si="6"/>
        <v>0</v>
      </c>
    </row>
    <row r="47" spans="1:22" ht="6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18" customHeight="1" x14ac:dyDescent="0.25">
      <c r="B48" s="68" t="s">
        <v>82</v>
      </c>
      <c r="C48" s="68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1:22" ht="16.5" customHeight="1" x14ac:dyDescent="0.25">
      <c r="B49" s="15" t="s">
        <v>83</v>
      </c>
      <c r="C49" s="16"/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</row>
    <row r="50" spans="1:22" ht="16.5" customHeight="1" x14ac:dyDescent="0.25">
      <c r="B50" s="15" t="s">
        <v>84</v>
      </c>
      <c r="C50" s="16"/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</row>
    <row r="51" spans="1:22" ht="16.5" customHeight="1" x14ac:dyDescent="0.25">
      <c r="B51" s="15" t="s">
        <v>85</v>
      </c>
      <c r="C51" s="16"/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</row>
    <row r="52" spans="1:22" ht="16.5" customHeight="1" x14ac:dyDescent="0.25">
      <c r="B52" s="15" t="s">
        <v>86</v>
      </c>
      <c r="C52" s="16"/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</row>
    <row r="53" spans="1:22" ht="16.5" customHeight="1" x14ac:dyDescent="0.25">
      <c r="B53" s="15" t="s">
        <v>87</v>
      </c>
      <c r="C53" s="16"/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</row>
    <row r="54" spans="1:22" ht="16.5" customHeight="1" x14ac:dyDescent="0.25">
      <c r="B54" s="18" t="s">
        <v>88</v>
      </c>
      <c r="C54" s="19"/>
      <c r="D54" s="55">
        <f t="shared" ref="D54:U54" si="7">1*(D49+D50+D51+D52+D53)</f>
        <v>0</v>
      </c>
      <c r="E54" s="55">
        <f t="shared" si="7"/>
        <v>0</v>
      </c>
      <c r="F54" s="55">
        <f t="shared" si="7"/>
        <v>0</v>
      </c>
      <c r="G54" s="55">
        <f t="shared" si="7"/>
        <v>0</v>
      </c>
      <c r="H54" s="55">
        <f t="shared" si="7"/>
        <v>0</v>
      </c>
      <c r="I54" s="55">
        <f t="shared" si="7"/>
        <v>0</v>
      </c>
      <c r="J54" s="55">
        <f t="shared" si="7"/>
        <v>0</v>
      </c>
      <c r="K54" s="55">
        <f t="shared" si="7"/>
        <v>0</v>
      </c>
      <c r="L54" s="55">
        <f t="shared" si="7"/>
        <v>0</v>
      </c>
      <c r="M54" s="55">
        <f t="shared" si="7"/>
        <v>0</v>
      </c>
      <c r="N54" s="55">
        <f t="shared" si="7"/>
        <v>0</v>
      </c>
      <c r="O54" s="55">
        <f t="shared" si="7"/>
        <v>0</v>
      </c>
      <c r="P54" s="55">
        <f t="shared" si="7"/>
        <v>0</v>
      </c>
      <c r="Q54" s="55">
        <f t="shared" si="7"/>
        <v>0</v>
      </c>
      <c r="R54" s="55">
        <f t="shared" si="7"/>
        <v>0</v>
      </c>
      <c r="S54" s="55">
        <f t="shared" si="7"/>
        <v>0</v>
      </c>
      <c r="T54" s="55">
        <f t="shared" si="7"/>
        <v>0</v>
      </c>
      <c r="U54" s="55">
        <f t="shared" si="7"/>
        <v>0</v>
      </c>
    </row>
    <row r="55" spans="1:22" ht="6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8" customHeight="1" x14ac:dyDescent="0.25">
      <c r="B56" s="68" t="s">
        <v>89</v>
      </c>
      <c r="C56" s="68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</row>
    <row r="57" spans="1:22" ht="16.5" customHeight="1" x14ac:dyDescent="0.25">
      <c r="B57" s="15" t="s">
        <v>90</v>
      </c>
      <c r="C57" s="16"/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</row>
    <row r="58" spans="1:22" ht="16.5" customHeight="1" x14ac:dyDescent="0.25">
      <c r="B58" s="15" t="s">
        <v>91</v>
      </c>
      <c r="C58" s="16"/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</row>
    <row r="59" spans="1:22" ht="16.5" customHeight="1" x14ac:dyDescent="0.25">
      <c r="B59" s="18" t="s">
        <v>92</v>
      </c>
      <c r="C59" s="19"/>
      <c r="D59" s="55">
        <f t="shared" ref="D59:U59" si="8">1*(D57+D58)</f>
        <v>0</v>
      </c>
      <c r="E59" s="55">
        <f t="shared" si="8"/>
        <v>0</v>
      </c>
      <c r="F59" s="55">
        <f t="shared" si="8"/>
        <v>0</v>
      </c>
      <c r="G59" s="55">
        <f t="shared" si="8"/>
        <v>0</v>
      </c>
      <c r="H59" s="55">
        <f t="shared" si="8"/>
        <v>0</v>
      </c>
      <c r="I59" s="55">
        <f t="shared" si="8"/>
        <v>0</v>
      </c>
      <c r="J59" s="55">
        <f t="shared" si="8"/>
        <v>0</v>
      </c>
      <c r="K59" s="55">
        <f t="shared" si="8"/>
        <v>0</v>
      </c>
      <c r="L59" s="55">
        <f t="shared" si="8"/>
        <v>0</v>
      </c>
      <c r="M59" s="55">
        <f t="shared" si="8"/>
        <v>0</v>
      </c>
      <c r="N59" s="55">
        <f t="shared" si="8"/>
        <v>0</v>
      </c>
      <c r="O59" s="55">
        <f t="shared" si="8"/>
        <v>0</v>
      </c>
      <c r="P59" s="55">
        <f t="shared" si="8"/>
        <v>0</v>
      </c>
      <c r="Q59" s="55">
        <f t="shared" si="8"/>
        <v>0</v>
      </c>
      <c r="R59" s="55">
        <f t="shared" si="8"/>
        <v>0</v>
      </c>
      <c r="S59" s="55">
        <f t="shared" si="8"/>
        <v>0</v>
      </c>
      <c r="T59" s="55">
        <f t="shared" si="8"/>
        <v>0</v>
      </c>
      <c r="U59" s="55">
        <f t="shared" si="8"/>
        <v>0</v>
      </c>
    </row>
    <row r="60" spans="1:22" ht="6" customHeight="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18" customHeight="1" x14ac:dyDescent="0.25">
      <c r="B61" s="68" t="s">
        <v>93</v>
      </c>
      <c r="C61" s="68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</row>
    <row r="62" spans="1:22" ht="16.5" customHeight="1" x14ac:dyDescent="0.25">
      <c r="B62" s="15" t="s">
        <v>94</v>
      </c>
      <c r="C62" s="16"/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</row>
    <row r="63" spans="1:22" ht="16.5" customHeight="1" x14ac:dyDescent="0.25">
      <c r="B63" s="15" t="s">
        <v>95</v>
      </c>
      <c r="C63" s="16"/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</row>
    <row r="64" spans="1:22" ht="16.5" customHeight="1" x14ac:dyDescent="0.25">
      <c r="B64" s="15" t="s">
        <v>96</v>
      </c>
      <c r="C64" s="16"/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</row>
    <row r="65" spans="1:22" ht="16.5" customHeight="1" x14ac:dyDescent="0.25">
      <c r="B65" s="15" t="s">
        <v>97</v>
      </c>
      <c r="C65" s="16"/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</row>
    <row r="66" spans="1:22" ht="16.5" customHeight="1" x14ac:dyDescent="0.25">
      <c r="B66" s="18" t="s">
        <v>98</v>
      </c>
      <c r="C66" s="19"/>
      <c r="D66" s="55">
        <f t="shared" ref="D66:U66" si="9">1*(D62+D63+D64+D65)</f>
        <v>0</v>
      </c>
      <c r="E66" s="55">
        <f t="shared" si="9"/>
        <v>0</v>
      </c>
      <c r="F66" s="55">
        <f t="shared" si="9"/>
        <v>0</v>
      </c>
      <c r="G66" s="55">
        <f t="shared" si="9"/>
        <v>0</v>
      </c>
      <c r="H66" s="55">
        <f t="shared" si="9"/>
        <v>0</v>
      </c>
      <c r="I66" s="55">
        <f t="shared" si="9"/>
        <v>0</v>
      </c>
      <c r="J66" s="55">
        <f t="shared" si="9"/>
        <v>0</v>
      </c>
      <c r="K66" s="55">
        <f t="shared" si="9"/>
        <v>0</v>
      </c>
      <c r="L66" s="55">
        <f t="shared" si="9"/>
        <v>0</v>
      </c>
      <c r="M66" s="55">
        <f t="shared" si="9"/>
        <v>0</v>
      </c>
      <c r="N66" s="55">
        <f t="shared" si="9"/>
        <v>0</v>
      </c>
      <c r="O66" s="55">
        <f t="shared" si="9"/>
        <v>0</v>
      </c>
      <c r="P66" s="55">
        <f t="shared" si="9"/>
        <v>0</v>
      </c>
      <c r="Q66" s="55">
        <f t="shared" si="9"/>
        <v>0</v>
      </c>
      <c r="R66" s="55">
        <f t="shared" si="9"/>
        <v>0</v>
      </c>
      <c r="S66" s="55">
        <f t="shared" si="9"/>
        <v>0</v>
      </c>
      <c r="T66" s="55">
        <f t="shared" si="9"/>
        <v>0</v>
      </c>
      <c r="U66" s="55">
        <f t="shared" si="9"/>
        <v>0</v>
      </c>
    </row>
    <row r="67" spans="1:22" ht="6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19.5" customHeight="1" x14ac:dyDescent="0.25">
      <c r="B68" s="25" t="s">
        <v>99</v>
      </c>
      <c r="C68" s="23"/>
      <c r="D68" s="26">
        <f>D46+D54+D59+D66</f>
        <v>0</v>
      </c>
      <c r="E68" s="26">
        <f t="shared" ref="E68:F68" si="10">E46+E54+E59+E66</f>
        <v>0</v>
      </c>
      <c r="F68" s="26">
        <f t="shared" si="10"/>
        <v>0</v>
      </c>
      <c r="G68" s="26">
        <f t="shared" ref="G68:U68" si="11">G46+G54+G59+G66</f>
        <v>0</v>
      </c>
      <c r="H68" s="26">
        <f t="shared" si="11"/>
        <v>0</v>
      </c>
      <c r="I68" s="26">
        <f t="shared" si="11"/>
        <v>0</v>
      </c>
      <c r="J68" s="26">
        <f t="shared" si="11"/>
        <v>0</v>
      </c>
      <c r="K68" s="26">
        <f t="shared" si="11"/>
        <v>0</v>
      </c>
      <c r="L68" s="26">
        <f t="shared" si="11"/>
        <v>0</v>
      </c>
      <c r="M68" s="26">
        <f t="shared" si="11"/>
        <v>0</v>
      </c>
      <c r="N68" s="26">
        <f t="shared" si="11"/>
        <v>0</v>
      </c>
      <c r="O68" s="26">
        <f t="shared" si="11"/>
        <v>0</v>
      </c>
      <c r="P68" s="26">
        <f t="shared" si="11"/>
        <v>0</v>
      </c>
      <c r="Q68" s="26">
        <f t="shared" si="11"/>
        <v>0</v>
      </c>
      <c r="R68" s="26">
        <f t="shared" si="11"/>
        <v>0</v>
      </c>
      <c r="S68" s="26">
        <f t="shared" si="11"/>
        <v>0</v>
      </c>
      <c r="T68" s="26">
        <f t="shared" si="11"/>
        <v>0</v>
      </c>
      <c r="U68" s="26">
        <f t="shared" si="11"/>
        <v>0</v>
      </c>
    </row>
    <row r="69" spans="1:22" ht="6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18" customHeight="1" x14ac:dyDescent="0.25">
      <c r="B70" s="27" t="s">
        <v>100</v>
      </c>
      <c r="C70" s="54" t="s">
        <v>160</v>
      </c>
      <c r="D70" s="28">
        <v>0</v>
      </c>
      <c r="E70" s="29">
        <f t="shared" ref="E70:U70" si="12">D70+D39-D68</f>
        <v>0</v>
      </c>
      <c r="F70" s="29">
        <f t="shared" si="12"/>
        <v>0</v>
      </c>
      <c r="G70" s="29">
        <f t="shared" si="12"/>
        <v>0</v>
      </c>
      <c r="H70" s="29">
        <f t="shared" si="12"/>
        <v>0</v>
      </c>
      <c r="I70" s="29">
        <f t="shared" si="12"/>
        <v>0</v>
      </c>
      <c r="J70" s="29">
        <f t="shared" si="12"/>
        <v>0</v>
      </c>
      <c r="K70" s="29">
        <f t="shared" si="12"/>
        <v>0</v>
      </c>
      <c r="L70" s="29">
        <f t="shared" si="12"/>
        <v>0</v>
      </c>
      <c r="M70" s="29">
        <f t="shared" si="12"/>
        <v>0</v>
      </c>
      <c r="N70" s="29">
        <f t="shared" si="12"/>
        <v>0</v>
      </c>
      <c r="O70" s="29">
        <f t="shared" si="12"/>
        <v>0</v>
      </c>
      <c r="P70" s="29">
        <f t="shared" si="12"/>
        <v>0</v>
      </c>
      <c r="Q70" s="29">
        <f t="shared" si="12"/>
        <v>0</v>
      </c>
      <c r="R70" s="29">
        <f t="shared" si="12"/>
        <v>0</v>
      </c>
      <c r="S70" s="29">
        <f t="shared" si="12"/>
        <v>0</v>
      </c>
      <c r="T70" s="29">
        <f t="shared" si="12"/>
        <v>0</v>
      </c>
      <c r="U70" s="29">
        <f t="shared" si="12"/>
        <v>0</v>
      </c>
    </row>
    <row r="71" spans="1:22" ht="18" customHeight="1" x14ac:dyDescent="0.25">
      <c r="B71" s="27" t="s">
        <v>101</v>
      </c>
      <c r="C71" s="30"/>
      <c r="D71" s="31">
        <f t="shared" ref="D71:U71" si="13">D39-D68</f>
        <v>0</v>
      </c>
      <c r="E71" s="31">
        <f t="shared" si="13"/>
        <v>0</v>
      </c>
      <c r="F71" s="31">
        <f t="shared" si="13"/>
        <v>0</v>
      </c>
      <c r="G71" s="31">
        <f t="shared" si="13"/>
        <v>0</v>
      </c>
      <c r="H71" s="31">
        <f t="shared" si="13"/>
        <v>0</v>
      </c>
      <c r="I71" s="31">
        <f t="shared" si="13"/>
        <v>0</v>
      </c>
      <c r="J71" s="31">
        <f t="shared" si="13"/>
        <v>0</v>
      </c>
      <c r="K71" s="31">
        <f t="shared" si="13"/>
        <v>0</v>
      </c>
      <c r="L71" s="31">
        <f t="shared" si="13"/>
        <v>0</v>
      </c>
      <c r="M71" s="31">
        <f t="shared" si="13"/>
        <v>0</v>
      </c>
      <c r="N71" s="31">
        <f t="shared" si="13"/>
        <v>0</v>
      </c>
      <c r="O71" s="31">
        <f t="shared" si="13"/>
        <v>0</v>
      </c>
      <c r="P71" s="31">
        <f t="shared" si="13"/>
        <v>0</v>
      </c>
      <c r="Q71" s="31">
        <f t="shared" si="13"/>
        <v>0</v>
      </c>
      <c r="R71" s="31">
        <f t="shared" si="13"/>
        <v>0</v>
      </c>
      <c r="S71" s="31">
        <f t="shared" si="13"/>
        <v>0</v>
      </c>
      <c r="T71" s="31">
        <f t="shared" si="13"/>
        <v>0</v>
      </c>
      <c r="U71" s="31">
        <f t="shared" si="13"/>
        <v>0</v>
      </c>
    </row>
    <row r="72" spans="1:22" ht="21.75" customHeight="1" x14ac:dyDescent="0.25">
      <c r="B72" s="21" t="s">
        <v>102</v>
      </c>
      <c r="C72" s="2"/>
      <c r="D72" s="56">
        <f t="shared" ref="D72:U72" si="14">D70+D71</f>
        <v>0</v>
      </c>
      <c r="E72" s="56">
        <f t="shared" si="14"/>
        <v>0</v>
      </c>
      <c r="F72" s="56">
        <f t="shared" si="14"/>
        <v>0</v>
      </c>
      <c r="G72" s="56">
        <f t="shared" si="14"/>
        <v>0</v>
      </c>
      <c r="H72" s="56">
        <f t="shared" si="14"/>
        <v>0</v>
      </c>
      <c r="I72" s="56">
        <f t="shared" si="14"/>
        <v>0</v>
      </c>
      <c r="J72" s="56">
        <f t="shared" si="14"/>
        <v>0</v>
      </c>
      <c r="K72" s="56">
        <f t="shared" si="14"/>
        <v>0</v>
      </c>
      <c r="L72" s="56">
        <f t="shared" si="14"/>
        <v>0</v>
      </c>
      <c r="M72" s="56">
        <f t="shared" si="14"/>
        <v>0</v>
      </c>
      <c r="N72" s="56">
        <f t="shared" si="14"/>
        <v>0</v>
      </c>
      <c r="O72" s="56">
        <f t="shared" si="14"/>
        <v>0</v>
      </c>
      <c r="P72" s="56">
        <f t="shared" si="14"/>
        <v>0</v>
      </c>
      <c r="Q72" s="56">
        <f t="shared" si="14"/>
        <v>0</v>
      </c>
      <c r="R72" s="56">
        <f t="shared" si="14"/>
        <v>0</v>
      </c>
      <c r="S72" s="56">
        <f t="shared" si="14"/>
        <v>0</v>
      </c>
      <c r="T72" s="56">
        <f t="shared" si="14"/>
        <v>0</v>
      </c>
      <c r="U72" s="56">
        <f t="shared" si="14"/>
        <v>0</v>
      </c>
    </row>
    <row r="73" spans="1:22" ht="18" customHeight="1" x14ac:dyDescent="0.25">
      <c r="B73" s="32" t="s">
        <v>103</v>
      </c>
      <c r="C73" s="30"/>
      <c r="D73" s="29">
        <f t="shared" ref="D73:U73" si="15">D68</f>
        <v>0</v>
      </c>
      <c r="E73" s="29">
        <f t="shared" si="15"/>
        <v>0</v>
      </c>
      <c r="F73" s="29">
        <f t="shared" si="15"/>
        <v>0</v>
      </c>
      <c r="G73" s="29">
        <f t="shared" si="15"/>
        <v>0</v>
      </c>
      <c r="H73" s="29">
        <f t="shared" si="15"/>
        <v>0</v>
      </c>
      <c r="I73" s="29">
        <f t="shared" si="15"/>
        <v>0</v>
      </c>
      <c r="J73" s="29">
        <f t="shared" si="15"/>
        <v>0</v>
      </c>
      <c r="K73" s="29">
        <f t="shared" si="15"/>
        <v>0</v>
      </c>
      <c r="L73" s="29">
        <f t="shared" si="15"/>
        <v>0</v>
      </c>
      <c r="M73" s="29">
        <f t="shared" si="15"/>
        <v>0</v>
      </c>
      <c r="N73" s="29">
        <f t="shared" si="15"/>
        <v>0</v>
      </c>
      <c r="O73" s="29">
        <f t="shared" si="15"/>
        <v>0</v>
      </c>
      <c r="P73" s="29">
        <f t="shared" si="15"/>
        <v>0</v>
      </c>
      <c r="Q73" s="29">
        <f t="shared" si="15"/>
        <v>0</v>
      </c>
      <c r="R73" s="29">
        <f t="shared" si="15"/>
        <v>0</v>
      </c>
      <c r="S73" s="29">
        <f t="shared" si="15"/>
        <v>0</v>
      </c>
      <c r="T73" s="29">
        <f t="shared" si="15"/>
        <v>0</v>
      </c>
      <c r="U73" s="29">
        <f t="shared" si="15"/>
        <v>0</v>
      </c>
    </row>
    <row r="74" spans="1:22" ht="19.5" customHeight="1" x14ac:dyDescent="0.25">
      <c r="B74" s="33" t="s">
        <v>104</v>
      </c>
      <c r="C74" s="34" t="s">
        <v>105</v>
      </c>
      <c r="D74" s="35">
        <f t="shared" ref="D74:U74" si="16">IF(D73=0,99,D72/D73)</f>
        <v>99</v>
      </c>
      <c r="E74" s="35">
        <f t="shared" si="16"/>
        <v>99</v>
      </c>
      <c r="F74" s="35">
        <f t="shared" si="16"/>
        <v>99</v>
      </c>
      <c r="G74" s="35">
        <f t="shared" si="16"/>
        <v>99</v>
      </c>
      <c r="H74" s="35">
        <f t="shared" si="16"/>
        <v>99</v>
      </c>
      <c r="I74" s="35">
        <f t="shared" si="16"/>
        <v>99</v>
      </c>
      <c r="J74" s="35">
        <f t="shared" si="16"/>
        <v>99</v>
      </c>
      <c r="K74" s="35">
        <f t="shared" si="16"/>
        <v>99</v>
      </c>
      <c r="L74" s="35">
        <f t="shared" si="16"/>
        <v>99</v>
      </c>
      <c r="M74" s="35">
        <f t="shared" si="16"/>
        <v>99</v>
      </c>
      <c r="N74" s="35">
        <f t="shared" si="16"/>
        <v>99</v>
      </c>
      <c r="O74" s="35">
        <f t="shared" si="16"/>
        <v>99</v>
      </c>
      <c r="P74" s="35">
        <f t="shared" si="16"/>
        <v>99</v>
      </c>
      <c r="Q74" s="35">
        <f t="shared" si="16"/>
        <v>99</v>
      </c>
      <c r="R74" s="35">
        <f t="shared" si="16"/>
        <v>99</v>
      </c>
      <c r="S74" s="35">
        <f t="shared" si="16"/>
        <v>99</v>
      </c>
      <c r="T74" s="35">
        <f t="shared" si="16"/>
        <v>99</v>
      </c>
      <c r="U74" s="35">
        <f t="shared" si="16"/>
        <v>99</v>
      </c>
    </row>
    <row r="75" spans="1:22" ht="6" customHeight="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ht="21.75" customHeight="1" x14ac:dyDescent="0.25">
      <c r="B76" s="1" t="s">
        <v>106</v>
      </c>
      <c r="C76" s="36" t="s">
        <v>107</v>
      </c>
      <c r="D76" s="37" t="str">
        <f t="shared" ref="D76:U76" si="17">IF(D74="","",IF(D74&lt;12,"🔴 RAISE NOW",IF(D74&lt;15,"🟡 MONITOR","🟢 OK")))</f>
        <v>🟢 OK</v>
      </c>
      <c r="E76" s="37" t="str">
        <f t="shared" si="17"/>
        <v>🟢 OK</v>
      </c>
      <c r="F76" s="37" t="str">
        <f t="shared" si="17"/>
        <v>🟢 OK</v>
      </c>
      <c r="G76" s="37" t="str">
        <f t="shared" si="17"/>
        <v>🟢 OK</v>
      </c>
      <c r="H76" s="37" t="str">
        <f t="shared" si="17"/>
        <v>🟢 OK</v>
      </c>
      <c r="I76" s="37" t="str">
        <f t="shared" si="17"/>
        <v>🟢 OK</v>
      </c>
      <c r="J76" s="37" t="str">
        <f t="shared" si="17"/>
        <v>🟢 OK</v>
      </c>
      <c r="K76" s="37" t="str">
        <f t="shared" si="17"/>
        <v>🟢 OK</v>
      </c>
      <c r="L76" s="37" t="str">
        <f t="shared" si="17"/>
        <v>🟢 OK</v>
      </c>
      <c r="M76" s="37" t="str">
        <f t="shared" si="17"/>
        <v>🟢 OK</v>
      </c>
      <c r="N76" s="37" t="str">
        <f t="shared" si="17"/>
        <v>🟢 OK</v>
      </c>
      <c r="O76" s="37" t="str">
        <f t="shared" si="17"/>
        <v>🟢 OK</v>
      </c>
      <c r="P76" s="37" t="str">
        <f t="shared" si="17"/>
        <v>🟢 OK</v>
      </c>
      <c r="Q76" s="37" t="str">
        <f t="shared" si="17"/>
        <v>🟢 OK</v>
      </c>
      <c r="R76" s="37" t="str">
        <f t="shared" si="17"/>
        <v>🟢 OK</v>
      </c>
      <c r="S76" s="37" t="str">
        <f t="shared" si="17"/>
        <v>🟢 OK</v>
      </c>
      <c r="T76" s="37" t="str">
        <f t="shared" si="17"/>
        <v>🟢 OK</v>
      </c>
      <c r="U76" s="37" t="str">
        <f t="shared" si="17"/>
        <v>🟢 OK</v>
      </c>
    </row>
  </sheetData>
  <mergeCells count="13">
    <mergeCell ref="B2:C2"/>
    <mergeCell ref="B3:C3"/>
    <mergeCell ref="B6:C6"/>
    <mergeCell ref="B7:C7"/>
    <mergeCell ref="B14:C14"/>
    <mergeCell ref="B48:C48"/>
    <mergeCell ref="B56:C56"/>
    <mergeCell ref="B61:C61"/>
    <mergeCell ref="B20:C20"/>
    <mergeCell ref="B26:C26"/>
    <mergeCell ref="B33:C33"/>
    <mergeCell ref="B41:C41"/>
    <mergeCell ref="B42:C42"/>
  </mergeCells>
  <conditionalFormatting sqref="D72:U72">
    <cfRule type="expression" dxfId="11" priority="2">
      <formula>D74&lt;12</formula>
    </cfRule>
    <cfRule type="expression" dxfId="10" priority="21">
      <formula>AND(D74&gt;=12,D74&lt;15)</formula>
    </cfRule>
    <cfRule type="expression" dxfId="9" priority="22">
      <formula>D74&gt;=15</formula>
    </cfRule>
  </conditionalFormatting>
  <conditionalFormatting sqref="D74:U74">
    <cfRule type="expression" dxfId="8" priority="23">
      <formula>D74&lt;12</formula>
    </cfRule>
    <cfRule type="expression" dxfId="7" priority="24">
      <formula>AND(D74&gt;=12,D74&lt;15)</formula>
    </cfRule>
    <cfRule type="expression" dxfId="6" priority="25">
      <formula>D74&gt;=15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9"/>
  <sheetViews>
    <sheetView showGridLines="0" zoomScaleNormal="100" workbookViewId="0">
      <selection activeCell="U20" sqref="U20"/>
    </sheetView>
  </sheetViews>
  <sheetFormatPr defaultColWidth="8.7109375" defaultRowHeight="15" x14ac:dyDescent="0.25"/>
  <cols>
    <col min="1" max="1" width="2.42578125" customWidth="1"/>
    <col min="2" max="2" width="30" customWidth="1"/>
    <col min="3" max="3" width="20" customWidth="1"/>
    <col min="4" max="21" width="11" customWidth="1"/>
  </cols>
  <sheetData>
    <row r="1" spans="1:22" ht="7.5" customHeight="1" x14ac:dyDescent="0.25"/>
    <row r="2" spans="1:22" ht="21.75" customHeight="1" x14ac:dyDescent="0.25">
      <c r="A2" s="2"/>
      <c r="B2" s="71" t="s">
        <v>108</v>
      </c>
      <c r="C2" s="7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5.75" customHeight="1" x14ac:dyDescent="0.25">
      <c r="A3" s="2"/>
      <c r="B3" s="72" t="s">
        <v>109</v>
      </c>
      <c r="C3" s="7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9.5" customHeight="1" x14ac:dyDescent="0.25">
      <c r="B4" s="11" t="s">
        <v>110</v>
      </c>
      <c r="C4" s="11" t="s">
        <v>111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2" t="s">
        <v>34</v>
      </c>
      <c r="P4" s="12" t="s">
        <v>35</v>
      </c>
      <c r="Q4" s="12" t="s">
        <v>36</v>
      </c>
      <c r="R4" s="12" t="s">
        <v>37</v>
      </c>
      <c r="S4" s="12" t="s">
        <v>38</v>
      </c>
      <c r="T4" s="12" t="s">
        <v>39</v>
      </c>
      <c r="U4" s="12" t="s">
        <v>40</v>
      </c>
    </row>
    <row r="6" spans="1:22" ht="6" customHeight="1" x14ac:dyDescent="0.25"/>
    <row r="7" spans="1:22" ht="19.5" customHeight="1" x14ac:dyDescent="0.25">
      <c r="B7" s="77" t="s">
        <v>112</v>
      </c>
      <c r="C7" s="77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ht="27.75" customHeight="1" x14ac:dyDescent="0.25">
      <c r="B8" s="75" t="s">
        <v>165</v>
      </c>
      <c r="C8" s="75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2" ht="16.5" customHeight="1" x14ac:dyDescent="0.25">
      <c r="B9" s="38" t="s">
        <v>113</v>
      </c>
      <c r="C9" s="39"/>
      <c r="D9" s="57">
        <f>'📊 Cash Map'!$D$70</f>
        <v>0</v>
      </c>
      <c r="E9" s="57">
        <f>D13</f>
        <v>0</v>
      </c>
      <c r="F9" s="57">
        <f t="shared" ref="F9:U9" si="0">E13</f>
        <v>0</v>
      </c>
      <c r="G9" s="57">
        <f t="shared" si="0"/>
        <v>0</v>
      </c>
      <c r="H9" s="57">
        <f t="shared" si="0"/>
        <v>0</v>
      </c>
      <c r="I9" s="57">
        <f t="shared" si="0"/>
        <v>0</v>
      </c>
      <c r="J9" s="57">
        <f t="shared" si="0"/>
        <v>0</v>
      </c>
      <c r="K9" s="57">
        <f t="shared" si="0"/>
        <v>0</v>
      </c>
      <c r="L9" s="57">
        <f t="shared" si="0"/>
        <v>0</v>
      </c>
      <c r="M9" s="57">
        <f t="shared" si="0"/>
        <v>0</v>
      </c>
      <c r="N9" s="57">
        <f t="shared" si="0"/>
        <v>0</v>
      </c>
      <c r="O9" s="57">
        <f t="shared" si="0"/>
        <v>0</v>
      </c>
      <c r="P9" s="57">
        <f t="shared" si="0"/>
        <v>0</v>
      </c>
      <c r="Q9" s="57">
        <f t="shared" si="0"/>
        <v>0</v>
      </c>
      <c r="R9" s="57">
        <f t="shared" si="0"/>
        <v>0</v>
      </c>
      <c r="S9" s="57">
        <f t="shared" si="0"/>
        <v>0</v>
      </c>
      <c r="T9" s="57">
        <f t="shared" si="0"/>
        <v>0</v>
      </c>
      <c r="U9" s="57">
        <f t="shared" si="0"/>
        <v>0</v>
      </c>
    </row>
    <row r="10" spans="1:22" ht="16.5" customHeight="1" x14ac:dyDescent="0.25">
      <c r="B10" s="38" t="s">
        <v>114</v>
      </c>
      <c r="C10" s="39"/>
      <c r="D10" s="57">
        <f>'📊 Cash Map'!D39</f>
        <v>0</v>
      </c>
      <c r="E10" s="57">
        <f>'📊 Cash Map'!E39</f>
        <v>0</v>
      </c>
      <c r="F10" s="57">
        <f>'📊 Cash Map'!F39</f>
        <v>0</v>
      </c>
      <c r="G10" s="57">
        <f>'📊 Cash Map'!G39</f>
        <v>0</v>
      </c>
      <c r="H10" s="57">
        <f>'📊 Cash Map'!H39</f>
        <v>0</v>
      </c>
      <c r="I10" s="57">
        <f>'📊 Cash Map'!I39</f>
        <v>0</v>
      </c>
      <c r="J10" s="57">
        <f>'📊 Cash Map'!J39</f>
        <v>0</v>
      </c>
      <c r="K10" s="57">
        <f>'📊 Cash Map'!K39</f>
        <v>0</v>
      </c>
      <c r="L10" s="57">
        <f>'📊 Cash Map'!L39</f>
        <v>0</v>
      </c>
      <c r="M10" s="57">
        <f>'📊 Cash Map'!M39</f>
        <v>0</v>
      </c>
      <c r="N10" s="57">
        <f>'📊 Cash Map'!N39</f>
        <v>0</v>
      </c>
      <c r="O10" s="57">
        <f>'📊 Cash Map'!O39</f>
        <v>0</v>
      </c>
      <c r="P10" s="57">
        <f>'📊 Cash Map'!P39</f>
        <v>0</v>
      </c>
      <c r="Q10" s="57">
        <f>'📊 Cash Map'!Q39</f>
        <v>0</v>
      </c>
      <c r="R10" s="57">
        <f>'📊 Cash Map'!R39</f>
        <v>0</v>
      </c>
      <c r="S10" s="57">
        <f>'📊 Cash Map'!S39</f>
        <v>0</v>
      </c>
      <c r="T10" s="57">
        <f>'📊 Cash Map'!T39</f>
        <v>0</v>
      </c>
      <c r="U10" s="57">
        <f>'📊 Cash Map'!U39</f>
        <v>0</v>
      </c>
    </row>
    <row r="11" spans="1:22" ht="16.5" customHeight="1" x14ac:dyDescent="0.25">
      <c r="B11" s="38" t="s">
        <v>167</v>
      </c>
      <c r="C11" s="39"/>
      <c r="D11" s="57">
        <f>'📊 Cash Map'!D40</f>
        <v>0</v>
      </c>
      <c r="E11" s="57">
        <f>'📊 Cash Map'!E40</f>
        <v>0</v>
      </c>
      <c r="F11" s="57">
        <f>'📊 Cash Map'!F40</f>
        <v>0</v>
      </c>
      <c r="G11" s="57">
        <f>'📊 Cash Map'!G40</f>
        <v>0</v>
      </c>
      <c r="H11" s="57">
        <f>'📊 Cash Map'!H40</f>
        <v>0</v>
      </c>
      <c r="I11" s="57">
        <f>'📊 Cash Map'!I40</f>
        <v>0</v>
      </c>
      <c r="J11" s="57">
        <f>'📊 Cash Map'!J40</f>
        <v>0</v>
      </c>
      <c r="K11" s="57">
        <f>'📊 Cash Map'!K40</f>
        <v>0</v>
      </c>
      <c r="L11" s="57">
        <f>'📊 Cash Map'!L40</f>
        <v>0</v>
      </c>
      <c r="M11" s="57">
        <f>'📊 Cash Map'!M40</f>
        <v>0</v>
      </c>
      <c r="N11" s="57">
        <f>'📊 Cash Map'!N40</f>
        <v>0</v>
      </c>
      <c r="O11" s="57">
        <f>'📊 Cash Map'!O40</f>
        <v>0</v>
      </c>
      <c r="P11" s="57">
        <f>'📊 Cash Map'!P40</f>
        <v>0</v>
      </c>
      <c r="Q11" s="57">
        <f>'📊 Cash Map'!Q40</f>
        <v>0</v>
      </c>
      <c r="R11" s="57">
        <f>'📊 Cash Map'!R40</f>
        <v>0</v>
      </c>
      <c r="S11" s="57">
        <f>'📊 Cash Map'!S40</f>
        <v>0</v>
      </c>
      <c r="T11" s="57">
        <f>'📊 Cash Map'!T40</f>
        <v>0</v>
      </c>
      <c r="U11" s="57">
        <f>'📊 Cash Map'!U40</f>
        <v>0</v>
      </c>
    </row>
    <row r="12" spans="1:22" ht="16.5" customHeight="1" x14ac:dyDescent="0.25">
      <c r="B12" s="38" t="s">
        <v>169</v>
      </c>
      <c r="C12" s="39"/>
      <c r="D12" s="57">
        <f>'📊 Cash Map'!D73</f>
        <v>0</v>
      </c>
      <c r="E12" s="57">
        <f>'📊 Cash Map'!E73</f>
        <v>0</v>
      </c>
      <c r="F12" s="57">
        <f>'📊 Cash Map'!F73</f>
        <v>0</v>
      </c>
      <c r="G12" s="57">
        <f>'📊 Cash Map'!G73</f>
        <v>0</v>
      </c>
      <c r="H12" s="57">
        <f>'📊 Cash Map'!H73</f>
        <v>0</v>
      </c>
      <c r="I12" s="57">
        <f>'📊 Cash Map'!I73</f>
        <v>0</v>
      </c>
      <c r="J12" s="57">
        <f>'📊 Cash Map'!J73</f>
        <v>0</v>
      </c>
      <c r="K12" s="57">
        <f>'📊 Cash Map'!K73</f>
        <v>0</v>
      </c>
      <c r="L12" s="57">
        <f>'📊 Cash Map'!L73</f>
        <v>0</v>
      </c>
      <c r="M12" s="57">
        <f>'📊 Cash Map'!M73</f>
        <v>0</v>
      </c>
      <c r="N12" s="57">
        <f>'📊 Cash Map'!N73</f>
        <v>0</v>
      </c>
      <c r="O12" s="57">
        <f>'📊 Cash Map'!O73</f>
        <v>0</v>
      </c>
      <c r="P12" s="57">
        <f>'📊 Cash Map'!P73</f>
        <v>0</v>
      </c>
      <c r="Q12" s="57">
        <f>'📊 Cash Map'!Q73</f>
        <v>0</v>
      </c>
      <c r="R12" s="57">
        <f>'📊 Cash Map'!R73</f>
        <v>0</v>
      </c>
      <c r="S12" s="57">
        <f>'📊 Cash Map'!S73</f>
        <v>0</v>
      </c>
      <c r="T12" s="57">
        <f>'📊 Cash Map'!T73</f>
        <v>0</v>
      </c>
      <c r="U12" s="57">
        <f>'📊 Cash Map'!U73</f>
        <v>0</v>
      </c>
    </row>
    <row r="13" spans="1:22" ht="19.5" customHeight="1" x14ac:dyDescent="0.25">
      <c r="B13" s="11" t="s">
        <v>116</v>
      </c>
      <c r="C13" s="40"/>
      <c r="D13" s="58">
        <f>D9-D12</f>
        <v>0</v>
      </c>
      <c r="E13" s="58">
        <f t="shared" ref="E13:U13" si="1">E9-E12</f>
        <v>0</v>
      </c>
      <c r="F13" s="58">
        <f t="shared" si="1"/>
        <v>0</v>
      </c>
      <c r="G13" s="58">
        <f t="shared" si="1"/>
        <v>0</v>
      </c>
      <c r="H13" s="58">
        <f t="shared" si="1"/>
        <v>0</v>
      </c>
      <c r="I13" s="58">
        <f t="shared" si="1"/>
        <v>0</v>
      </c>
      <c r="J13" s="58">
        <f t="shared" si="1"/>
        <v>0</v>
      </c>
      <c r="K13" s="58">
        <f t="shared" si="1"/>
        <v>0</v>
      </c>
      <c r="L13" s="58">
        <f t="shared" si="1"/>
        <v>0</v>
      </c>
      <c r="M13" s="58">
        <f t="shared" si="1"/>
        <v>0</v>
      </c>
      <c r="N13" s="58">
        <f t="shared" si="1"/>
        <v>0</v>
      </c>
      <c r="O13" s="58">
        <f t="shared" si="1"/>
        <v>0</v>
      </c>
      <c r="P13" s="58">
        <f t="shared" si="1"/>
        <v>0</v>
      </c>
      <c r="Q13" s="58">
        <f t="shared" si="1"/>
        <v>0</v>
      </c>
      <c r="R13" s="58">
        <f t="shared" si="1"/>
        <v>0</v>
      </c>
      <c r="S13" s="58">
        <f t="shared" si="1"/>
        <v>0</v>
      </c>
      <c r="T13" s="58">
        <f t="shared" si="1"/>
        <v>0</v>
      </c>
      <c r="U13" s="58">
        <f t="shared" si="1"/>
        <v>0</v>
      </c>
    </row>
    <row r="14" spans="1:22" ht="6" customHeight="1" x14ac:dyDescent="0.25"/>
    <row r="15" spans="1:22" ht="19.5" customHeight="1" x14ac:dyDescent="0.25">
      <c r="B15" s="78" t="s">
        <v>117</v>
      </c>
      <c r="C15" s="78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2" ht="27.75" customHeight="1" x14ac:dyDescent="0.25">
      <c r="B16" s="75" t="s">
        <v>166</v>
      </c>
      <c r="C16" s="75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</row>
    <row r="17" spans="2:21" ht="16.5" customHeight="1" x14ac:dyDescent="0.25">
      <c r="B17" s="38" t="s">
        <v>113</v>
      </c>
      <c r="C17" s="39"/>
      <c r="D17" s="57">
        <f>'📊 Cash Map'!$D$70</f>
        <v>0</v>
      </c>
      <c r="E17" s="57">
        <f>D21</f>
        <v>0</v>
      </c>
      <c r="F17" s="57">
        <f t="shared" ref="F17:U17" si="2">E21</f>
        <v>0</v>
      </c>
      <c r="G17" s="57">
        <f t="shared" si="2"/>
        <v>0</v>
      </c>
      <c r="H17" s="57">
        <f t="shared" si="2"/>
        <v>0</v>
      </c>
      <c r="I17" s="57">
        <f t="shared" si="2"/>
        <v>0</v>
      </c>
      <c r="J17" s="57">
        <f t="shared" si="2"/>
        <v>0</v>
      </c>
      <c r="K17" s="57">
        <f t="shared" si="2"/>
        <v>0</v>
      </c>
      <c r="L17" s="57">
        <f t="shared" si="2"/>
        <v>0</v>
      </c>
      <c r="M17" s="57">
        <f t="shared" si="2"/>
        <v>0</v>
      </c>
      <c r="N17" s="57">
        <f t="shared" si="2"/>
        <v>0</v>
      </c>
      <c r="O17" s="57">
        <f t="shared" si="2"/>
        <v>0</v>
      </c>
      <c r="P17" s="57">
        <f t="shared" si="2"/>
        <v>0</v>
      </c>
      <c r="Q17" s="57">
        <f t="shared" si="2"/>
        <v>0</v>
      </c>
      <c r="R17" s="57">
        <f t="shared" si="2"/>
        <v>0</v>
      </c>
      <c r="S17" s="57">
        <f t="shared" si="2"/>
        <v>0</v>
      </c>
      <c r="T17" s="57">
        <f t="shared" si="2"/>
        <v>0</v>
      </c>
      <c r="U17" s="57">
        <f t="shared" si="2"/>
        <v>0</v>
      </c>
    </row>
    <row r="18" spans="2:21" ht="16.5" customHeight="1" x14ac:dyDescent="0.25">
      <c r="B18" s="38" t="s">
        <v>114</v>
      </c>
      <c r="C18" s="59">
        <v>-0.25</v>
      </c>
      <c r="D18" s="57">
        <f>D$10*(1+$C$18)</f>
        <v>0</v>
      </c>
      <c r="E18" s="57">
        <f t="shared" ref="E18:U18" si="3">E$10*(1+$C$18)</f>
        <v>0</v>
      </c>
      <c r="F18" s="57">
        <f t="shared" si="3"/>
        <v>0</v>
      </c>
      <c r="G18" s="57">
        <f t="shared" si="3"/>
        <v>0</v>
      </c>
      <c r="H18" s="57">
        <f t="shared" si="3"/>
        <v>0</v>
      </c>
      <c r="I18" s="57">
        <f t="shared" si="3"/>
        <v>0</v>
      </c>
      <c r="J18" s="57">
        <f t="shared" si="3"/>
        <v>0</v>
      </c>
      <c r="K18" s="57">
        <f t="shared" si="3"/>
        <v>0</v>
      </c>
      <c r="L18" s="57">
        <f t="shared" si="3"/>
        <v>0</v>
      </c>
      <c r="M18" s="57">
        <f t="shared" si="3"/>
        <v>0</v>
      </c>
      <c r="N18" s="57">
        <f t="shared" si="3"/>
        <v>0</v>
      </c>
      <c r="O18" s="57">
        <f t="shared" si="3"/>
        <v>0</v>
      </c>
      <c r="P18" s="57">
        <f t="shared" si="3"/>
        <v>0</v>
      </c>
      <c r="Q18" s="57">
        <f t="shared" si="3"/>
        <v>0</v>
      </c>
      <c r="R18" s="57">
        <f t="shared" si="3"/>
        <v>0</v>
      </c>
      <c r="S18" s="57">
        <f t="shared" si="3"/>
        <v>0</v>
      </c>
      <c r="T18" s="57">
        <f t="shared" si="3"/>
        <v>0</v>
      </c>
      <c r="U18" s="57">
        <f t="shared" si="3"/>
        <v>0</v>
      </c>
    </row>
    <row r="19" spans="2:21" ht="16.5" customHeight="1" x14ac:dyDescent="0.25">
      <c r="B19" s="38" t="s">
        <v>115</v>
      </c>
      <c r="C19" s="59">
        <v>0.25</v>
      </c>
      <c r="D19" s="57">
        <f>D11*(1+$C$19)</f>
        <v>0</v>
      </c>
      <c r="E19" s="57">
        <f t="shared" ref="E19:U19" si="4">E11*(1+$C$19)</f>
        <v>0</v>
      </c>
      <c r="F19" s="57">
        <f t="shared" si="4"/>
        <v>0</v>
      </c>
      <c r="G19" s="57">
        <f t="shared" si="4"/>
        <v>0</v>
      </c>
      <c r="H19" s="57">
        <f t="shared" si="4"/>
        <v>0</v>
      </c>
      <c r="I19" s="57">
        <f t="shared" si="4"/>
        <v>0</v>
      </c>
      <c r="J19" s="57">
        <f t="shared" si="4"/>
        <v>0</v>
      </c>
      <c r="K19" s="57">
        <f t="shared" si="4"/>
        <v>0</v>
      </c>
      <c r="L19" s="57">
        <f t="shared" si="4"/>
        <v>0</v>
      </c>
      <c r="M19" s="57">
        <f t="shared" si="4"/>
        <v>0</v>
      </c>
      <c r="N19" s="57">
        <f t="shared" si="4"/>
        <v>0</v>
      </c>
      <c r="O19" s="57">
        <f t="shared" si="4"/>
        <v>0</v>
      </c>
      <c r="P19" s="57">
        <f t="shared" si="4"/>
        <v>0</v>
      </c>
      <c r="Q19" s="57">
        <f t="shared" si="4"/>
        <v>0</v>
      </c>
      <c r="R19" s="57">
        <f t="shared" si="4"/>
        <v>0</v>
      </c>
      <c r="S19" s="57">
        <f t="shared" si="4"/>
        <v>0</v>
      </c>
      <c r="T19" s="57">
        <f t="shared" si="4"/>
        <v>0</v>
      </c>
      <c r="U19" s="57">
        <f t="shared" si="4"/>
        <v>0</v>
      </c>
    </row>
    <row r="20" spans="2:21" ht="16.5" customHeight="1" x14ac:dyDescent="0.25">
      <c r="B20" s="38" t="s">
        <v>169</v>
      </c>
      <c r="C20" s="39"/>
      <c r="D20" s="57">
        <f>D18-D19</f>
        <v>0</v>
      </c>
      <c r="E20" s="57">
        <f>E18-E19</f>
        <v>0</v>
      </c>
      <c r="F20" s="57">
        <f t="shared" ref="F20:U20" si="5">F18-F19</f>
        <v>0</v>
      </c>
      <c r="G20" s="57">
        <f t="shared" si="5"/>
        <v>0</v>
      </c>
      <c r="H20" s="57">
        <f t="shared" si="5"/>
        <v>0</v>
      </c>
      <c r="I20" s="57">
        <f t="shared" si="5"/>
        <v>0</v>
      </c>
      <c r="J20" s="57">
        <f t="shared" si="5"/>
        <v>0</v>
      </c>
      <c r="K20" s="57">
        <f t="shared" si="5"/>
        <v>0</v>
      </c>
      <c r="L20" s="57">
        <f t="shared" si="5"/>
        <v>0</v>
      </c>
      <c r="M20" s="57">
        <f t="shared" si="5"/>
        <v>0</v>
      </c>
      <c r="N20" s="57">
        <f t="shared" si="5"/>
        <v>0</v>
      </c>
      <c r="O20" s="57">
        <f t="shared" si="5"/>
        <v>0</v>
      </c>
      <c r="P20" s="57">
        <f t="shared" si="5"/>
        <v>0</v>
      </c>
      <c r="Q20" s="57">
        <f t="shared" si="5"/>
        <v>0</v>
      </c>
      <c r="R20" s="57">
        <f t="shared" si="5"/>
        <v>0</v>
      </c>
      <c r="S20" s="57">
        <f t="shared" si="5"/>
        <v>0</v>
      </c>
      <c r="T20" s="57">
        <f t="shared" si="5"/>
        <v>0</v>
      </c>
      <c r="U20" s="57">
        <f t="shared" si="5"/>
        <v>0</v>
      </c>
    </row>
    <row r="21" spans="2:21" ht="19.5" customHeight="1" x14ac:dyDescent="0.25">
      <c r="B21" s="42" t="s">
        <v>116</v>
      </c>
      <c r="C21" s="43"/>
      <c r="D21" s="58">
        <f>SUM(D17,D20)</f>
        <v>0</v>
      </c>
      <c r="E21" s="58">
        <f t="shared" ref="E21:U21" si="6">SUM(E17,E20)</f>
        <v>0</v>
      </c>
      <c r="F21" s="58">
        <f t="shared" si="6"/>
        <v>0</v>
      </c>
      <c r="G21" s="58">
        <f t="shared" si="6"/>
        <v>0</v>
      </c>
      <c r="H21" s="58">
        <f t="shared" si="6"/>
        <v>0</v>
      </c>
      <c r="I21" s="58">
        <f t="shared" si="6"/>
        <v>0</v>
      </c>
      <c r="J21" s="58">
        <f t="shared" si="6"/>
        <v>0</v>
      </c>
      <c r="K21" s="58">
        <f t="shared" si="6"/>
        <v>0</v>
      </c>
      <c r="L21" s="58">
        <f t="shared" si="6"/>
        <v>0</v>
      </c>
      <c r="M21" s="58">
        <f t="shared" si="6"/>
        <v>0</v>
      </c>
      <c r="N21" s="58">
        <f t="shared" si="6"/>
        <v>0</v>
      </c>
      <c r="O21" s="58">
        <f t="shared" si="6"/>
        <v>0</v>
      </c>
      <c r="P21" s="58">
        <f t="shared" si="6"/>
        <v>0</v>
      </c>
      <c r="Q21" s="58">
        <f t="shared" si="6"/>
        <v>0</v>
      </c>
      <c r="R21" s="58">
        <f t="shared" si="6"/>
        <v>0</v>
      </c>
      <c r="S21" s="58">
        <f t="shared" si="6"/>
        <v>0</v>
      </c>
      <c r="T21" s="58">
        <f t="shared" si="6"/>
        <v>0</v>
      </c>
      <c r="U21" s="58">
        <f t="shared" si="6"/>
        <v>0</v>
      </c>
    </row>
    <row r="22" spans="2:21" ht="6" customHeight="1" x14ac:dyDescent="0.25"/>
    <row r="23" spans="2:21" ht="19.5" customHeight="1" x14ac:dyDescent="0.25">
      <c r="B23" s="76" t="s">
        <v>118</v>
      </c>
      <c r="C23" s="76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2:21" ht="27.75" customHeight="1" x14ac:dyDescent="0.25">
      <c r="B24" s="75" t="s">
        <v>168</v>
      </c>
      <c r="C24" s="75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</row>
    <row r="25" spans="2:21" ht="16.5" customHeight="1" x14ac:dyDescent="0.25">
      <c r="B25" s="38" t="s">
        <v>113</v>
      </c>
      <c r="C25" s="39"/>
      <c r="D25" s="57">
        <f>'📊 Cash Map'!$D$70</f>
        <v>0</v>
      </c>
      <c r="E25" s="57">
        <f>D29</f>
        <v>0</v>
      </c>
      <c r="F25" s="57">
        <f t="shared" ref="F25:U25" si="7">E29</f>
        <v>0</v>
      </c>
      <c r="G25" s="57">
        <f t="shared" si="7"/>
        <v>0</v>
      </c>
      <c r="H25" s="57">
        <f t="shared" si="7"/>
        <v>0</v>
      </c>
      <c r="I25" s="57">
        <f t="shared" si="7"/>
        <v>0</v>
      </c>
      <c r="J25" s="57">
        <f t="shared" si="7"/>
        <v>0</v>
      </c>
      <c r="K25" s="57">
        <f t="shared" si="7"/>
        <v>0</v>
      </c>
      <c r="L25" s="57">
        <f t="shared" si="7"/>
        <v>0</v>
      </c>
      <c r="M25" s="57">
        <f t="shared" si="7"/>
        <v>0</v>
      </c>
      <c r="N25" s="57">
        <f t="shared" si="7"/>
        <v>0</v>
      </c>
      <c r="O25" s="57">
        <f t="shared" si="7"/>
        <v>0</v>
      </c>
      <c r="P25" s="57">
        <f t="shared" si="7"/>
        <v>0</v>
      </c>
      <c r="Q25" s="57">
        <f t="shared" si="7"/>
        <v>0</v>
      </c>
      <c r="R25" s="57">
        <f t="shared" si="7"/>
        <v>0</v>
      </c>
      <c r="S25" s="57">
        <f t="shared" si="7"/>
        <v>0</v>
      </c>
      <c r="T25" s="57">
        <f t="shared" si="7"/>
        <v>0</v>
      </c>
      <c r="U25" s="57">
        <f t="shared" si="7"/>
        <v>0</v>
      </c>
    </row>
    <row r="26" spans="2:21" ht="16.5" customHeight="1" x14ac:dyDescent="0.25">
      <c r="B26" s="38" t="s">
        <v>114</v>
      </c>
      <c r="C26" s="59">
        <v>0.25</v>
      </c>
      <c r="D26" s="57">
        <f>D$10*(1+$C$26)</f>
        <v>0</v>
      </c>
      <c r="E26" s="57">
        <f t="shared" ref="E26:U26" si="8">E$10*(1+$C$26)</f>
        <v>0</v>
      </c>
      <c r="F26" s="57">
        <f t="shared" si="8"/>
        <v>0</v>
      </c>
      <c r="G26" s="57">
        <f t="shared" si="8"/>
        <v>0</v>
      </c>
      <c r="H26" s="57">
        <f t="shared" si="8"/>
        <v>0</v>
      </c>
      <c r="I26" s="57">
        <f t="shared" si="8"/>
        <v>0</v>
      </c>
      <c r="J26" s="57">
        <f t="shared" si="8"/>
        <v>0</v>
      </c>
      <c r="K26" s="57">
        <f t="shared" si="8"/>
        <v>0</v>
      </c>
      <c r="L26" s="57">
        <f t="shared" si="8"/>
        <v>0</v>
      </c>
      <c r="M26" s="57">
        <f t="shared" si="8"/>
        <v>0</v>
      </c>
      <c r="N26" s="57">
        <f t="shared" si="8"/>
        <v>0</v>
      </c>
      <c r="O26" s="57">
        <f t="shared" si="8"/>
        <v>0</v>
      </c>
      <c r="P26" s="57">
        <f t="shared" si="8"/>
        <v>0</v>
      </c>
      <c r="Q26" s="57">
        <f t="shared" si="8"/>
        <v>0</v>
      </c>
      <c r="R26" s="57">
        <f t="shared" si="8"/>
        <v>0</v>
      </c>
      <c r="S26" s="57">
        <f t="shared" si="8"/>
        <v>0</v>
      </c>
      <c r="T26" s="57">
        <f t="shared" si="8"/>
        <v>0</v>
      </c>
      <c r="U26" s="57">
        <f t="shared" si="8"/>
        <v>0</v>
      </c>
    </row>
    <row r="27" spans="2:21" ht="16.5" customHeight="1" x14ac:dyDescent="0.25">
      <c r="B27" s="38" t="s">
        <v>167</v>
      </c>
      <c r="C27" s="59">
        <v>-0.25</v>
      </c>
      <c r="D27" s="57">
        <f>D11*(1+$C$27)</f>
        <v>0</v>
      </c>
      <c r="E27" s="57">
        <f t="shared" ref="E27:U27" si="9">E11*(1+$C$27)</f>
        <v>0</v>
      </c>
      <c r="F27" s="57">
        <f t="shared" si="9"/>
        <v>0</v>
      </c>
      <c r="G27" s="57">
        <f t="shared" si="9"/>
        <v>0</v>
      </c>
      <c r="H27" s="57">
        <f t="shared" si="9"/>
        <v>0</v>
      </c>
      <c r="I27" s="57">
        <f t="shared" si="9"/>
        <v>0</v>
      </c>
      <c r="J27" s="57">
        <f t="shared" si="9"/>
        <v>0</v>
      </c>
      <c r="K27" s="57">
        <f t="shared" si="9"/>
        <v>0</v>
      </c>
      <c r="L27" s="57">
        <f t="shared" si="9"/>
        <v>0</v>
      </c>
      <c r="M27" s="57">
        <f t="shared" si="9"/>
        <v>0</v>
      </c>
      <c r="N27" s="57">
        <f t="shared" si="9"/>
        <v>0</v>
      </c>
      <c r="O27" s="57">
        <f t="shared" si="9"/>
        <v>0</v>
      </c>
      <c r="P27" s="57">
        <f t="shared" si="9"/>
        <v>0</v>
      </c>
      <c r="Q27" s="57">
        <f t="shared" si="9"/>
        <v>0</v>
      </c>
      <c r="R27" s="57">
        <f t="shared" si="9"/>
        <v>0</v>
      </c>
      <c r="S27" s="57">
        <f t="shared" si="9"/>
        <v>0</v>
      </c>
      <c r="T27" s="57">
        <f t="shared" si="9"/>
        <v>0</v>
      </c>
      <c r="U27" s="57">
        <f t="shared" si="9"/>
        <v>0</v>
      </c>
    </row>
    <row r="28" spans="2:21" ht="16.5" customHeight="1" x14ac:dyDescent="0.25">
      <c r="B28" s="38" t="s">
        <v>169</v>
      </c>
      <c r="C28" s="39"/>
      <c r="D28" s="57">
        <f>D26-D27</f>
        <v>0</v>
      </c>
      <c r="E28" s="57">
        <f t="shared" ref="E28:U28" si="10">E26-E27</f>
        <v>0</v>
      </c>
      <c r="F28" s="57">
        <f t="shared" si="10"/>
        <v>0</v>
      </c>
      <c r="G28" s="57">
        <f t="shared" si="10"/>
        <v>0</v>
      </c>
      <c r="H28" s="57">
        <f t="shared" si="10"/>
        <v>0</v>
      </c>
      <c r="I28" s="57">
        <f t="shared" si="10"/>
        <v>0</v>
      </c>
      <c r="J28" s="57">
        <f t="shared" si="10"/>
        <v>0</v>
      </c>
      <c r="K28" s="57">
        <f t="shared" si="10"/>
        <v>0</v>
      </c>
      <c r="L28" s="57">
        <f t="shared" si="10"/>
        <v>0</v>
      </c>
      <c r="M28" s="57">
        <f t="shared" si="10"/>
        <v>0</v>
      </c>
      <c r="N28" s="57">
        <f t="shared" si="10"/>
        <v>0</v>
      </c>
      <c r="O28" s="57">
        <f t="shared" si="10"/>
        <v>0</v>
      </c>
      <c r="P28" s="57">
        <f t="shared" si="10"/>
        <v>0</v>
      </c>
      <c r="Q28" s="57">
        <f t="shared" si="10"/>
        <v>0</v>
      </c>
      <c r="R28" s="57">
        <f t="shared" si="10"/>
        <v>0</v>
      </c>
      <c r="S28" s="57">
        <f t="shared" si="10"/>
        <v>0</v>
      </c>
      <c r="T28" s="57">
        <f t="shared" si="10"/>
        <v>0</v>
      </c>
      <c r="U28" s="57">
        <f t="shared" si="10"/>
        <v>0</v>
      </c>
    </row>
    <row r="29" spans="2:21" ht="19.5" customHeight="1" x14ac:dyDescent="0.25">
      <c r="B29" s="45" t="s">
        <v>116</v>
      </c>
      <c r="C29" s="46"/>
      <c r="D29" s="58">
        <f>SUM(D25,D28)</f>
        <v>0</v>
      </c>
      <c r="E29" s="58">
        <f t="shared" ref="E29:U29" si="11">SUM(E25,E28)</f>
        <v>0</v>
      </c>
      <c r="F29" s="58">
        <f t="shared" si="11"/>
        <v>0</v>
      </c>
      <c r="G29" s="58">
        <f t="shared" si="11"/>
        <v>0</v>
      </c>
      <c r="H29" s="58">
        <f t="shared" si="11"/>
        <v>0</v>
      </c>
      <c r="I29" s="58">
        <f t="shared" si="11"/>
        <v>0</v>
      </c>
      <c r="J29" s="58">
        <f t="shared" si="11"/>
        <v>0</v>
      </c>
      <c r="K29" s="58">
        <f t="shared" si="11"/>
        <v>0</v>
      </c>
      <c r="L29" s="58">
        <f t="shared" si="11"/>
        <v>0</v>
      </c>
      <c r="M29" s="58">
        <f t="shared" si="11"/>
        <v>0</v>
      </c>
      <c r="N29" s="58">
        <f t="shared" si="11"/>
        <v>0</v>
      </c>
      <c r="O29" s="58">
        <f t="shared" si="11"/>
        <v>0</v>
      </c>
      <c r="P29" s="58">
        <f t="shared" si="11"/>
        <v>0</v>
      </c>
      <c r="Q29" s="58">
        <f t="shared" si="11"/>
        <v>0</v>
      </c>
      <c r="R29" s="58">
        <f t="shared" si="11"/>
        <v>0</v>
      </c>
      <c r="S29" s="58">
        <f t="shared" si="11"/>
        <v>0</v>
      </c>
      <c r="T29" s="58">
        <f t="shared" si="11"/>
        <v>0</v>
      </c>
      <c r="U29" s="58">
        <f t="shared" si="11"/>
        <v>0</v>
      </c>
    </row>
  </sheetData>
  <mergeCells count="8">
    <mergeCell ref="B16:C16"/>
    <mergeCell ref="B23:C23"/>
    <mergeCell ref="B24:C24"/>
    <mergeCell ref="B2:C2"/>
    <mergeCell ref="B3:C3"/>
    <mergeCell ref="B7:C7"/>
    <mergeCell ref="B8:C8"/>
    <mergeCell ref="B15:C15"/>
  </mergeCells>
  <conditionalFormatting sqref="D13:U13">
    <cfRule type="cellIs" dxfId="5" priority="8" operator="lessThan">
      <formula>0</formula>
    </cfRule>
    <cfRule type="cellIs" dxfId="4" priority="9" operator="greaterThanOrEqual">
      <formula>500000</formula>
    </cfRule>
  </conditionalFormatting>
  <conditionalFormatting sqref="D21:U21">
    <cfRule type="cellIs" dxfId="3" priority="1" operator="lessThan">
      <formula>0</formula>
    </cfRule>
    <cfRule type="cellIs" dxfId="2" priority="2" operator="greaterThanOrEqual">
      <formula>500000</formula>
    </cfRule>
  </conditionalFormatting>
  <conditionalFormatting sqref="D29:U29">
    <cfRule type="cellIs" dxfId="1" priority="3" operator="lessThan">
      <formula>0</formula>
    </cfRule>
    <cfRule type="cellIs" dxfId="0" priority="4" operator="greaterThanOrEqual">
      <formula>500000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showGridLines="0" zoomScaleNormal="100" workbookViewId="0">
      <selection activeCell="P9" sqref="P9"/>
    </sheetView>
  </sheetViews>
  <sheetFormatPr defaultColWidth="8.7109375" defaultRowHeight="15" x14ac:dyDescent="0.25"/>
  <cols>
    <col min="1" max="1" width="2.42578125" customWidth="1"/>
    <col min="2" max="2" width="6" customWidth="1"/>
    <col min="3" max="3" width="18" customWidth="1"/>
    <col min="4" max="5" width="22" customWidth="1"/>
    <col min="6" max="6" width="18" customWidth="1"/>
    <col min="7" max="8" width="14" customWidth="1"/>
    <col min="9" max="9" width="18" customWidth="1"/>
    <col min="10" max="10" width="28" customWidth="1"/>
  </cols>
  <sheetData>
    <row r="1" spans="1:10" ht="7.5" customHeight="1" x14ac:dyDescent="0.25"/>
    <row r="2" spans="1:10" ht="21.75" customHeight="1" x14ac:dyDescent="0.25">
      <c r="A2" s="2"/>
      <c r="B2" s="71" t="s">
        <v>119</v>
      </c>
      <c r="C2" s="71"/>
      <c r="D2" s="71"/>
      <c r="E2" s="71"/>
      <c r="F2" s="71"/>
      <c r="G2" s="71"/>
      <c r="H2" s="71"/>
      <c r="I2" s="71"/>
      <c r="J2" s="71"/>
    </row>
    <row r="3" spans="1:10" ht="15.75" customHeight="1" x14ac:dyDescent="0.25">
      <c r="A3" s="2"/>
      <c r="B3" s="72" t="s">
        <v>170</v>
      </c>
      <c r="C3" s="72"/>
      <c r="D3" s="72"/>
      <c r="E3" s="72"/>
      <c r="F3" s="72"/>
      <c r="G3" s="72"/>
      <c r="H3" s="72"/>
      <c r="I3" s="72"/>
      <c r="J3" s="72"/>
    </row>
    <row r="4" spans="1:10" ht="36" customHeight="1" x14ac:dyDescent="0.25">
      <c r="B4" s="47" t="s">
        <v>120</v>
      </c>
      <c r="C4" s="47" t="s">
        <v>121</v>
      </c>
      <c r="D4" s="47" t="s">
        <v>122</v>
      </c>
      <c r="E4" s="47" t="s">
        <v>123</v>
      </c>
      <c r="F4" s="47" t="s">
        <v>124</v>
      </c>
      <c r="G4" s="47" t="s">
        <v>125</v>
      </c>
      <c r="H4" s="47" t="s">
        <v>126</v>
      </c>
      <c r="I4" s="47" t="s">
        <v>127</v>
      </c>
      <c r="J4" s="47" t="s">
        <v>128</v>
      </c>
    </row>
    <row r="5" spans="1:10" ht="39.75" customHeight="1" x14ac:dyDescent="0.25">
      <c r="B5" s="81" t="s">
        <v>129</v>
      </c>
      <c r="C5" s="82" t="s">
        <v>27</v>
      </c>
      <c r="D5" s="83" t="s">
        <v>130</v>
      </c>
      <c r="E5" s="82" t="s">
        <v>131</v>
      </c>
      <c r="F5" s="82" t="s">
        <v>132</v>
      </c>
      <c r="G5" s="81" t="s">
        <v>133</v>
      </c>
      <c r="H5" s="81" t="s">
        <v>134</v>
      </c>
      <c r="I5" s="84" t="s">
        <v>135</v>
      </c>
      <c r="J5" s="82" t="s">
        <v>136</v>
      </c>
    </row>
    <row r="6" spans="1:10" ht="39.75" customHeight="1" x14ac:dyDescent="0.25">
      <c r="B6" s="85" t="s">
        <v>137</v>
      </c>
      <c r="C6" s="86" t="s">
        <v>30</v>
      </c>
      <c r="D6" s="87" t="s">
        <v>138</v>
      </c>
      <c r="E6" s="86" t="s">
        <v>139</v>
      </c>
      <c r="F6" s="86" t="s">
        <v>140</v>
      </c>
      <c r="G6" s="85" t="s">
        <v>141</v>
      </c>
      <c r="H6" s="85" t="s">
        <v>142</v>
      </c>
      <c r="I6" s="88" t="s">
        <v>143</v>
      </c>
      <c r="J6" s="86" t="s">
        <v>144</v>
      </c>
    </row>
    <row r="7" spans="1:10" ht="39.75" customHeight="1" x14ac:dyDescent="0.25">
      <c r="B7" s="48" t="s">
        <v>145</v>
      </c>
      <c r="C7" s="49"/>
      <c r="D7" s="49"/>
      <c r="E7" s="49"/>
      <c r="F7" s="49"/>
      <c r="G7" s="50"/>
      <c r="H7" s="50"/>
      <c r="I7" s="51"/>
      <c r="J7" s="49"/>
    </row>
    <row r="8" spans="1:10" ht="39.75" customHeight="1" x14ac:dyDescent="0.25">
      <c r="B8" s="51" t="s">
        <v>146</v>
      </c>
      <c r="C8" s="52"/>
      <c r="D8" s="52"/>
      <c r="E8" s="52"/>
      <c r="F8" s="52"/>
      <c r="G8" s="53"/>
      <c r="H8" s="53"/>
      <c r="I8" s="51"/>
      <c r="J8" s="52"/>
    </row>
    <row r="9" spans="1:10" ht="39.75" customHeight="1" x14ac:dyDescent="0.25">
      <c r="B9" s="48" t="s">
        <v>147</v>
      </c>
      <c r="C9" s="49"/>
      <c r="D9" s="49"/>
      <c r="E9" s="49"/>
      <c r="F9" s="49"/>
      <c r="G9" s="50"/>
      <c r="H9" s="50"/>
      <c r="I9" s="51"/>
      <c r="J9" s="49"/>
    </row>
    <row r="10" spans="1:10" ht="39.75" customHeight="1" x14ac:dyDescent="0.25">
      <c r="B10" s="51" t="s">
        <v>148</v>
      </c>
      <c r="C10" s="52"/>
      <c r="D10" s="52"/>
      <c r="E10" s="52"/>
      <c r="F10" s="52"/>
      <c r="G10" s="53"/>
      <c r="H10" s="53"/>
      <c r="I10" s="51"/>
      <c r="J10" s="52"/>
    </row>
    <row r="11" spans="1:10" ht="39.75" customHeight="1" x14ac:dyDescent="0.25">
      <c r="B11" s="48" t="s">
        <v>149</v>
      </c>
      <c r="C11" s="49"/>
      <c r="D11" s="49"/>
      <c r="E11" s="49"/>
      <c r="F11" s="49"/>
      <c r="G11" s="50"/>
      <c r="H11" s="50"/>
      <c r="I11" s="51"/>
      <c r="J11" s="49"/>
    </row>
    <row r="12" spans="1:10" ht="39.75" customHeight="1" x14ac:dyDescent="0.25">
      <c r="B12" s="51" t="s">
        <v>150</v>
      </c>
      <c r="C12" s="52"/>
      <c r="D12" s="52"/>
      <c r="E12" s="52"/>
      <c r="F12" s="52"/>
      <c r="G12" s="53"/>
      <c r="H12" s="53"/>
      <c r="I12" s="51"/>
      <c r="J12" s="52"/>
    </row>
    <row r="14" spans="1:10" ht="7.5" customHeight="1" x14ac:dyDescent="0.25"/>
    <row r="15" spans="1:10" ht="13.5" customHeight="1" x14ac:dyDescent="0.25">
      <c r="B15" s="79" t="s">
        <v>172</v>
      </c>
      <c r="C15" s="79"/>
      <c r="D15" s="79"/>
      <c r="E15" s="79"/>
      <c r="F15" s="79"/>
      <c r="G15" s="79"/>
      <c r="H15" s="79"/>
      <c r="I15" s="79"/>
      <c r="J15" s="79"/>
    </row>
    <row r="17" spans="2:10" ht="19.5" customHeight="1" x14ac:dyDescent="0.25">
      <c r="B17" s="80" t="s">
        <v>151</v>
      </c>
      <c r="C17" s="80"/>
      <c r="D17" s="80"/>
      <c r="E17" s="80"/>
      <c r="F17" s="80"/>
      <c r="G17" s="80"/>
      <c r="H17" s="80"/>
      <c r="I17" s="80"/>
      <c r="J17" s="80"/>
    </row>
  </sheetData>
  <mergeCells count="4">
    <mergeCell ref="B2:J2"/>
    <mergeCell ref="B3:J3"/>
    <mergeCell ref="B15:J15"/>
    <mergeCell ref="B17:J17"/>
  </mergeCells>
  <dataValidations count="3">
    <dataValidation type="list" allowBlank="1" sqref="I5:I12" xr:uid="{00000000-0002-0000-0300-000000000000}">
      <formula1>"Not Started,In Progress,Decision Made,Resolved,Escalate"</formula1>
      <formula2>0</formula2>
    </dataValidation>
    <dataValidation type="list" allowBlank="1" sqref="E5:E12" xr:uid="{00000000-0002-0000-0300-000001000000}">
      <formula1>"Equity gap,RDTI timing,Grant timing,Revenue shortfall,Burn overage,Other"</formula1>
      <formula2>0</formula2>
    </dataValidation>
    <dataValidation type="list" allowBlank="1" sqref="F5:F12" xr:uid="{00000000-0002-0000-0300-000002000000}">
      <formula1>"RDTI Advance (Kashcade),Venture Debt,Bridge from existing investor,Revenue-based facility,Cut burn,Accelerate revenue,Equity raise,Grant application,Other"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📋 Start Here</vt:lpstr>
      <vt:lpstr>📊 Cash Map</vt:lpstr>
      <vt:lpstr>🔀 Scenarios</vt:lpstr>
      <vt:lpstr>⚡ Action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Planning Template</dc:title>
  <dc:subject/>
  <dc:creator/>
  <cp:keywords/>
  <dc:description/>
  <cp:lastModifiedBy/>
  <cp:revision>1</cp:revision>
  <dcterms:created xsi:type="dcterms:W3CDTF">2026-03-30T09:16:53Z</dcterms:created>
  <dcterms:modified xsi:type="dcterms:W3CDTF">2026-03-30T09:18:23Z</dcterms:modified>
  <dc:language/>
</cp:coreProperties>
</file>