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1"/>
  <workbookPr codeName="ThisWorkbook" autoCompressPictures="0"/>
  <mc:AlternateContent xmlns:mc="http://schemas.openxmlformats.org/markup-compatibility/2006">
    <mc:Choice Requires="x15">
      <x15ac:absPath xmlns:x15ac="http://schemas.microsoft.com/office/spreadsheetml/2010/11/ac" url="/Volumes/_company_shared/Compliance-Documents/Compliance documents/CMRT:EMRT documents/"/>
    </mc:Choice>
  </mc:AlternateContent>
  <xr:revisionPtr revIDLastSave="0" documentId="8_{5FF59139-BD39-D140-857F-1CB1B39E30D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3380" yWindow="500" windowWidth="24960" windowHeight="201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<sst xmlns="http://schemas.openxmlformats.org/spreadsheetml/2006/main" count="22310" uniqueCount="15825">
  <si>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</si>
  <si>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</si>
  <si>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</si>
  <si>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</si>
  <si>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</si>
  <si>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</si>
  <si>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</si>
  <si>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</si>
  <si>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</si>
  <si>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</si>
  <si>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</si>
  <si>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</si>
  <si>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</si>
  <si>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</si>
  <si>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</si>
  <si>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</si>
  <si>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</si>
  <si>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</si>
  <si>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</si>
  <si>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</si>
  <si>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</si>
  <si>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</si>
  <si>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</si>
  <si>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</si>
  <si>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</si>
  <si>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</si>
  <si>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</si>
  <si>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</si>
  <si>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</si>
  <si>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</si>
  <si>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</si>
  <si>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</si>
  <si>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</si>
  <si>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</si>
  <si>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</si>
  <si>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</si>
  <si>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</si>
  <si>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</si>
  <si>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</si>
  <si>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</si>
  <si>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</si>
  <si>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</si>
  <si>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</si>
  <si>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</si>
  <si>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</si>
  <si>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</si>
  <si>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</si>
  <si>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</si>
  <si>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</si>
  <si>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</si>
  <si>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</si>
  <si>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</si>
  <si>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</si>
  <si>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</si>
  <si>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</si>
  <si>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</si>
  <si>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</si>
  <si>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</si>
  <si>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</si>
  <si>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</si>
  <si>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</si>
  <si>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</si>
  <si>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</si>
  <si>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</si>
  <si>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</si>
  <si>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</si>
  <si>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</si>
  <si>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</si>
  <si>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</si>
  <si>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</si>
  <si>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</si>
  <si>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</si>
  <si>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</si>
  <si>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</si>
  <si>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</si>
  <si>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</si>
  <si>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</si>
  <si>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</si>
  <si>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</si>
  <si>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</si>
  <si>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</si>
  <si>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</si>
  <si>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</si>
  <si>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</si>
  <si>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</si>
  <si>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</si>
  <si>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</si>
  <si>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</si>
  <si>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</si>
  <si>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</si>
  <si>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</si>
  <si>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</si>
  <si>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</si>
  <si>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</si>
  <si>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</si>
  <si>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</si>
  <si>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</si>
  <si>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</si>
  <si>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</si>
  <si>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</si>
  <si>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</si>
  <si>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</si>
  <si>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</si>
  <si>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</si>
  <si>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</si>
  <si>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</si>
  <si>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</si>
  <si>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</si>
  <si>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</si>
  <si>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</si>
  <si>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</si>
  <si>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</si>
  <si>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</si>
  <si>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</si>
  <si>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</si>
  <si>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</si>
  <si>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</si>
  <si>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</si>
  <si>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</si>
  <si>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</si>
  <si>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</si>
  <si>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</si>
  <si>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</si>
  <si>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</si>
  <si>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</si>
  <si>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</si>
  <si>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</si>
  <si>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</si>
  <si>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</si>
  <si>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</si>
  <si>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</si>
  <si>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</si>
  <si>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</si>
  <si>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</si>
  <si>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</si>
  <si>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</si>
  <si>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</si>
  <si>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</si>
  <si>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</si>
  <si>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</si>
  <si>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</si>
  <si>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</si>
  <si>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</si>
  <si>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</si>
  <si>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</si>
  <si>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</si>
  <si>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</si>
  <si>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</si>
  <si>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</si>
  <si>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</si>
  <si>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</si>
  <si>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</si>
  <si>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</si>
  <si>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</si>
  <si>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</si>
  <si>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</si>
  <si>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</si>
  <si>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</si>
  <si>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</si>
  <si>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</si>
  <si>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</si>
  <si>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</si>
  <si>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</si>
  <si>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</si>
  <si>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</si>
  <si>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</si>
  <si>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</si>
  <si>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</si>
  <si>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</si>
  <si>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</si>
  <si>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</si>
  <si>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</si>
  <si>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</si>
  <si>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</si>
  <si>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</si>
  <si>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</si>
  <si>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</si>
  <si>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</si>
  <si>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</si>
  <si>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</si>
  <si>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</si>
  <si>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</si>
  <si>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</si>
  <si>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</si>
  <si>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</si>
  <si>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</si>
  <si>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</si>
  <si>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</si>
  <si>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</si>
  <si>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</si>
  <si>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</si>
  <si>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</si>
  <si>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</si>
  <si>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</si>
  <si>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</si>
  <si>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</si>
  <si>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</si>
  <si>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</si>
  <si>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</si>
  <si>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</si>
  <si>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</si>
  <si>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</si>
  <si>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</si>
  <si>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</si>
  <si>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</si>
  <si>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</si>
  <si>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</si>
  <si>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</si>
  <si>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</si>
  <si>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</si>
  <si>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</si>
  <si>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</si>
  <si>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</si>
  <si>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</si>
  <si>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</si>
  <si>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</si>
  <si>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</si>
  <si>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</si>
  <si>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</si>
  <si>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</si>
  <si>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</si>
  <si>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</si>
  <si>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</si>
  <si>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</si>
  <si>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</si>
  <si>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</si>
  <si>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</si>
  <si>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</si>
  <si>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</si>
  <si>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</si>
  <si>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</si>
  <si>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</si>
  <si>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</si>
  <si>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</si>
  <si>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</si>
  <si>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</si>
  <si>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</si>
  <si>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</si>
  <si>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</si>
  <si>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</si>
  <si>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</si>
  <si>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</si>
  <si>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</si>
  <si>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</si>
  <si>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</si>
  <si>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</si>
  <si>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</si>
  <si>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</si>
  <si>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</si>
  <si>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</si>
  <si>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</si>
  <si>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</si>
  <si>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</si>
  <si>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</si>
  <si>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</si>
  <si>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</si>
  <si>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</si>
  <si>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</si>
  <si>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</si>
  <si>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</si>
  <si>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</si>
  <si>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</si>
  <si>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</si>
  <si>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</si>
  <si>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</si>
  <si>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</si>
  <si>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</si>
  <si>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</si>
  <si>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</si>
  <si>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</si>
  <si>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</si>
  <si>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</si>
  <si>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</si>
  <si>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</si>
  <si>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</si>
  <si>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</si>
  <si>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</si>
  <si>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</si>
  <si>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</si>
  <si>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</si>
  <si>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</si>
  <si>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</si>
  <si>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</si>
  <si>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</si>
  <si>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</si>
  <si>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</si>
  <si>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</si>
  <si>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</si>
  <si>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</si>
  <si>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</si>
  <si>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</si>
  <si>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</si>
  <si>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</si>
  <si>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</si>
  <si>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</si>
  <si>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</si>
  <si>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</si>
  <si>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</si>
  <si>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</si>
  <si>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</si>
  <si>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</si>
  <si>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</si>
  <si>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</si>
  <si>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</si>
  <si>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</si>
  <si>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</si>
  <si>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</si>
  <si>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</si>
  <si>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</si>
  <si>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</si>
  <si>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</si>
  <si>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</si>
  <si>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</si>
  <si>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</si>
  <si>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</si>
  <si>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</si>
  <si>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</si>
  <si>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</si>
  <si>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</si>
  <si>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</si>
  <si>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</si>
  <si>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</si>
  <si>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</si>
  <si>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</si>
  <si>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</si>
  <si>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</si>
  <si>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</si>
  <si>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</si>
  <si>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</si>
  <si>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</si>
  <si>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</si>
  <si>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</si>
  <si>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</si>
  <si>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</si>
  <si>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</si>
  <si>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</si>
  <si>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</si>
  <si>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</si>
  <si>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</si>
  <si>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</si>
  <si>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</si>
  <si>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</si>
  <si>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</si>
  <si>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</si>
  <si>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</si>
  <si>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</si>
  <si>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</si>
  <si>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</si>
  <si>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</si>
  <si>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</si>
  <si>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</si>
  <si>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</si>
  <si>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</si>
  <si>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</si>
  <si>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</si>
  <si>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</si>
  <si>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</si>
  <si>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</si>
  <si>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</si>
  <si>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</si>
  <si>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</si>
  <si>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</si>
  <si>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</si>
  <si>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</si>
  <si>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</si>
  <si>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</si>
  <si>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</si>
  <si>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</si>
  <si>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</si>
  <si>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</si>
  <si>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</si>
  <si>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</si>
  <si>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</si>
  <si>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</si>
  <si>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</si>
  <si>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</si>
  <si>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</si>
  <si>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</si>
  <si>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</si>
  <si>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</si>
  <si>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</si>
  <si>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</si>
  <si>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</si>
  <si>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</si>
  <si>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</si>
  <si>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</si>
  <si>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</si>
  <si>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</si>
  <si>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</si>
  <si>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</si>
  <si>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</si>
  <si>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</si>
  <si>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</si>
  <si>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</si>
  <si>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</si>
  <si>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</si>
  <si>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</si>
  <si>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</si>
  <si>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</si>
  <si>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</si>
  <si>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</si>
  <si>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</si>
  <si>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</si>
  <si>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</si>
  <si>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</si>
  <si>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</si>
  <si>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</si>
  <si>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</si>
  <si>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</si>
  <si>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</si>
  <si>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</si>
  <si>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</si>
  <si>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</si>
  <si>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</si>
  <si>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</si>
  <si>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</si>
  <si>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</si>
  <si>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</si>
  <si>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</si>
  <si>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</si>
  <si>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</si>
  <si>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</si>
  <si>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</si>
  <si>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</si>
  <si>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</si>
  <si>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</si>
  <si>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</si>
  <si>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</si>
  <si>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</si>
  <si>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</si>
  <si>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</si>
  <si>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</si>
  <si>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</si>
  <si>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</si>
  <si>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</si>
  <si>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</si>
  <si>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</si>
  <si>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</si>
  <si>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</si>
  <si>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</si>
  <si>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</si>
  <si>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</si>
  <si>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</si>
  <si>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</si>
  <si>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</si>
  <si>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</si>
  <si>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</si>
  <si>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</si>
  <si>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</si>
  <si>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</si>
  <si>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</si>
  <si>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</si>
  <si>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</si>
  <si>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</si>
  <si>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</si>
  <si>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</si>
  <si>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</si>
  <si>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</si>
  <si>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</si>
  <si>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</si>
  <si>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</si>
  <si>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</si>
  <si>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</si>
  <si>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</si>
  <si>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</si>
  <si>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</si>
  <si>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</si>
  <si>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</si>
  <si>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</si>
  <si>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</si>
  <si>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</si>
  <si>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</si>
  <si>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</si>
  <si>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</si>
  <si>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</si>
  <si>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</si>
  <si>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</si>
  <si>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</si>
  <si>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</si>
  <si>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</si>
  <si>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</si>
  <si>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</si>
  <si>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</si>
  <si>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</si>
  <si>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</si>
  <si>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</si>
  <si>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</si>
  <si>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</si>
  <si>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</si>
  <si>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</si>
  <si>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</si>
  <si>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</si>
  <si>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</si>
  <si>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</si>
  <si>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</si>
  <si>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</si>
  <si>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</si>
  <si>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</si>
  <si>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</si>
  <si>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</si>
  <si>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</si>
  <si>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</si>
  <si>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</si>
  <si>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</si>
  <si>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</si>
  <si>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</si>
  <si>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</si>
  <si>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</si>
  <si>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</si>
  <si>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</si>
  <si>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</si>
  <si>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</si>
  <si>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</si>
  <si>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</si>
  <si>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</si>
  <si>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</si>
  <si>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</si>
  <si>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</si>
  <si>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</si>
  <si>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</si>
  <si>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</si>
  <si>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</si>
  <si>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</si>
  <si>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</si>
  <si>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</si>
  <si>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</si>
  <si>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</si>
  <si>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</si>
  <si>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</si>
  <si>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</si>
  <si>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</si>
  <si>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</si>
  <si>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</si>
  <si>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</si>
  <si>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</si>
  <si>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</si>
  <si>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</si>
  <si>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</si>
  <si>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</si>
  <si>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</si>
  <si>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</si>
  <si>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</si>
  <si>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</si>
  <si>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</si>
  <si>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</si>
  <si>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</si>
  <si>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</si>
  <si>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</si>
  <si>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</si>
  <si>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</si>
  <si>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</si>
  <si>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</si>
  <si>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</si>
  <si>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</si>
  <si>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</si>
  <si>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</si>
  <si>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</si>
  <si>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</si>
  <si>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</si>
  <si>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</si>
  <si>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</si>
  <si>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</si>
  <si>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</si>
  <si>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</si>
  <si>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</si>
  <si>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</si>
  <si>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</si>
  <si>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</si>
  <si>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</si>
  <si>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</si>
  <si>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</si>
  <si>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</si>
  <si>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</si>
  <si>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</si>
  <si>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</si>
  <si>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</si>
  <si>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</si>
  <si>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</si>
  <si>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</si>
  <si>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</si>
  <si>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</si>
  <si>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</si>
  <si>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</si>
  <si>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</si>
  <si>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</si>
  <si>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</si>
  <si>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</si>
  <si>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</si>
  <si>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</si>
  <si>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</si>
  <si>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</si>
  <si>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</si>
  <si>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</si>
  <si>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</si>
  <si>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</si>
  <si>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</si>
  <si>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</si>
  <si>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</si>
  <si>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</si>
  <si>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</si>
  <si>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</si>
  <si>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</si>
  <si>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</si>
  <si>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</si>
  <si>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</si>
  <si>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</si>
  <si>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</si>
  <si>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</si>
  <si>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</si>
  <si>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</si>
  <si>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</si>
  <si>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</si>
  <si>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</si>
  <si>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</si>
  <si>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</si>
  <si>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</si>
  <si>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</si>
  <si>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</si>
  <si>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</si>
  <si>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</si>
  <si>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</si>
  <si>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</si>
  <si>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</si>
  <si>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</si>
  <si>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</si>
  <si>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</si>
  <si>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</si>
  <si>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</si>
  <si>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</si>
  <si>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</si>
  <si>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</si>
  <si>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</si>
  <si>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</si>
  <si>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</si>
  <si>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</si>
  <si>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</si>
  <si>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</si>
  <si>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</si>
  <si>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</si>
  <si>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</si>
  <si>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</si>
  <si>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</si>
  <si>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</si>
  <si>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</si>
  <si>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</si>
  <si>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</si>
  <si>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</si>
  <si>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</si>
  <si>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</si>
  <si>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</si>
  <si>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</si>
  <si>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</si>
  <si>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</si>
  <si>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</si>
  <si>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</si>
  <si>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</si>
  <si>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</si>
  <si>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</si>
  <si>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</si>
  <si>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</si>
  <si>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</si>
  <si>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</si>
  <si>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</si>
  <si>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</si>
  <si>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</si>
  <si>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</si>
  <si>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</si>
  <si>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</si>
  <si>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</si>
  <si>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</si>
  <si>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</si>
  <si>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</si>
  <si>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</si>
  <si>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</si>
  <si>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</si>
  <si>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</si>
  <si>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</si>
  <si>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</si>
  <si>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</si>
  <si>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</si>
  <si>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</si>
  <si>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</si>
  <si>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</si>
  <si>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</si>
  <si>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</si>
  <si>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</si>
  <si>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</si>
  <si>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</si>
  <si>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</si>
  <si>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</si>
  <si>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</si>
  <si>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</si>
  <si>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</si>
  <si>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</si>
  <si>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</si>
  <si>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</si>
  <si>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</si>
  <si>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</si>
  <si>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</si>
  <si>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</si>
  <si>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</si>
  <si>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</si>
  <si>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</si>
  <si>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</si>
  <si>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</si>
  <si>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</si>
  <si>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</si>
  <si>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</si>
  <si>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</si>
  <si>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</si>
  <si>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</si>
  <si>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</si>
  <si>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</si>
  <si>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</si>
  <si>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</si>
  <si>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</si>
  <si>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</si>
  <si>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</si>
  <si>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</si>
  <si>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</si>
  <si>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</si>
  <si>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</si>
  <si>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</si>
  <si>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</si>
  <si>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</si>
  <si>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</si>
  <si>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</si>
  <si>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</si>
  <si>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</si>
  <si>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</si>
  <si>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</si>
  <si>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</si>
  <si>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</si>
  <si>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</si>
  <si>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</si>
  <si>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</si>
  <si>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</si>
  <si>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</si>
  <si>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</si>
  <si>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</si>
  <si>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</si>
  <si>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</si>
  <si>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</si>
  <si>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</si>
  <si>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</si>
  <si>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</si>
  <si>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</si>
  <si>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</si>
  <si>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</si>
  <si>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</si>
  <si>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</si>
  <si>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</si>
  <si>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</si>
  <si>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</si>
  <si>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</si>
  <si>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</si>
  <si>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</si>
  <si>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</si>
  <si>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</si>
  <si>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</si>
  <si>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</si>
  <si>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</si>
  <si>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</si>
  <si>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</si>
  <si>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</si>
  <si>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</si>
  <si>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</si>
  <si>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</si>
  <si>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</si>
  <si>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</si>
  <si>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</si>
  <si>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</si>
  <si>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</si>
  <si>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</si>
  <si>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</si>
  <si>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</si>
  <si>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</si>
  <si>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</si>
  <si>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</si>
  <si>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</si>
  <si>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</si>
  <si>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</si>
  <si>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</si>
  <si>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</si>
  <si>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</si>
  <si>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</si>
  <si>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</si>
  <si>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</si>
  <si>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</si>
  <si>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</si>
  <si>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</si>
  <si>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</si>
  <si>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</si>
  <si>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</si>
  <si>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</si>
  <si>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</si>
  <si>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</si>
  <si>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</si>
  <si>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</si>
  <si>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</si>
  <si>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</si>
  <si>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</si>
  <si>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</si>
  <si>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</si>
  <si>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</si>
  <si>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</si>
  <si>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</si>
  <si>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</si>
  <si>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</si>
  <si>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</si>
  <si>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</si>
  <si>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</si>
  <si>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</si>
  <si>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</si>
  <si>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</si>
  <si>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</si>
  <si>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</si>
  <si>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</si>
  <si>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</si>
  <si>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</si>
  <si>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</si>
  <si>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</si>
  <si>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</si>
  <si>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</si>
  <si>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</si>
  <si>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</si>
  <si>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</si>
  <si>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</si>
  <si>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</si>
  <si>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</si>
  <si>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</si>
  <si>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</si>
  <si>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</si>
  <si>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</si>
  <si>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</si>
  <si>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</si>
  <si>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</si>
  <si>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</si>
  <si>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</si>
  <si>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</si>
  <si>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</si>
  <si>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</si>
  <si>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</si>
  <si>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</si>
  <si>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</si>
  <si>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</si>
  <si>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</si>
  <si>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</si>
  <si>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</si>
  <si>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</si>
  <si>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</si>
  <si>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</si>
  <si>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</si>
  <si>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</si>
  <si>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</si>
  <si>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</si>
  <si>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</si>
  <si>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</si>
  <si>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</si>
  <si>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</si>
  <si>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</si>
  <si>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</si>
  <si>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</si>
  <si>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</si>
  <si>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</si>
  <si>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</si>
  <si>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</si>
  <si>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</si>
  <si>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</si>
  <si>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</si>
  <si>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</si>
  <si>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</si>
  <si>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</si>
  <si>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</si>
  <si>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</si>
  <si>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</si>
  <si>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</si>
  <si>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</si>
  <si>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</si>
  <si>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</si>
  <si>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</si>
  <si>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</si>
  <si>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</si>
  <si>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</si>
  <si>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</si>
  <si>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</si>
  <si>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</si>
  <si>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</si>
  <si>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</si>
  <si>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</si>
  <si>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</si>
  <si>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</si>
  <si>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</si>
  <si>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</si>
  <si>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</si>
  <si>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</si>
  <si>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</si>
  <si>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</si>
  <si>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</si>
  <si>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</si>
  <si>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</si>
  <si>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</si>
  <si>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</si>
  <si>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</si>
  <si>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</si>
  <si>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</si>
  <si>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</si>
  <si>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</si>
  <si>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</si>
  <si>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</si>
  <si>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</si>
  <si>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</si>
  <si>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</si>
  <si>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</si>
  <si>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</si>
  <si>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</si>
  <si>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</si>
  <si>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</si>
  <si>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</si>
  <si>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</si>
  <si>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</si>
  <si>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</si>
  <si>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</si>
  <si>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</si>
  <si>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</si>
  <si>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</si>
  <si>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</si>
  <si>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</si>
  <si>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</si>
  <si>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</si>
  <si>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</si>
  <si>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</si>
  <si>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</si>
  <si>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</si>
  <si>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</si>
  <si>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</si>
  <si>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</si>
  <si>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</si>
  <si>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</si>
  <si>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</si>
  <si>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</si>
  <si>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</si>
  <si>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</si>
  <si>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</si>
  <si>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</si>
  <si>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</si>
  <si>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</si>
  <si>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</si>
  <si>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</si>
  <si>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</si>
  <si>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</si>
  <si>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</si>
  <si>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</si>
  <si>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</si>
  <si>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</si>
  <si>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</si>
  <si>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</si>
  <si>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</si>
  <si>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</si>
  <si>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</si>
  <si>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</si>
  <si>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</si>
  <si>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</si>
  <si>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</si>
  <si>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</si>
  <si>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</si>
  <si>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</si>
  <si>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</si>
  <si>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</si>
  <si>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</si>
  <si>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</si>
  <si>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</si>
  <si>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</si>
  <si>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</si>
  <si>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</si>
  <si>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</si>
  <si>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</si>
  <si>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</si>
  <si>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</si>
  <si>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</si>
  <si>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</si>
  <si>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</si>
  <si>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</si>
  <si>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</si>
  <si>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</si>
  <si>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</si>
  <si>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</si>
  <si>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</si>
  <si>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</si>
  <si>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</si>
  <si>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</si>
  <si>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</si>
  <si>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</si>
  <si>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</si>
  <si>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</si>
  <si>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</si>
  <si>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</si>
  <si>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</si>
  <si>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</si>
  <si>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</si>
  <si>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</si>
  <si>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</si>
  <si>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</si>
  <si>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</si>
  <si>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</si>
  <si>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</si>
  <si>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</si>
  <si>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</si>
  <si>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</si>
  <si>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</si>
  <si>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</si>
  <si>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</si>
  <si>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</si>
  <si>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</si>
  <si>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</si>
  <si>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</si>
  <si>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</si>
  <si>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</si>
  <si>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</si>
  <si>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</si>
  <si>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</si>
  <si>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</si>
  <si>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</si>
  <si>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</si>
  <si>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</si>
  <si>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</si>
  <si>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</si>
  <si>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</si>
  <si>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</si>
  <si>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</si>
  <si>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</si>
  <si>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</si>
  <si>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</si>
  <si>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</si>
  <si>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</si>
  <si>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</si>
  <si>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</si>
  <si>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</si>
  <si>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</si>
  <si>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</si>
  <si>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</si>
  <si>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</si>
  <si>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</si>
  <si>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</si>
  <si>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</si>
  <si>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</si>
  <si>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</si>
  <si>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</si>
  <si>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</si>
  <si>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</si>
  <si>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</si>
  <si>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</si>
  <si>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</si>
  <si>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</si>
  <si>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</si>
  <si>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</si>
  <si>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</si>
  <si>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</si>
  <si>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</si>
  <si>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</si>
  <si>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</si>
  <si>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</si>
  <si>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</si>
  <si>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</si>
  <si>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</si>
  <si>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</si>
  <si>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</si>
  <si>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</si>
  <si>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</si>
  <si>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</si>
  <si>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</si>
  <si>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</si>
  <si>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</si>
  <si>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</si>
  <si>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</si>
  <si>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</si>
  <si>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</si>
  <si>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</si>
  <si>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</si>
  <si>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</si>
  <si>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</si>
  <si>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</si>
  <si>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</si>
  <si>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</si>
  <si>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</si>
  <si>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</si>
  <si>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</si>
  <si>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</si>
  <si>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</si>
  <si>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</si>
  <si>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</si>
  <si>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</si>
  <si>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</si>
  <si>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</si>
  <si>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</si>
  <si>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</si>
  <si>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</si>
  <si>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</si>
  <si>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</si>
  <si>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</si>
  <si>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</si>
  <si>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</si>
  <si>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</si>
  <si>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</si>
  <si>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</si>
  <si>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</si>
  <si>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</si>
  <si>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</si>
  <si>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</si>
  <si>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</si>
  <si>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</si>
  <si>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</si>
  <si>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</si>
  <si>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</si>
  <si>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</si>
  <si>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</si>
  <si>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</si>
  <si>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</si>
  <si>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</si>
  <si>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</si>
  <si>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</si>
  <si>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</si>
  <si>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</si>
  <si>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</si>
  <si>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</si>
  <si>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</si>
  <si>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</si>
  <si>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</si>
  <si>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</si>
  <si>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</si>
  <si>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</si>
  <si>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</si>
  <si>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</si>
  <si>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</si>
  <si>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</si>
  <si>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</si>
  <si>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</si>
  <si>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</si>
  <si>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</si>
  <si>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</si>
  <si>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</si>
  <si>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</si>
  <si>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</si>
  <si>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</si>
  <si>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</si>
  <si>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</si>
  <si>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</si>
  <si>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</si>
  <si>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</si>
  <si>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</si>
  <si>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</si>
  <si>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</si>
  <si>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</si>
  <si>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</si>
  <si>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</si>
  <si>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</si>
  <si>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</si>
  <si>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</si>
  <si>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</si>
  <si>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</si>
  <si>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</si>
  <si>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</si>
  <si>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</si>
  <si>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</si>
  <si>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</si>
  <si>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</si>
  <si>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</si>
  <si>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</si>
  <si>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</si>
  <si>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</si>
  <si>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</si>
  <si>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</si>
  <si>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</si>
  <si>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</si>
  <si>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</si>
  <si>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</si>
  <si>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</si>
  <si>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</si>
  <si>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</si>
  <si>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</si>
  <si>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</si>
  <si>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</si>
  <si>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</si>
  <si>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</si>
  <si>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</si>
  <si>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</si>
  <si>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</si>
  <si>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</si>
  <si>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</si>
  <si>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</si>
  <si>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</si>
  <si>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</si>
  <si>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</si>
  <si>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</si>
  <si>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</si>
  <si>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</si>
  <si>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</si>
  <si>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</si>
  <si>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</si>
  <si>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</si>
  <si>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</si>
  <si>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</si>
  <si>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</si>
  <si>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</si>
  <si>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</si>
  <si>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</si>
  <si>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</si>
  <si>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</si>
  <si>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</si>
  <si>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</si>
  <si>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</si>
  <si>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</si>
  <si>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</si>
  <si>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</si>
  <si>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</si>
  <si>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</si>
  <si>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</si>
  <si>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</si>
  <si>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</si>
  <si>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</si>
  <si>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</si>
  <si>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</si>
  <si>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</si>
  <si>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</si>
  <si>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</si>
  <si>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</si>
  <si>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</si>
  <si>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</si>
  <si>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</si>
  <si>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</si>
  <si>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</si>
  <si>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</si>
  <si>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</si>
  <si>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</si>
  <si>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</si>
  <si>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</si>
  <si>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</si>
  <si>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</si>
  <si>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</si>
  <si>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</si>
  <si>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</si>
  <si>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</si>
  <si>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</si>
  <si>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</si>
  <si>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</si>
  <si>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</si>
  <si>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</si>
  <si>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</si>
  <si>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</si>
  <si>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</si>
  <si>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</si>
  <si>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</si>
  <si>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</si>
  <si>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</si>
  <si>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</si>
  <si>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</si>
  <si>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</si>
  <si>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</si>
  <si>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</si>
  <si>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</si>
  <si>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</si>
  <si>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</si>
  <si>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</si>
  <si>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</si>
  <si>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</si>
  <si>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</si>
  <si>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</si>
  <si>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</si>
  <si>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</si>
  <si>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</si>
  <si>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</si>
  <si>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</si>
  <si>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</si>
  <si>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</si>
  <si>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</si>
  <si>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</si>
  <si>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</si>
  <si>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</si>
  <si>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</si>
  <si>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</si>
  <si>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</si>
  <si>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</si>
  <si>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</si>
  <si>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</si>
  <si>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</si>
  <si>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</si>
  <si>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</si>
  <si>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</si>
  <si>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</si>
  <si>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</si>
  <si>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</si>
  <si>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</si>
  <si>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</si>
  <si>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</si>
  <si>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</si>
  <si>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</si>
  <si>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</si>
  <si>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</si>
  <si>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</si>
  <si>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</si>
  <si>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</si>
  <si>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</si>
  <si>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</si>
  <si>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</si>
  <si>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</si>
  <si>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</si>
  <si>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</si>
  <si>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</si>
  <si>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</si>
  <si>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</si>
  <si>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</si>
  <si>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</si>
  <si>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</si>
  <si>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</si>
  <si>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</si>
  <si>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</si>
  <si>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</si>
  <si>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</si>
  <si>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</si>
  <si>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</si>
  <si>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</si>
  <si>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</si>
  <si>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</si>
  <si>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</si>
  <si>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</si>
  <si>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</si>
  <si>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</si>
  <si>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</si>
  <si>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</si>
  <si>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</si>
  <si>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</si>
  <si>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</si>
  <si>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</si>
  <si>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</si>
  <si>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</si>
  <si>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</si>
  <si>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</si>
  <si>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</si>
  <si>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</si>
  <si>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</si>
  <si>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</si>
  <si>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</si>
  <si>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</si>
  <si>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</si>
  <si>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</si>
  <si>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</si>
  <si>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</si>
  <si>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</si>
  <si>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</si>
  <si>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</si>
  <si>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</si>
  <si>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</si>
  <si>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</si>
  <si>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</si>
  <si>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</si>
  <si>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</si>
  <si>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</si>
  <si>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</si>
  <si>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</si>
  <si>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</si>
  <si>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</si>
  <si>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</si>
  <si>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</si>
  <si>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</si>
  <si>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</si>
  <si>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</si>
  <si>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</si>
  <si>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</si>
  <si>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</si>
  <si>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</si>
  <si>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</si>
  <si>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</si>
  <si>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</si>
  <si>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</si>
  <si>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</si>
  <si>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</si>
  <si>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</si>
  <si>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</si>
  <si>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</si>
  <si>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</si>
  <si>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</si>
  <si>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</si>
  <si>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</si>
  <si>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</si>
  <si>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</si>
  <si>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</si>
  <si>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</si>
  <si>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</si>
  <si>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</si>
  <si>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</si>
  <si>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</si>
  <si>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</si>
  <si>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</si>
  <si>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</si>
  <si>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</si>
  <si>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</si>
  <si>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</si>
  <si>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</si>
  <si>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</si>
  <si>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</si>
  <si>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</si>
  <si>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</si>
  <si>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</si>
  <si>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</si>
  <si>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</si>
  <si>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</si>
  <si>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</si>
  <si>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</si>
  <si>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</si>
  <si>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</si>
  <si>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</si>
  <si>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</si>
  <si>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</si>
  <si>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</si>
  <si>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</si>
  <si>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</si>
  <si>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</si>
  <si>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</si>
  <si>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</si>
  <si>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</si>
  <si>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</si>
  <si>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</si>
  <si>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</si>
  <si>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</si>
  <si>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</si>
  <si>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</si>
  <si>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</si>
  <si>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</si>
  <si>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</si>
  <si>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</si>
  <si>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</si>
  <si>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</si>
  <si>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</si>
  <si>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</si>
  <si>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</si>
  <si>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</si>
  <si>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</si>
  <si>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</si>
  <si>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</si>
  <si>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</si>
  <si>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</si>
  <si>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</si>
  <si>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</si>
  <si>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</si>
  <si>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</si>
  <si>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</si>
  <si>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</si>
  <si>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</si>
  <si>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</si>
  <si>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</si>
  <si>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</si>
  <si>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</si>
  <si>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</si>
  <si>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</si>
  <si>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</si>
  <si>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</si>
  <si>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</si>
  <si>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</si>
  <si>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</si>
  <si>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</si>
  <si>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</si>
  <si>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</si>
  <si>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</si>
  <si>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</si>
  <si>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</si>
  <si>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</si>
  <si>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</si>
  <si>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</si>
  <si>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</si>
  <si>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</si>
  <si>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</si>
  <si>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</si>
  <si>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</si>
  <si>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</si>
  <si>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</si>
  <si>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</si>
  <si>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</si>
  <si>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</si>
  <si>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</si>
  <si>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</si>
  <si>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</si>
  <si>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</si>
  <si>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</si>
  <si>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</si>
  <si>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</si>
  <si>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</si>
  <si>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</si>
  <si>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</si>
  <si>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</si>
  <si>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</si>
  <si>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</si>
  <si>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</si>
  <si>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</si>
  <si>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</si>
  <si>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</si>
  <si>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</si>
  <si>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</si>
  <si>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</si>
  <si>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</si>
  <si>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</si>
  <si>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</si>
  <si>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</si>
  <si>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</si>
  <si>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</si>
  <si>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</si>
  <si>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</si>
  <si>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</si>
  <si>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</si>
  <si>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</si>
  <si>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</si>
  <si>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</si>
  <si>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</si>
  <si>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</si>
  <si>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</si>
  <si>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</si>
  <si>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</si>
  <si>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</si>
  <si>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</si>
  <si>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</si>
  <si>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</si>
  <si>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</si>
  <si>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</si>
  <si>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</si>
  <si>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</si>
  <si>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</si>
  <si>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</si>
  <si>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</si>
  <si>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</si>
  <si>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</si>
  <si>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</si>
  <si>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</si>
  <si>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</si>
  <si>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</si>
  <si>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</si>
  <si>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</si>
  <si>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</si>
  <si>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</si>
  <si>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</si>
  <si>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</si>
  <si>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</si>
  <si>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</si>
  <si>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</si>
  <si>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</si>
  <si>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</si>
  <si>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</si>
  <si>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</si>
  <si>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</si>
  <si>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</si>
  <si>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</si>
  <si>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</si>
  <si>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</si>
  <si>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</si>
  <si>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</si>
  <si>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</si>
  <si>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</si>
  <si>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</si>
  <si>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</si>
  <si>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</si>
  <si>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</si>
  <si>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</si>
  <si>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</si>
  <si>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</si>
  <si>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</si>
  <si>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</si>
  <si>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</si>
  <si>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</si>
  <si>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</si>
  <si>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</si>
  <si>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</si>
  <si>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</si>
  <si>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</si>
  <si>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</si>
  <si>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</si>
  <si>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</si>
  <si>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</si>
  <si>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</si>
  <si>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</si>
  <si>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</si>
  <si>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</si>
  <si>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</si>
  <si>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</si>
  <si>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</si>
  <si>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</si>
  <si>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</si>
  <si>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</si>
  <si>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</si>
  <si>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</si>
  <si>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</si>
  <si>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</si>
  <si>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</si>
  <si>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</si>
  <si>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</si>
  <si>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</si>
  <si>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</si>
  <si>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</si>
  <si>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</si>
  <si>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</si>
  <si>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</si>
  <si>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</si>
  <si>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</si>
  <si>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</si>
  <si>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</si>
  <si>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</si>
  <si>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</si>
  <si>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</si>
  <si>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</si>
  <si>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</si>
  <si>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</si>
  <si>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</si>
  <si>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</si>
  <si>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</si>
  <si>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</si>
  <si>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</si>
  <si>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</si>
  <si>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</si>
  <si>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</si>
  <si>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</si>
  <si>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</si>
  <si>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</si>
  <si>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</si>
  <si>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</si>
  <si>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</si>
  <si>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</si>
  <si>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</si>
  <si>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</si>
  <si>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</si>
  <si>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</si>
  <si>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</si>
  <si>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</si>
  <si>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</si>
  <si>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</si>
  <si>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</si>
  <si>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</si>
  <si>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</si>
  <si>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</si>
  <si>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</si>
  <si>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</si>
  <si>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</si>
  <si>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</si>
  <si>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</si>
  <si>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</si>
  <si>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</si>
  <si>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</si>
  <si>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</si>
  <si>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</si>
  <si>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</si>
  <si>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</si>
  <si>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</si>
  <si>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</si>
  <si>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</si>
  <si>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</si>
  <si>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</si>
  <si>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</si>
  <si>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</si>
  <si>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</si>
  <si>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</si>
  <si>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</si>
  <si>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</si>
  <si>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</si>
  <si>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</si>
  <si>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</si>
  <si>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</si>
  <si>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</si>
  <si>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</si>
  <si>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</si>
  <si>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</si>
  <si>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</si>
  <si>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</si>
  <si>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</si>
  <si>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</si>
  <si>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</si>
  <si>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</si>
  <si>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</si>
  <si>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</si>
  <si>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</si>
  <si>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</si>
  <si>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</si>
  <si>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</si>
  <si>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</si>
  <si>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</si>
  <si>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</si>
  <si>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</si>
  <si>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</si>
  <si>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</si>
  <si>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</si>
  <si>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</si>
  <si>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</si>
  <si>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</si>
  <si>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</si>
  <si>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</si>
  <si>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</si>
  <si>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</si>
  <si>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</si>
  <si>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</si>
  <si>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</si>
  <si>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</si>
  <si>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</si>
  <si>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</si>
  <si>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</si>
  <si>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</si>
  <si>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</si>
  <si>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</si>
  <si>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</si>
  <si>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</si>
  <si>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</si>
  <si>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</si>
  <si>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</si>
  <si>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</si>
  <si>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</si>
  <si>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</si>
  <si>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</si>
  <si>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</si>
  <si>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</si>
  <si>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</si>
  <si>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</si>
  <si>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</si>
  <si>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</si>
  <si>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</si>
  <si>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</si>
  <si>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</si>
  <si>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</si>
  <si>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</si>
  <si>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</si>
  <si>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</si>
  <si>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</si>
  <si>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</si>
  <si>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</si>
  <si>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</si>
  <si>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</si>
  <si>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</si>
  <si>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</si>
  <si>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</si>
  <si>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</si>
  <si>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</si>
  <si>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</si>
  <si>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</si>
  <si>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</si>
  <si>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</si>
  <si>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</si>
  <si>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</si>
  <si>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</si>
  <si>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</si>
  <si>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</si>
  <si>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</si>
  <si>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</si>
  <si>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</si>
  <si>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</si>
  <si>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</si>
  <si>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</si>
  <si>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</si>
  <si>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</si>
  <si>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</si>
  <si>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</si>
  <si>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</si>
  <si>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</si>
  <si>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</si>
  <si>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</si>
  <si>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</si>
  <si>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</si>
  <si>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</si>
  <si>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</si>
  <si>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</si>
  <si>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</si>
  <si>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</si>
  <si>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</si>
  <si>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</si>
  <si>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</si>
  <si>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</si>
  <si>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</si>
  <si>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</si>
  <si>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</si>
  <si>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</si>
  <si>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</si>
  <si>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</si>
  <si>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</si>
  <si>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</si>
  <si>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</si>
  <si>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</si>
  <si>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</si>
  <si>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</si>
  <si>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</si>
  <si>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</si>
  <si>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</si>
  <si>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</si>
  <si>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</si>
  <si>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</si>
  <si>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</si>
  <si>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</si>
  <si>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</si>
  <si>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</si>
  <si>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</si>
  <si>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</si>
  <si>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</si>
  <si>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</si>
  <si>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</si>
  <si>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</si>
  <si>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</si>
  <si>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</si>
  <si>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</si>
  <si>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</si>
  <si>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</si>
  <si>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</si>
  <si>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</si>
  <si>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</si>
  <si>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</si>
  <si>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</si>
  <si>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</si>
  <si>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</si>
  <si>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</si>
  <si>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</si>
  <si>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</si>
  <si>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</si>
  <si>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</si>
  <si>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</si>
  <si>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</si>
  <si>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</si>
  <si>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</si>
  <si>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</si>
  <si>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</si>
  <si>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</si>
  <si>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</si>
  <si>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</si>
  <si>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</si>
  <si>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</si>
  <si>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</si>
  <si>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</si>
  <si>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</si>
  <si>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</si>
  <si>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</si>
  <si>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</si>
  <si>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</si>
  <si>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</si>
  <si>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</si>
  <si>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</si>
  <si>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</si>
  <si>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</si>
  <si>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</si>
  <si>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</si>
  <si>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</si>
  <si>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</si>
  <si>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</si>
  <si>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</si>
  <si>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</si>
  <si>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</si>
  <si>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</si>
  <si>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</si>
  <si>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</si>
  <si>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</si>
  <si>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</si>
  <si>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</si>
  <si>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</si>
  <si>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</si>
  <si>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</si>
  <si>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</si>
  <si>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</si>
  <si>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</si>
  <si>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</si>
  <si>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</si>
  <si>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</si>
  <si>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</si>
  <si>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</si>
  <si>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</si>
  <si>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</si>
  <si>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</si>
  <si>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</si>
  <si>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</si>
  <si>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</si>
  <si>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</si>
  <si>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</si>
  <si>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</si>
  <si>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</si>
  <si>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</si>
  <si>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</si>
  <si>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</si>
  <si>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</si>
  <si>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</si>
  <si>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</si>
  <si>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</si>
  <si>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</si>
  <si>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</si>
  <si>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</si>
  <si>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</si>
  <si>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</si>
  <si>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</si>
  <si>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</si>
  <si>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</si>
  <si>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</si>
  <si>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</si>
  <si>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</si>
  <si>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</si>
  <si>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</si>
  <si>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</si>
  <si>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</si>
  <si>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</si>
  <si>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</si>
  <si>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</si>
  <si>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</si>
  <si>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</si>
  <si>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</si>
  <si>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</si>
  <si>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</si>
  <si>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</si>
  <si>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</si>
  <si>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</si>
  <si>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</si>
  <si>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</si>
  <si>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</si>
  <si>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</si>
  <si>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</si>
  <si>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</si>
  <si>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</si>
  <si>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</si>
  <si>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</si>
  <si>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</si>
  <si>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</si>
  <si>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</si>
  <si>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</si>
  <si>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</si>
  <si>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</si>
  <si>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</si>
  <si>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</si>
  <si>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</si>
  <si>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</si>
  <si>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</si>
  <si>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</si>
  <si>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</si>
  <si>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</si>
  <si>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</si>
  <si>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</si>
  <si>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</si>
  <si>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</si>
  <si>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</si>
  <si>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</si>
  <si>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</si>
  <si>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</si>
  <si>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</si>
  <si>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</si>
  <si>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</si>
  <si>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</si>
  <si>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</si>
  <si>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</si>
  <si>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</si>
  <si>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</si>
  <si>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</si>
  <si>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</si>
  <si>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</si>
  <si>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</si>
  <si>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</si>
  <si>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</si>
  <si>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</si>
  <si>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</si>
  <si>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</si>
  <si>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</si>
  <si>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</si>
  <si>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</si>
  <si>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</si>
  <si>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</si>
  <si>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</si>
  <si>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</si>
  <si>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</si>
  <si>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</si>
  <si>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</si>
  <si>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</si>
  <si>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</si>
  <si>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</si>
  <si>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</si>
  <si>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</si>
  <si>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</si>
  <si>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</si>
  <si>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</si>
  <si>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</si>
  <si>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</si>
  <si>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</si>
  <si>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</si>
  <si>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</si>
  <si>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</si>
  <si>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</si>
  <si>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</si>
  <si>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</si>
  <si>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</si>
  <si>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</si>
  <si>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</si>
  <si>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</si>
  <si>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</si>
  <si>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</si>
  <si>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</si>
  <si>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</si>
  <si>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</si>
  <si>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</si>
  <si>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</si>
  <si>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</si>
  <si>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</si>
  <si>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</si>
  <si>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</si>
  <si>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</si>
  <si>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</si>
  <si>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</si>
  <si>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</si>
  <si>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</si>
  <si>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</si>
  <si>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</si>
  <si>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</si>
  <si>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</si>
  <si>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</si>
  <si>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</si>
  <si>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</si>
  <si>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</si>
  <si>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</si>
  <si>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</si>
  <si>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</si>
  <si>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</si>
  <si>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</si>
  <si>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</si>
  <si>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</si>
  <si>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</si>
  <si>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</si>
  <si>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</si>
  <si>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</si>
  <si>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</si>
  <si>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</si>
  <si>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</si>
  <si>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</si>
  <si>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</si>
  <si>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</si>
  <si>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</si>
  <si>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</si>
  <si>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</si>
  <si>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</si>
  <si>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</si>
  <si>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</si>
  <si>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</si>
  <si>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</si>
  <si>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</si>
  <si>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</si>
  <si>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</si>
  <si>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</si>
  <si>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</si>
  <si>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</si>
  <si>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</si>
  <si>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</si>
  <si>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</si>
  <si>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</si>
  <si>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</si>
  <si>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</si>
  <si>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</si>
  <si>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</si>
  <si>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</si>
  <si>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</si>
  <si>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</si>
  <si>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</si>
  <si>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</si>
  <si>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</si>
  <si>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</si>
  <si>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</si>
  <si>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</si>
  <si>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</si>
  <si>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</si>
  <si>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</si>
  <si>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</si>
  <si>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</si>
  <si>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</si>
  <si>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</si>
  <si>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</si>
  <si>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</si>
  <si>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</si>
  <si>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</si>
  <si>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</si>
  <si>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</si>
  <si>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</si>
  <si>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</si>
  <si>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</si>
  <si>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</si>
  <si>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</si>
  <si>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</si>
  <si>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</si>
  <si>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</si>
  <si>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</si>
  <si>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</si>
  <si>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</si>
  <si>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</si>
  <si>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</si>
  <si>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</si>
  <si>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</si>
  <si>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</si>
  <si>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</si>
  <si>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</si>
  <si>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</si>
  <si>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</si>
  <si>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</si>
  <si>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</si>
  <si>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</si>
  <si>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</si>
  <si>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</si>
  <si>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</si>
  <si>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</si>
  <si>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</si>
  <si>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</si>
  <si>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</si>
  <si>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</si>
  <si>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</si>
  <si>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</si>
  <si>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</si>
  <si>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</si>
  <si>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</si>
  <si>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</si>
  <si>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</si>
  <si>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</si>
  <si>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</si>
  <si>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</si>
  <si>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</si>
  <si>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</si>
  <si>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</si>
  <si>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</si>
  <si>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</si>
  <si>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</si>
  <si>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</si>
  <si>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</si>
  <si>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</si>
  <si>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</si>
  <si>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</si>
  <si>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</si>
  <si>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</si>
  <si>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</si>
  <si>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</si>
  <si>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</si>
  <si>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</si>
  <si>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</si>
  <si>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</si>
  <si>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</si>
  <si>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</si>
  <si>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</si>
  <si>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</si>
  <si>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</si>
  <si>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</si>
  <si>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</si>
  <si>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</si>
  <si>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</si>
  <si>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</si>
  <si>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</si>
  <si>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</si>
  <si>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</si>
  <si>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</si>
  <si>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</si>
  <si>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</si>
  <si>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</si>
  <si>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</si>
  <si>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</si>
  <si>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</si>
  <si>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</si>
  <si>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</si>
  <si>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</si>
  <si>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</si>
  <si>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</si>
  <si>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</si>
  <si>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</si>
  <si>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</si>
  <si>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</si>
  <si>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</si>
  <si>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</si>
  <si>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</si>
  <si>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</si>
  <si>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</si>
  <si>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</si>
  <si>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</si>
  <si>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</si>
  <si>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</si>
  <si>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</si>
  <si>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</si>
  <si>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</si>
  <si>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</si>
  <si>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</si>
  <si>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</si>
  <si>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</si>
  <si>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</si>
  <si>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</si>
  <si>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</si>
  <si>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</si>
  <si>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</si>
  <si>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</si>
  <si>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</si>
  <si>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</si>
  <si>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</si>
  <si>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</si>
  <si>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</si>
  <si>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</si>
  <si>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</si>
  <si>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</si>
  <si>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</si>
  <si>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</si>
  <si>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</si>
  <si>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</si>
  <si>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</si>
  <si>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</si>
  <si>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</si>
  <si>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</si>
  <si>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</si>
  <si>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</si>
  <si>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</si>
  <si>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</si>
  <si>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</si>
  <si>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</si>
  <si>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</si>
  <si>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</si>
  <si>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</si>
  <si>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</si>
  <si>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</si>
  <si>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</si>
  <si>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</si>
  <si>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</si>
  <si>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</si>
  <si>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</si>
  <si>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</si>
  <si>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</si>
  <si>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</si>
  <si>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</si>
  <si>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</si>
  <si>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</si>
  <si>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</si>
  <si>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</si>
  <si>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</si>
  <si>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</si>
  <si>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</si>
  <si>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</si>
  <si>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</si>
  <si>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</si>
  <si>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</si>
  <si>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</si>
  <si>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</si>
  <si>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</si>
  <si>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</si>
  <si>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</si>
  <si>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</si>
  <si>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</si>
  <si>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</si>
  <si>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</si>
  <si>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</si>
  <si>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</si>
  <si>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</si>
  <si>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</si>
  <si>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</si>
  <si>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</si>
  <si>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</si>
  <si>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</si>
  <si>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</si>
  <si>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</si>
  <si>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</si>
  <si>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</si>
  <si>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</si>
  <si>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</si>
  <si>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</si>
  <si>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</si>
  <si>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</si>
  <si>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</si>
  <si>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</si>
  <si>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</si>
  <si>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</si>
  <si>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</si>
  <si>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</si>
  <si>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</si>
  <si>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</si>
  <si>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</si>
  <si>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</si>
  <si>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</si>
  <si>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</si>
  <si>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</si>
  <si>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</si>
  <si>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</si>
  <si>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</si>
  <si>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</si>
  <si>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</si>
  <si>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</si>
  <si>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</si>
  <si>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</si>
  <si>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</si>
  <si>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</si>
  <si>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</si>
  <si>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</si>
  <si>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</si>
  <si>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</si>
  <si>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</si>
  <si>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</si>
  <si>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</si>
  <si>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</si>
  <si>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</si>
  <si>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</si>
  <si>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</si>
  <si>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</si>
  <si>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</si>
  <si>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</si>
  <si>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</si>
  <si>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</si>
  <si>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</si>
  <si>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</si>
  <si>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</si>
  <si>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</si>
  <si>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</si>
  <si>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</si>
  <si>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</si>
  <si>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</si>
  <si>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</si>
  <si>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</si>
  <si>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</si>
  <si>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</si>
  <si>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</si>
  <si>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</si>
  <si>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</si>
  <si>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</si>
  <si>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</si>
  <si>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</si>
  <si>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</si>
  <si>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</si>
  <si>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</si>
  <si>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</si>
  <si>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</si>
  <si>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</si>
  <si>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</si>
  <si>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</si>
  <si>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</si>
  <si>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</si>
  <si>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</si>
  <si>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</si>
  <si>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</si>
  <si>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</si>
  <si>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</si>
  <si>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</si>
  <si>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</si>
  <si>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</si>
  <si>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</si>
  <si>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</si>
  <si>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</si>
  <si>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</si>
  <si>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</si>
  <si>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</si>
  <si>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</si>
  <si>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</si>
  <si>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</si>
  <si>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</si>
  <si>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</si>
  <si>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</si>
  <si>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</si>
  <si>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</si>
  <si>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</si>
  <si>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</si>
  <si>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</si>
  <si>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</si>
  <si>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</si>
  <si>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</si>
  <si>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</si>
  <si>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</si>
  <si>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</si>
  <si>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</si>
  <si>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</si>
  <si>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</si>
  <si>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</si>
  <si>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</si>
  <si>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</si>
  <si>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</si>
  <si>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</si>
  <si>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</si>
  <si>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</si>
  <si>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</si>
  <si>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</si>
  <si>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</si>
  <si>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</si>
  <si>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</si>
  <si>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</si>
  <si>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</si>
  <si>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</si>
  <si>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</si>
  <si>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</si>
  <si>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</si>
  <si>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</si>
  <si>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</si>
  <si>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</si>
  <si>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</si>
  <si>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</si>
  <si>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</si>
  <si>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</si>
  <si>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</si>
  <si>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</si>
  <si>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</si>
  <si>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</si>
  <si>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</si>
  <si>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</si>
  <si>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</si>
  <si>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</si>
  <si>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</si>
  <si>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</si>
  <si>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</si>
  <si>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</si>
  <si>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</si>
  <si>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</si>
  <si>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</si>
  <si>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</si>
  <si>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</si>
  <si>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</si>
  <si>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</si>
  <si>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</si>
  <si>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</si>
  <si>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</si>
  <si>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</si>
  <si>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</si>
  <si>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</si>
  <si>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</si>
  <si>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</si>
  <si>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</si>
  <si>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</si>
  <si>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</si>
  <si>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</si>
  <si>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</si>
  <si>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</si>
  <si>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</si>
  <si>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</si>
  <si>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</si>
  <si>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</si>
  <si>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</si>
  <si>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</si>
  <si>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</si>
  <si>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</si>
  <si>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</si>
  <si>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</si>
  <si>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</si>
  <si>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</si>
  <si>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</si>
  <si>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</si>
  <si>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</si>
  <si>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</si>
  <si>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</si>
  <si>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</si>
  <si>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</si>
  <si>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</si>
  <si>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</si>
  <si>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</si>
  <si>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</si>
  <si>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</si>
  <si>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</si>
  <si>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</si>
  <si>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</si>
  <si>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</si>
  <si>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</si>
  <si>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</si>
  <si>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</si>
  <si>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</si>
  <si>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</si>
  <si>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</si>
  <si>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</si>
  <si>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</si>
  <si>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</si>
  <si>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</si>
  <si>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</si>
  <si>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</si>
  <si>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</si>
  <si>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</si>
  <si>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</si>
  <si>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</si>
  <si>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</si>
  <si>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</si>
  <si>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</si>
  <si>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</si>
  <si>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</si>
  <si>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</si>
  <si>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</si>
  <si>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</si>
  <si>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</si>
  <si>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</si>
  <si>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</si>
  <si>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</si>
  <si>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</si>
  <si>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</si>
  <si>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</si>
  <si>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</si>
  <si>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</si>
  <si>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</si>
  <si>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</si>
  <si>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</si>
  <si>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</si>
  <si>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</si>
  <si>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</si>
  <si>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</si>
  <si>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</si>
  <si>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</si>
  <si>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</si>
  <si>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</si>
  <si>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</si>
  <si>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</si>
  <si>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</si>
  <si>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</si>
  <si>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</si>
  <si>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</si>
  <si>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</si>
  <si>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</si>
  <si>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</si>
  <si>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</si>
  <si>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</si>
  <si>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</si>
  <si>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</si>
  <si>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</si>
  <si>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</si>
  <si>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</si>
  <si>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</si>
  <si>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</si>
  <si>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</si>
  <si>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</si>
  <si>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</si>
  <si>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</si>
  <si>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</si>
  <si>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</si>
  <si>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</si>
  <si>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</si>
  <si>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</si>
  <si>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</si>
  <si>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</si>
  <si>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</si>
  <si>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</si>
  <si>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</si>
  <si>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</si>
  <si>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</si>
  <si>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</si>
  <si>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</si>
  <si>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</si>
  <si>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</si>
  <si>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</si>
  <si>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</si>
  <si>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</si>
  <si>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</si>
  <si>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</si>
  <si>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</si>
  <si>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</si>
  <si>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</si>
  <si>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</si>
  <si>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</si>
  <si>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</si>
  <si>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</si>
  <si>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</si>
  <si>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</si>
  <si>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</si>
  <si>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</si>
  <si>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</si>
  <si>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</si>
  <si>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</si>
  <si>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</si>
  <si>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</si>
  <si>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</si>
  <si>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</si>
  <si>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</si>
  <si>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</si>
  <si>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</si>
  <si>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</si>
  <si>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</si>
  <si>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</si>
  <si>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</si>
  <si>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</si>
  <si>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</si>
  <si>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</si>
  <si>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</si>
  <si>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</si>
  <si>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</si>
  <si>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</si>
  <si>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</si>
  <si>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</si>
  <si>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</si>
  <si>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</si>
  <si>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</si>
  <si>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</si>
  <si>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</si>
  <si>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</si>
  <si>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</si>
  <si>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</si>
  <si>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</si>
  <si>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</si>
  <si>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</si>
  <si>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</si>
  <si>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</si>
  <si>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</si>
  <si>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</si>
  <si>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</si>
  <si>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</si>
  <si>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</si>
  <si>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</si>
  <si>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</si>
  <si>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</si>
  <si>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</si>
  <si>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</si>
  <si>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</si>
  <si>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</si>
  <si>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</si>
  <si>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</si>
  <si>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</si>
  <si>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</si>
  <si>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</si>
  <si>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</si>
  <si>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</si>
  <si>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</si>
  <si>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</si>
  <si>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</si>
  <si>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</si>
  <si>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</si>
  <si>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</si>
  <si>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</si>
  <si>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</si>
  <si>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</si>
  <si>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</si>
  <si>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</si>
  <si>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</si>
  <si>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</si>
  <si>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</si>
  <si>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</si>
  <si>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</si>
  <si>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</si>
  <si>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</si>
  <si>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</si>
  <si>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</si>
  <si>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</si>
  <si>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</si>
  <si>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</si>
  <si>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</si>
  <si>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</si>
  <si>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</si>
  <si>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</si>
  <si>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</si>
  <si>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</si>
  <si>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</si>
  <si>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</si>
  <si>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</si>
  <si>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</si>
  <si>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</si>
  <si>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</si>
  <si>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</si>
  <si>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</si>
  <si>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</si>
  <si>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</si>
  <si>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</si>
  <si>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</si>
  <si>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</si>
  <si>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</si>
  <si>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</si>
  <si>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</si>
  <si>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</si>
  <si>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</si>
  <si>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</si>
  <si>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</si>
  <si>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</si>
  <si>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</si>
  <si>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</si>
  <si>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</si>
  <si>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</si>
  <si>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</si>
  <si>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</si>
  <si>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</si>
  <si>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</si>
  <si>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</si>
  <si>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</si>
  <si>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</si>
  <si>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</si>
  <si>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</si>
  <si>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</si>
  <si>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</si>
  <si>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</si>
  <si>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</si>
  <si>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</si>
  <si>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</si>
  <si>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</si>
  <si>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</si>
  <si>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</si>
  <si>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</si>
  <si>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</si>
  <si>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</si>
  <si>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</si>
  <si>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</si>
  <si>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</si>
  <si>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</si>
  <si>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</si>
  <si>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</si>
  <si>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</si>
  <si>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</si>
  <si>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</si>
  <si>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</si>
  <si>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</si>
  <si>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</si>
  <si>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</si>
  <si>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</si>
  <si>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</si>
  <si>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</si>
  <si>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</si>
  <si>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</si>
  <si>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</si>
  <si>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</si>
  <si>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</si>
  <si>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</si>
  <si>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</si>
  <si>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</si>
  <si>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</si>
  <si>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</si>
  <si>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</si>
  <si>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</si>
  <si>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</si>
  <si>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</si>
  <si>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</si>
  <si>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</si>
  <si>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</si>
  <si>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</si>
  <si>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</si>
  <si>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</si>
  <si>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</si>
  <si>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</si>
  <si>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</si>
  <si>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</si>
  <si>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</si>
  <si>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</si>
  <si>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</si>
  <si>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</si>
  <si>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</si>
  <si>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</si>
  <si>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</si>
  <si>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</si>
  <si>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</si>
  <si>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</si>
  <si>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</si>
  <si>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</si>
  <si>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</si>
  <si>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</si>
  <si>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</si>
  <si>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</si>
  <si>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</si>
  <si>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</si>
  <si>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</si>
  <si>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</si>
  <si>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</si>
  <si>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</si>
  <si>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</si>
  <si>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</si>
  <si>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</si>
  <si>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</si>
  <si>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</si>
  <si>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</si>
  <si>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</si>
  <si>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</si>
  <si>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</si>
  <si>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</si>
  <si>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</si>
  <si>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</si>
  <si>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</si>
  <si>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</si>
  <si>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</si>
  <si>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</si>
  <si>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</si>
  <si>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</si>
  <si>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</si>
  <si>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</si>
  <si>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</si>
  <si>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</si>
  <si>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</si>
  <si>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</si>
  <si>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</si>
  <si>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</si>
  <si>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</si>
  <si>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</si>
  <si>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</si>
  <si>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</si>
  <si>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</si>
  <si>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</si>
  <si>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</si>
  <si>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</si>
  <si>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</si>
  <si>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</si>
  <si>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</si>
  <si>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</si>
  <si>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</si>
  <si>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</si>
  <si>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</si>
  <si>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</si>
  <si>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</si>
  <si>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</si>
  <si>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</si>
  <si>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</si>
  <si>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</si>
  <si>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</si>
  <si>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</si>
  <si>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</si>
  <si>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</si>
  <si>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</si>
  <si>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</si>
  <si>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</si>
  <si>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</si>
  <si>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</si>
  <si>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</si>
  <si>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</si>
  <si>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</si>
  <si>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</si>
  <si>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</si>
  <si>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</si>
  <si>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</si>
  <si>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</si>
  <si>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</si>
  <si>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</si>
  <si>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</si>
  <si>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</si>
  <si>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</si>
  <si>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</si>
  <si>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</si>
  <si>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</si>
  <si>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</si>
  <si>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</si>
  <si>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</si>
  <si>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</si>
  <si>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</si>
  <si>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</si>
  <si>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</si>
  <si>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</si>
  <si>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</si>
  <si>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</si>
  <si>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</si>
  <si>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</si>
  <si>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</si>
  <si>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</si>
  <si>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</si>
  <si>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</si>
  <si>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</si>
  <si>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</si>
  <si>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</si>
  <si>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</si>
  <si>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</si>
  <si>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</si>
  <si>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</si>
  <si>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</si>
  <si>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</si>
  <si>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</si>
  <si>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</si>
  <si>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</si>
  <si>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</si>
  <si>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</si>
  <si>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</si>
  <si>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</si>
  <si>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</si>
  <si>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</si>
  <si>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</si>
  <si>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</si>
  <si>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</si>
  <si>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</si>
  <si>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</si>
  <si>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</si>
  <si>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</si>
  <si>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</si>
  <si>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</si>
  <si>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</si>
  <si>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</si>
  <si>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</si>
  <si>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</si>
  <si>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</si>
  <si>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</si>
  <si>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</si>
  <si>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</si>
  <si>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</si>
  <si>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</si>
  <si>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</si>
  <si>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</si>
  <si>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</si>
  <si>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</si>
  <si>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</si>
  <si>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</si>
  <si>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</si>
  <si>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</si>
  <si>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</si>
  <si>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</si>
  <si>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</si>
  <si>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</si>
  <si>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</si>
  <si>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</si>
  <si>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</si>
  <si>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</si>
  <si>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</si>
  <si>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</si>
  <si>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</si>
  <si>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</si>
  <si>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</si>
  <si>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</si>
  <si>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</si>
  <si>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</si>
  <si>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</si>
  <si>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</si>
  <si>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</si>
  <si>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</si>
  <si>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</si>
  <si>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</si>
  <si>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</si>
  <si>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</si>
  <si>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</si>
  <si>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</si>
  <si>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</si>
  <si>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</si>
  <si>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</si>
  <si>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</si>
  <si>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</si>
  <si>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</si>
  <si>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</si>
  <si>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</si>
  <si>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</si>
  <si>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</si>
  <si>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</si>
  <si>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</si>
  <si>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</si>
  <si>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</si>
  <si>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</si>
  <si>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</si>
  <si>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</si>
  <si>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</si>
  <si>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</si>
  <si>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</si>
  <si>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</si>
  <si>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</si>
  <si>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</si>
  <si>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</si>
  <si>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</si>
  <si>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</si>
  <si>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</si>
  <si>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</si>
  <si>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</si>
  <si>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</si>
  <si>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</si>
  <si>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</si>
  <si>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</si>
  <si>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</si>
  <si>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</si>
  <si>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</si>
  <si>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</si>
  <si>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</si>
  <si>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</si>
  <si>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</si>
  <si>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</si>
  <si>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</si>
  <si>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</si>
  <si>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</si>
  <si>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</si>
  <si>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</si>
  <si>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</si>
  <si>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</si>
  <si>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</si>
  <si>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</si>
  <si>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</si>
  <si>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</si>
  <si>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</si>
  <si>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</si>
  <si>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</si>
  <si>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</si>
  <si>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</si>
  <si>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</si>
  <si>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</si>
  <si>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</si>
  <si>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</si>
  <si>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</si>
  <si>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</si>
  <si>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</si>
  <si>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</si>
  <si>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</si>
  <si>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</si>
  <si>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</si>
  <si>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</si>
  <si>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</si>
  <si>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</si>
  <si>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</si>
  <si>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</si>
  <si>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</si>
  <si>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</si>
  <si>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</si>
  <si>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</si>
  <si>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</si>
  <si>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</si>
  <si>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</si>
  <si>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</si>
  <si>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</si>
  <si>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</si>
  <si>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</si>
  <si>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</si>
  <si>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</si>
  <si>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</si>
  <si>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</si>
  <si>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</si>
  <si>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</si>
  <si>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</si>
  <si>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</si>
  <si>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</si>
  <si>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</si>
  <si>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</si>
  <si>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</si>
  <si>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</si>
  <si>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</si>
  <si>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</si>
  <si>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</si>
  <si>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</si>
  <si>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</si>
  <si>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</si>
  <si>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</si>
  <si>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</si>
  <si>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</si>
  <si>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</si>
  <si>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</si>
  <si>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</si>
  <si>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</si>
  <si>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</si>
  <si>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</si>
  <si>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</si>
  <si>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</si>
  <si>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</si>
  <si>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</si>
  <si>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</si>
  <si>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</si>
  <si>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</si>
  <si>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</si>
  <si>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</si>
  <si>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</si>
  <si>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</si>
  <si>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</si>
  <si>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</si>
  <si>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</si>
  <si>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</si>
  <si>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</si>
  <si>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</si>
  <si>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</si>
  <si>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</si>
  <si>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</si>
  <si>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</si>
  <si>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</si>
  <si>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</si>
  <si>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</si>
  <si>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</si>
  <si>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</si>
  <si>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</si>
  <si>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</si>
  <si>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</si>
  <si>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</si>
  <si>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</si>
  <si>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</si>
  <si>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</si>
  <si>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</si>
  <si>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</si>
  <si>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</si>
  <si>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</si>
  <si>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</si>
  <si>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</si>
  <si>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</si>
  <si>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</si>
  <si>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</si>
  <si>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</si>
  <si>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</si>
  <si>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</si>
  <si>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</si>
  <si>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</si>
  <si>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</si>
  <si>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</si>
  <si>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</si>
  <si>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</si>
  <si>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</si>
  <si>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</si>
  <si>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</si>
  <si>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</si>
  <si>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</si>
  <si>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</si>
  <si>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</si>
  <si>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</si>
  <si>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</si>
  <si>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</si>
  <si>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</si>
  <si>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</si>
  <si>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</si>
  <si>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</si>
  <si>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</si>
  <si>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</si>
  <si>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</si>
  <si>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</si>
  <si>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</si>
  <si>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</si>
  <si>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</si>
  <si>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</si>
  <si>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</si>
  <si>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</si>
  <si>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</si>
  <si>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</si>
  <si>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</si>
  <si>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</si>
  <si>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</si>
  <si>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</si>
  <si>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</si>
  <si>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</si>
  <si>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</si>
  <si>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</si>
  <si>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</si>
  <si>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</si>
  <si>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</si>
  <si>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</si>
  <si>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</si>
  <si>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</si>
  <si>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</si>
  <si>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</si>
  <si>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</si>
  <si>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</si>
  <si>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</si>
  <si>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</si>
  <si>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</si>
  <si>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</si>
  <si>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</si>
  <si>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</si>
  <si>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</si>
  <si>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</si>
  <si>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</si>
  <si>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</si>
  <si>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</si>
  <si>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</si>
  <si>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</si>
  <si>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</si>
  <si>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</si>
  <si>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</si>
  <si>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</si>
  <si>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</si>
  <si>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</si>
  <si>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</si>
  <si>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</si>
  <si>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</si>
  <si>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</si>
  <si>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</si>
  <si>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</si>
  <si>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</si>
  <si>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</si>
  <si>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</si>
  <si>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</si>
  <si>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</si>
  <si>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</si>
  <si>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</si>
  <si>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</si>
  <si>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</si>
  <si>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</si>
  <si>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</si>
  <si>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</si>
  <si>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</si>
  <si>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</si>
  <si>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</si>
  <si>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</si>
  <si>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</si>
  <si>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</si>
  <si>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</si>
  <si>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</si>
  <si>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</si>
  <si>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</si>
  <si>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</si>
  <si>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</si>
  <si>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</si>
  <si>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</si>
  <si>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</si>
  <si>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</si>
  <si>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</si>
  <si>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</si>
  <si>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</si>
  <si>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</si>
  <si>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</si>
  <si>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</si>
  <si>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</si>
  <si>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</si>
  <si>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</si>
  <si>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</si>
  <si>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</si>
  <si>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</si>
  <si>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</si>
  <si>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</si>
  <si>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</si>
  <si>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</si>
  <si>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</si>
  <si>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</si>
  <si>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</si>
  <si>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</si>
  <si>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</si>
  <si>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</si>
  <si>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</si>
  <si>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</si>
  <si>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</si>
  <si>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</si>
  <si>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</si>
  <si>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</si>
  <si>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</si>
  <si>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</si>
  <si>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</si>
  <si>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</si>
  <si>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</si>
  <si>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</si>
  <si>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</si>
  <si>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</si>
  <si>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</si>
  <si>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</si>
  <si>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</si>
  <si>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</si>
  <si>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</si>
  <si>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</si>
  <si>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</si>
  <si>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</si>
  <si>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</si>
  <si>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</si>
  <si>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</si>
  <si>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</si>
  <si>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</si>
  <si>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</si>
  <si>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</si>
  <si>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</si>
  <si>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</si>
  <si>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</si>
  <si>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</si>
  <si>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</si>
  <si>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</si>
  <si>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</si>
  <si>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</si>
  <si>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</si>
  <si>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</si>
  <si>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</si>
  <si>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</si>
  <si>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</si>
  <si>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</si>
  <si>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</si>
  <si>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</si>
  <si>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</si>
  <si>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</si>
  <si>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</si>
  <si>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</si>
  <si>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</si>
  <si>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</si>
  <si>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</si>
  <si>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</si>
  <si>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</si>
  <si>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</si>
  <si>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</si>
  <si>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</si>
  <si>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</si>
  <si>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</si>
  <si>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</si>
  <si>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</si>
  <si>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</si>
  <si>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</si>
  <si>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</si>
  <si>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</si>
  <si>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</si>
  <si>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</si>
  <si>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</si>
  <si>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</si>
  <si>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</si>
  <si>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</si>
  <si>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</si>
  <si>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</si>
  <si>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</si>
  <si>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</si>
  <si>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</si>
  <si>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</si>
  <si>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</si>
  <si>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</si>
  <si>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</si>
  <si>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</si>
  <si>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</si>
  <si>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</si>
  <si>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</si>
  <si>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</si>
  <si>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</si>
  <si>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</si>
  <si>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</si>
  <si>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</si>
  <si>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</si>
  <si>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</si>
  <si>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</si>
  <si>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</si>
  <si>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</si>
  <si>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</si>
  <si>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</si>
  <si>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</si>
  <si>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</si>
  <si>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</si>
  <si>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</si>
  <si>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</si>
  <si>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</si>
  <si>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</si>
  <si>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</si>
  <si>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</si>
  <si>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</si>
  <si>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</si>
  <si>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</si>
  <si>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</si>
  <si>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</si>
  <si>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</si>
  <si>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</si>
  <si>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</si>
  <si>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</si>
  <si>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</si>
  <si>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</si>
  <si>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</si>
  <si>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</si>
  <si>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</si>
  <si>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</si>
  <si>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</si>
  <si>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</si>
  <si>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</si>
  <si>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</si>
  <si>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</si>
  <si>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</si>
  <si>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</si>
  <si>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</si>
  <si>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</si>
  <si>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</si>
  <si>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</si>
  <si>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</si>
  <si>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</si>
  <si>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</si>
  <si>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</si>
  <si>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</si>
  <si>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</si>
  <si>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</si>
  <si>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</si>
  <si>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</si>
  <si>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</si>
  <si>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</si>
  <si>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</si>
  <si>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</si>
  <si>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</si>
  <si>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</si>
  <si>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</si>
  <si>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</si>
  <si>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</si>
  <si>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</si>
  <si>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</si>
  <si>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</si>
  <si>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</si>
  <si>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</si>
  <si>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</si>
  <si>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</si>
  <si>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</si>
  <si>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</si>
  <si>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</si>
  <si>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</si>
  <si>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</si>
  <si>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</si>
  <si>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</si>
  <si>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</si>
  <si>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</si>
  <si>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</si>
  <si>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</si>
  <si>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</si>
  <si>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</si>
  <si>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</si>
  <si>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</si>
  <si>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</si>
  <si>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</si>
  <si>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</si>
  <si>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</si>
  <si>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</si>
  <si>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</si>
  <si>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</si>
  <si>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</si>
  <si>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</si>
  <si>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</si>
  <si>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</si>
  <si>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</si>
  <si>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</si>
  <si>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</si>
  <si>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</si>
  <si>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</si>
  <si>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</si>
  <si>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</si>
  <si>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</si>
  <si>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</si>
  <si>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</si>
  <si>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</si>
  <si>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</si>
  <si>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</si>
  <si>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</si>
  <si>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</si>
  <si>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</si>
  <si>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</si>
  <si>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</si>
  <si>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</si>
  <si>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</si>
  <si>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</si>
  <si>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</si>
  <si>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</si>
  <si>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</si>
  <si>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</si>
  <si>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</si>
  <si>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</si>
  <si>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</si>
  <si>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</si>
  <si>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</si>
  <si>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</si>
  <si>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</si>
  <si>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</si>
  <si>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</si>
  <si>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</si>
  <si>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</si>
  <si>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</si>
  <si>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</si>
  <si>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</si>
  <si>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</si>
  <si>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</si>
  <si>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</si>
  <si>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</si>
  <si>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</si>
  <si>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</si>
  <si>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</si>
  <si>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</si>
  <si>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</si>
  <si>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</si>
  <si>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</si>
  <si>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</si>
  <si>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</si>
  <si>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</si>
  <si>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</si>
  <si>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</si>
  <si>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</si>
  <si>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</si>
  <si>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</si>
  <si>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</si>
  <si>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</si>
  <si>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</si>
  <si>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</si>
  <si>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</si>
  <si>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</si>
  <si>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</si>
  <si>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</si>
  <si>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</si>
  <si>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</si>
  <si>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</si>
  <si>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</si>
  <si>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</si>
  <si>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</si>
  <si>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</si>
  <si>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</si>
  <si>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</si>
  <si>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</si>
  <si>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</si>
  <si>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</si>
  <si>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</si>
  <si>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</si>
  <si>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</si>
  <si>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</si>
  <si>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</si>
  <si>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</si>
  <si>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</si>
  <si>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</si>
  <si>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</si>
  <si>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</si>
  <si>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</si>
  <si>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</si>
  <si>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</si>
  <si>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</si>
  <si>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</si>
  <si>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</si>
  <si>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</si>
  <si>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</si>
  <si>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</si>
  <si>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</si>
  <si>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</si>
  <si>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</si>
  <si>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</si>
  <si>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</si>
  <si>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</si>
  <si>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</si>
  <si>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</si>
  <si>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</si>
  <si>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</si>
  <si>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</si>
  <si>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</si>
  <si>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</si>
  <si>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</si>
  <si>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</si>
  <si>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</si>
  <si>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</si>
  <si>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</si>
  <si>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</si>
  <si>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</si>
  <si>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</si>
  <si>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</si>
  <si>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</si>
  <si>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</si>
  <si>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</si>
  <si>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</si>
  <si>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</si>
  <si>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</si>
  <si>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</si>
  <si>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</si>
  <si>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</si>
  <si>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</si>
  <si>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</si>
  <si>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</si>
  <si>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</si>
  <si>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</si>
  <si>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</si>
  <si>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</si>
  <si>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</si>
  <si>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</si>
  <si>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</si>
  <si>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</si>
  <si>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</si>
  <si>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</si>
  <si>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</si>
  <si>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</si>
  <si>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</si>
  <si>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</si>
  <si>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</si>
  <si>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</si>
  <si>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</si>
  <si>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</si>
  <si>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</si>
  <si>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</si>
  <si>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</si>
  <si>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</si>
  <si>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</si>
  <si>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</si>
  <si>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</si>
  <si>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</si>
  <si>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</si>
  <si>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</si>
  <si>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</si>
  <si>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</si>
  <si>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</si>
  <si>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</si>
  <si>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</si>
  <si>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</si>
  <si>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</si>
  <si>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</si>
  <si>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</si>
  <si>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</si>
  <si>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</si>
  <si>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</si>
  <si>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</si>
  <si>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</si>
  <si>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</si>
  <si>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</si>
  <si>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</si>
  <si>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</si>
  <si>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</si>
  <si>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</si>
  <si>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</si>
  <si>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</si>
  <si>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</si>
  <si>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</si>
  <si>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</si>
  <si>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</si>
  <si>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</si>
  <si>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</si>
  <si>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</si>
  <si>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</si>
  <si>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</si>
  <si>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</si>
  <si>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</si>
  <si>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</si>
  <si>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</si>
  <si>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</si>
  <si>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</si>
  <si>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</si>
  <si>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</si>
  <si>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</si>
  <si>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</si>
  <si>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</si>
  <si>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</si>
  <si>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</si>
  <si>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</si>
  <si>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</si>
  <si>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</si>
  <si>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</si>
  <si>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</si>
  <si>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</si>
  <si>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</si>
  <si>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</si>
  <si>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</si>
  <si>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</si>
  <si>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</si>
  <si>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</si>
  <si>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</si>
  <si>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</si>
  <si>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</si>
  <si>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</si>
  <si>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</si>
  <si>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</si>
  <si>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</si>
  <si>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</si>
  <si>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</si>
  <si>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</si>
  <si>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</si>
  <si>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</si>
  <si>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</si>
  <si>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</si>
  <si>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</si>
  <si>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</si>
  <si>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</si>
  <si>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</si>
  <si>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</si>
  <si>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</si>
  <si>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</si>
  <si>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</si>
  <si>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</si>
  <si>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</si>
  <si>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</si>
  <si>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</si>
  <si>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</si>
  <si>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</si>
  <si>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</si>
  <si>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</si>
  <si>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</si>
  <si>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</si>
  <si>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</si>
  <si>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</si>
  <si>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</si>
  <si>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</si>
  <si>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</si>
  <si>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</si>
  <si>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</si>
  <si>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</si>
  <si>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</si>
  <si>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</si>
  <si>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</si>
  <si>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</si>
  <si>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</si>
  <si>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</si>
  <si>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</si>
  <si>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</si>
  <si>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</si>
  <si>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</si>
  <si>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</si>
  <si>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</si>
  <si>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</si>
  <si>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</si>
  <si>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</si>
  <si>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</si>
  <si>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</si>
  <si>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</si>
  <si>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</si>
  <si>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</si>
  <si>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</si>
  <si>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</si>
  <si>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</si>
  <si>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</si>
  <si>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</si>
  <si>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</si>
  <si>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</si>
  <si>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</si>
  <si>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</si>
  <si>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</si>
  <si>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</si>
  <si>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</si>
  <si>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</si>
  <si>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</si>
  <si>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</si>
  <si>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</si>
  <si>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</si>
  <si>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</si>
  <si>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</si>
  <si>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</si>
  <si>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</si>
  <si>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</si>
  <si>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</si>
  <si>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</si>
  <si>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</si>
  <si>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</si>
  <si>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</si>
  <si>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</si>
  <si>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</si>
  <si>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</si>
  <si>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</si>
  <si>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</si>
  <si>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</si>
  <si>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</si>
  <si>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</si>
  <si>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</si>
  <si>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</si>
  <si>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</si>
  <si>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</si>
  <si>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</si>
  <si>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</si>
  <si>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</si>
  <si>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</si>
  <si>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</si>
  <si>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</si>
  <si>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</si>
  <si>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</si>
  <si>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</si>
  <si>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</si>
  <si>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</si>
  <si>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</si>
  <si>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</si>
  <si>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</si>
  <si>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</si>
  <si>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</si>
  <si>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</si>
  <si>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</si>
  <si>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</si>
  <si>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</si>
  <si>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</si>
  <si>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</si>
  <si>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</si>
  <si>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</si>
  <si>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</si>
  <si>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</si>
  <si>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</si>
  <si>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</si>
  <si>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</si>
  <si>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</si>
  <si>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</si>
  <si>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</si>
  <si>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</si>
  <si>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</si>
  <si>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</si>
  <si>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</si>
  <si>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</si>
  <si>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</si>
  <si>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</si>
  <si>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</si>
  <si>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</si>
  <si>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</si>
  <si>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</si>
  <si>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</si>
  <si>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</si>
  <si>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</si>
  <si>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</si>
  <si>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</si>
  <si>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</si>
  <si>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</si>
  <si>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</si>
  <si>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</si>
  <si>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</si>
  <si>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</si>
  <si>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</si>
  <si>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</si>
  <si>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</si>
  <si>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</si>
  <si>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</si>
  <si>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</si>
  <si>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</si>
  <si>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</si>
  <si>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</si>
  <si>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</si>
  <si>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</si>
  <si>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</si>
  <si>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</si>
  <si>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</si>
  <si>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</si>
  <si>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</si>
  <si>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</si>
  <si>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</si>
  <si>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</si>
  <si>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</si>
  <si>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</si>
  <si>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</si>
  <si>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</si>
  <si>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</si>
  <si>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</si>
  <si>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</si>
  <si>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</si>
  <si>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</si>
  <si>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</si>
  <si>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</si>
  <si>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</si>
  <si>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</si>
  <si>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</si>
  <si>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</si>
  <si>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</si>
  <si>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</si>
  <si>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</si>
  <si>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</si>
  <si>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</si>
  <si>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</si>
  <si>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</si>
  <si>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</si>
  <si>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</si>
  <si>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</si>
  <si>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</si>
  <si>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</si>
  <si>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</si>
  <si>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</si>
  <si>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</si>
  <si>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</si>
  <si>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</si>
  <si>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</si>
  <si>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</si>
  <si>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</si>
  <si>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</si>
  <si>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</si>
  <si>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</si>
  <si>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</si>
  <si>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</si>
  <si>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</si>
  <si>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</si>
  <si>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</si>
  <si>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</si>
  <si>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</si>
  <si>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</si>
  <si>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</si>
  <si>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</si>
  <si>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</si>
  <si>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</si>
  <si>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</si>
  <si>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</si>
  <si>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</si>
  <si>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</si>
  <si>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</si>
  <si>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</si>
  <si>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</si>
  <si>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</si>
  <si>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</si>
  <si>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</si>
  <si>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</si>
  <si>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</si>
  <si>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</si>
  <si>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</si>
  <si>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</si>
  <si>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</si>
  <si>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</si>
  <si>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</si>
  <si>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</si>
  <si>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</si>
  <si>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</si>
  <si>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</si>
  <si>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</si>
  <si>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</si>
  <si>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</si>
  <si>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</si>
  <si>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</si>
  <si>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</si>
  <si>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</si>
  <si>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</si>
  <si>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</si>
  <si>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</si>
  <si>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</si>
  <si>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</si>
  <si>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</si>
  <si>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</si>
  <si>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</si>
  <si>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</si>
  <si>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</si>
  <si>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</si>
  <si>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</si>
  <si>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</si>
  <si>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</si>
  <si>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</si>
  <si>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</si>
  <si>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</si>
  <si>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</si>
  <si>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</si>
  <si>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</si>
  <si>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</si>
  <si>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</si>
  <si>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</si>
  <si>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</si>
  <si>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</si>
  <si>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</si>
  <si>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</si>
  <si>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</si>
  <si>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</si>
  <si>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</si>
  <si>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</si>
  <si>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</si>
  <si>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</si>
  <si>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</si>
  <si>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</si>
  <si>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</si>
  <si>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</si>
  <si>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</si>
  <si>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</si>
  <si>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</si>
  <si>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</si>
  <si>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</si>
  <si>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</si>
  <si>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</si>
  <si>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</si>
  <si>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</si>
  <si>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</si>
  <si>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</si>
  <si>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</si>
  <si>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</si>
  <si>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</si>
  <si>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</si>
  <si>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</si>
  <si>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</si>
  <si>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</si>
  <si>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</si>
  <si>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</si>
  <si>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</si>
  <si>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</si>
  <si>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</si>
  <si>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</si>
  <si>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</si>
  <si>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</si>
  <si>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</si>
  <si>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</si>
  <si>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</si>
  <si>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</si>
  <si>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</si>
  <si>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</si>
  <si>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</si>
  <si>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</si>
  <si>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</si>
  <si>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</si>
  <si>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</si>
  <si>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</si>
  <si>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</si>
  <si>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</si>
  <si>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</si>
  <si>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</si>
  <si>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</si>
  <si>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</si>
  <si>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</si>
  <si>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</si>
  <si>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</si>
  <si>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</si>
  <si>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</si>
  <si>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</si>
  <si>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</si>
  <si>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</si>
  <si>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</si>
  <si>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</si>
  <si>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</si>
  <si>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</si>
  <si>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</si>
  <si>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</si>
  <si>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</si>
  <si>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</si>
  <si>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</si>
  <si>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</si>
  <si>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</si>
  <si>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</si>
  <si>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</si>
  <si>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</si>
  <si>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</si>
  <si>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</si>
  <si>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</si>
  <si>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</si>
  <si>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</si>
  <si>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</si>
  <si>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</si>
  <si>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</si>
  <si>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</si>
  <si>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</si>
  <si>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</si>
  <si>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</si>
  <si>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</si>
  <si>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</si>
  <si>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</si>
  <si>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</si>
  <si>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</si>
  <si>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</si>
  <si>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</si>
  <si>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</si>
  <si>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</si>
  <si>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</si>
  <si>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</si>
  <si>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</si>
  <si>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</si>
  <si>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</si>
  <si>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</si>
  <si>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</si>
  <si>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</si>
  <si>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</si>
  <si>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</si>
  <si>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</si>
  <si>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</si>
  <si>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</si>
  <si>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</si>
  <si>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</si>
  <si>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</si>
  <si>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</si>
  <si>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</si>
  <si>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</si>
  <si>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</si>
  <si>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</si>
  <si>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</si>
  <si>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</si>
  <si>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</si>
  <si>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</si>
  <si>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</si>
  <si>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</si>
  <si>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</si>
  <si>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</si>
  <si>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</si>
  <si>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</si>
  <si>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</si>
  <si>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</si>
  <si>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</si>
  <si>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</si>
  <si>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</si>
  <si>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</si>
  <si>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</si>
  <si>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</si>
  <si>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</si>
  <si>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</si>
  <si>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</si>
  <si>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</si>
  <si>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</si>
  <si>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</si>
  <si>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</si>
  <si>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</si>
  <si>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</si>
  <si>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</si>
  <si>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</si>
  <si>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</si>
  <si>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</si>
  <si>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</si>
  <si>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</si>
  <si>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</si>
  <si>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</si>
  <si>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</si>
  <si>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</si>
  <si>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</si>
  <si>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</si>
  <si>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</si>
  <si>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</si>
  <si>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</si>
  <si>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</si>
  <si>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</si>
  <si>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</si>
  <si>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</si>
  <si>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</si>
  <si>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</si>
  <si>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</si>
  <si>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</si>
  <si>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</si>
  <si>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</si>
  <si>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</si>
  <si>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</si>
  <si>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</si>
  <si>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</si>
  <si>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</si>
  <si>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</si>
  <si>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</si>
  <si>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</si>
  <si>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</si>
  <si>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</si>
  <si>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</si>
  <si>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</si>
  <si>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</si>
  <si>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</si>
  <si>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</si>
  <si>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</si>
  <si>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</si>
  <si>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</si>
  <si>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</si>
  <si>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</si>
  <si>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</si>
  <si>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</si>
  <si>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</si>
  <si>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</si>
  <si>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</si>
  <si>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</si>
  <si>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</si>
  <si>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</si>
  <si>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</si>
  <si>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</si>
  <si>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</si>
  <si>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</si>
  <si>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</si>
  <si>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</si>
  <si>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</si>
  <si>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</si>
  <si>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</si>
  <si>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</si>
  <si>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</si>
  <si>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</si>
  <si>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</si>
  <si>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</si>
  <si>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</si>
  <si>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</si>
  <si>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</si>
  <si>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</si>
  <si>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</si>
  <si>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</si>
  <si>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</si>
  <si>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</si>
  <si>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</si>
  <si>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</si>
  <si>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</si>
  <si>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</si>
  <si>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</si>
  <si>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</si>
  <si>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</si>
  <si>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</si>
  <si>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</si>
  <si>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</si>
  <si>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</si>
  <si>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</si>
  <si>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</si>
  <si>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</si>
  <si>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</si>
  <si>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</si>
  <si>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</si>
  <si>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</si>
  <si>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</si>
  <si>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</si>
  <si>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</si>
  <si>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</si>
  <si>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</si>
  <si>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</si>
  <si>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</si>
  <si>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</si>
  <si>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</si>
  <si>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</si>
  <si>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</si>
  <si>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</si>
  <si>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</si>
  <si>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</si>
  <si>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</si>
  <si>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</si>
  <si>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</si>
  <si>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</si>
  <si>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</si>
  <si>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</si>
  <si>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</si>
  <si>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</si>
  <si>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</si>
  <si>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</si>
  <si>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</si>
  <si>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</si>
  <si>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</si>
  <si>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</si>
  <si>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</si>
  <si>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</si>
  <si>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</si>
  <si>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</si>
  <si>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</si>
  <si>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</si>
  <si>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</si>
  <si>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</si>
  <si>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</si>
  <si>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</si>
  <si>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</si>
  <si>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</si>
  <si>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</si>
  <si>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</si>
  <si>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</si>
  <si>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</si>
  <si>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</si>
  <si>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</si>
  <si>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</si>
  <si>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</si>
  <si>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</si>
  <si>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</si>
  <si>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</si>
  <si>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</si>
  <si>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</si>
  <si>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</si>
  <si>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</si>
  <si>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</si>
  <si>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</si>
  <si>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</si>
  <si>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</si>
  <si>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</si>
  <si>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</si>
  <si>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</si>
  <si>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</si>
  <si>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</si>
  <si>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</si>
  <si>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</si>
  <si>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</si>
  <si>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</si>
  <si>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</si>
  <si>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</si>
  <si>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</si>
  <si>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</si>
  <si>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</si>
  <si>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</si>
  <si>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</si>
  <si>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</si>
  <si>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</si>
  <si>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</si>
  <si>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</si>
  <si>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</si>
  <si>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</si>
  <si>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</si>
  <si>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</si>
  <si>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</si>
  <si>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</si>
  <si>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</si>
  <si>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</si>
  <si>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</si>
  <si>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</si>
  <si>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</si>
  <si>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</si>
  <si>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</si>
  <si>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</si>
  <si>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</si>
  <si>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</si>
  <si>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</si>
  <si>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</si>
  <si>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</si>
  <si>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</si>
  <si>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</si>
  <si>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</si>
  <si>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</si>
  <si>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</si>
  <si>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</si>
  <si>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</si>
  <si>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</si>
  <si>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</si>
  <si>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</si>
  <si>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</si>
  <si>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</si>
  <si>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</si>
  <si>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</si>
  <si>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</si>
  <si>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</si>
  <si>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</si>
  <si>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</si>
  <si>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</si>
  <si>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</si>
  <si>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</si>
  <si>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</si>
  <si>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</si>
  <si>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</si>
  <si>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</si>
  <si>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</si>
  <si>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</si>
  <si>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</si>
  <si>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</si>
  <si>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</si>
  <si>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</si>
  <si>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</si>
  <si>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</si>
  <si>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</si>
  <si>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</si>
  <si>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</si>
  <si>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</si>
  <si>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</si>
  <si>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</si>
  <si>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</si>
  <si>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</si>
  <si>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</si>
  <si>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</si>
  <si>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</si>
  <si>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</si>
  <si>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</si>
  <si>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</si>
  <si>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</si>
  <si>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</si>
  <si>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</si>
  <si>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</si>
  <si>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</si>
  <si>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</si>
  <si>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</si>
  <si>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</si>
  <si>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</si>
  <si>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</si>
  <si>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</si>
  <si>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</si>
  <si>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</si>
  <si>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</si>
  <si>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</si>
  <si>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</si>
  <si>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</si>
  <si>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</si>
  <si>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</si>
  <si>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</si>
  <si>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</si>
  <si>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</si>
  <si>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</si>
  <si>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</si>
  <si>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</si>
  <si>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</si>
  <si>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</si>
  <si>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</si>
  <si>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</si>
  <si>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</si>
  <si>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</si>
  <si>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</si>
  <si>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</si>
  <si>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</si>
  <si>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</si>
  <si>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</si>
  <si>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</si>
  <si>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</si>
  <si>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</si>
  <si>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</si>
  <si>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</si>
  <si>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</si>
  <si>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</si>
  <si>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</si>
  <si>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</si>
  <si>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</si>
  <si>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</si>
  <si>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</si>
  <si>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</si>
  <si>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</si>
  <si>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</si>
  <si>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</si>
  <si>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</si>
  <si>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</si>
  <si>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</si>
  <si>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</si>
  <si>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</si>
  <si>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</si>
  <si>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</si>
  <si>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</si>
  <si>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</si>
  <si>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</si>
  <si>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</si>
  <si>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</si>
  <si>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</si>
  <si>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</si>
  <si>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</si>
  <si>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</si>
  <si>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</si>
  <si>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</si>
  <si>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</si>
  <si>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</si>
  <si>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</si>
  <si>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</si>
  <si>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</si>
  <si>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</si>
  <si>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</si>
  <si>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</si>
  <si>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</si>
  <si>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</si>
  <si>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</si>
  <si>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</si>
  <si>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</si>
  <si>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</si>
  <si>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</si>
  <si>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</si>
  <si>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</si>
  <si>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</si>
  <si>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</si>
  <si>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</si>
  <si>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</si>
  <si>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</si>
  <si>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</si>
  <si>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</si>
  <si>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</si>
  <si>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</si>
  <si>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</si>
  <si>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</si>
  <si>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</si>
  <si>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</si>
  <si>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</si>
  <si>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</si>
  <si>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</si>
  <si>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</si>
  <si>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</si>
  <si>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</si>
  <si>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</si>
  <si>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</si>
  <si>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</si>
  <si>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</si>
  <si>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</si>
  <si>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</si>
  <si>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</si>
  <si>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</si>
  <si>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</si>
  <si>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</si>
  <si>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</si>
  <si>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</si>
  <si>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</si>
  <si>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</si>
  <si>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</si>
  <si>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</si>
  <si>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</si>
  <si>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</si>
  <si>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</si>
  <si>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</si>
  <si>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</si>
  <si>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</si>
  <si>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</si>
  <si>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</si>
  <si>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</si>
  <si>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</si>
  <si>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</si>
  <si>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</si>
  <si>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</si>
  <si>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</si>
  <si>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</si>
  <si>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</si>
  <si>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</si>
  <si>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</si>
  <si>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</si>
  <si>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</si>
  <si>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</si>
  <si>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</si>
  <si>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</si>
  <si>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</si>
  <si>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</si>
  <si>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</si>
  <si>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</si>
  <si>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</si>
  <si>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</si>
  <si>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</si>
  <si>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</si>
  <si>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</si>
  <si>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</si>
  <si>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</si>
  <si>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</si>
  <si>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</si>
  <si>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</si>
  <si>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</si>
  <si>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</si>
  <si>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</si>
  <si>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</si>
  <si>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</si>
  <si>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</si>
  <si>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</si>
  <si>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</si>
  <si>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</si>
  <si>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</si>
  <si>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</si>
  <si>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</si>
  <si>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</si>
  <si>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</si>
  <si>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</si>
  <si>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</si>
  <si>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</si>
  <si>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</si>
  <si>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</si>
  <si>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</si>
  <si>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</si>
  <si>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</si>
  <si>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</si>
  <si>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</si>
  <si>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</si>
  <si>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</si>
  <si>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</si>
  <si>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</si>
  <si>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</si>
  <si>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</si>
  <si>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</si>
  <si>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</si>
  <si>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</si>
  <si>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</si>
  <si>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</si>
  <si>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</si>
  <si>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</si>
  <si>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</si>
  <si>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</si>
  <si>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</si>
  <si>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</si>
  <si>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</si>
  <si>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</si>
  <si>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</si>
  <si>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</si>
  <si>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</si>
  <si>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</si>
  <si>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</si>
  <si>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</si>
  <si>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</si>
  <si>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</si>
  <si>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</si>
  <si>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</si>
  <si>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</si>
  <si>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</si>
  <si>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</si>
  <si>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</si>
  <si>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</si>
  <si>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</si>
  <si>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</si>
  <si>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</si>
  <si>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</si>
  <si>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</si>
  <si>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</si>
  <si>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</si>
  <si>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</si>
  <si>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</si>
  <si>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</si>
  <si>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</si>
  <si>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</si>
  <si>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</si>
  <si>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</si>
  <si>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</si>
  <si>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</si>
  <si>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</si>
  <si>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</si>
  <si>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</si>
  <si>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</si>
  <si>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</si>
  <si>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</si>
  <si>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</si>
  <si>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</si>
  <si>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</si>
  <si>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</si>
  <si>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</si>
  <si>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</si>
  <si>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</si>
  <si>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</si>
  <si>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</si>
  <si>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</si>
  <si>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</si>
  <si>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</si>
  <si>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</si>
  <si>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</si>
  <si>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</si>
  <si>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</si>
  <si>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</si>
  <si>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</si>
  <si>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</si>
  <si>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</si>
  <si>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</si>
  <si>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</si>
  <si>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</si>
  <si>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</si>
  <si>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</si>
  <si>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</si>
  <si>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</si>
  <si>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</si>
  <si>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</si>
  <si>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</si>
  <si>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</si>
  <si>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</si>
  <si>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</si>
  <si>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</si>
  <si>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</si>
  <si>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</si>
  <si>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</si>
  <si>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</si>
  <si>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</si>
  <si>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</si>
  <si>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</si>
  <si>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</si>
  <si>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</si>
  <si>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</si>
  <si>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</si>
  <si>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</si>
  <si>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</si>
  <si>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</si>
  <si>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</si>
  <si>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</si>
  <si>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</si>
  <si>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</si>
  <si>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</si>
  <si>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</si>
  <si>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</si>
  <si>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</si>
  <si>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</si>
  <si>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</si>
  <si>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</si>
  <si>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</si>
  <si>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</si>
  <si>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</si>
  <si>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</si>
  <si>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</si>
  <si>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</si>
  <si>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</si>
  <si>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</si>
  <si>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</si>
  <si>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</si>
  <si>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</si>
  <si>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</si>
  <si>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</si>
  <si>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</si>
  <si>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</si>
  <si>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</si>
  <si>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</si>
  <si>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</si>
  <si>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</si>
  <si>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</si>
  <si>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</si>
  <si>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</si>
  <si>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</si>
  <si>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</si>
  <si>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</si>
  <si>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</si>
  <si>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</si>
  <si>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</si>
  <si>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</si>
  <si>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</si>
  <si>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</si>
  <si>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</si>
  <si>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</si>
  <si>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</si>
  <si>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</si>
  <si>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</si>
  <si>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</si>
  <si>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</si>
  <si>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</si>
  <si>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</si>
  <si>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</si>
  <si>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</si>
  <si>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</si>
  <si>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</si>
  <si>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</si>
  <si>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</si>
  <si>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</si>
  <si>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</si>
  <si>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</si>
  <si>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</si>
  <si>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</si>
  <si>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</si>
  <si>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</si>
  <si>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</si>
  <si>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</si>
  <si>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</si>
  <si>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</si>
  <si>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</si>
  <si>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</si>
  <si>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</si>
  <si>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</si>
  <si>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</si>
  <si>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</si>
  <si>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</si>
  <si>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</si>
  <si>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</si>
  <si>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</si>
  <si>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</si>
  <si>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</si>
  <si>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</si>
  <si>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</si>
  <si>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</si>
  <si>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</si>
  <si>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</si>
  <si>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</si>
  <si>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</si>
  <si>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</si>
  <si>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</si>
  <si>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</si>
  <si>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</si>
  <si>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</si>
  <si>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</si>
  <si>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</si>
  <si>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</si>
  <si>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</si>
  <si>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</si>
  <si>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</si>
  <si>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</si>
  <si>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</si>
  <si>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</si>
  <si>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</si>
  <si>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</si>
  <si>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</si>
  <si>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</si>
  <si>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</si>
  <si>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</si>
  <si>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</si>
  <si>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</si>
  <si>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</si>
  <si>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</si>
  <si>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</si>
  <si>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</si>
  <si>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</si>
  <si>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</si>
  <si>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</si>
  <si>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</si>
  <si>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</si>
  <si>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</si>
  <si>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</si>
  <si>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</si>
  <si>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</si>
  <si>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</si>
  <si>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</si>
  <si>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</si>
  <si>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</si>
  <si>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</si>
  <si>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</si>
  <si>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</si>
  <si>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</si>
  <si>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</si>
  <si>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</si>
  <si>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</si>
  <si>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</si>
  <si>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</si>
  <si>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</si>
  <si>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</si>
  <si>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</si>
  <si>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</si>
  <si>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</si>
  <si>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</si>
  <si>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</si>
  <si>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</si>
  <si>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</si>
  <si>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</si>
  <si>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</si>
  <si>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</si>
  <si>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</si>
  <si>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</si>
  <si>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</si>
  <si>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</si>
  <si>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</si>
  <si>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</si>
  <si>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</si>
  <si>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</si>
  <si>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</si>
  <si>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</si>
  <si>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</si>
  <si>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</si>
  <si>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</si>
  <si>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</si>
  <si>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</si>
  <si>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</si>
  <si>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</si>
  <si>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</si>
  <si>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</si>
  <si>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</si>
  <si>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</si>
  <si>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</si>
  <si>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</si>
  <si>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</si>
  <si>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</si>
  <si>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</si>
  <si>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</si>
  <si>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</si>
  <si>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</si>
  <si>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</si>
  <si>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</si>
  <si>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</si>
  <si>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</si>
  <si>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</si>
  <si>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</si>
  <si>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</si>
  <si>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</si>
  <si>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</si>
  <si>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</si>
  <si>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</si>
  <si>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</si>
  <si>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</si>
  <si>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</si>
  <si>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</si>
  <si>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</si>
  <si>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</si>
  <si>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</si>
  <si>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</si>
  <si>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</si>
  <si>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</si>
  <si>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</si>
  <si>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</si>
  <si>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</si>
  <si>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</si>
  <si>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</si>
  <si>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</si>
  <si>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</si>
  <si>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</si>
  <si>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</si>
  <si>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</si>
  <si>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</si>
  <si>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</si>
  <si>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</si>
  <si>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</si>
  <si>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</si>
  <si>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</si>
  <si>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</si>
  <si>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</si>
  <si>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</si>
  <si>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</si>
  <si>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</si>
  <si>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</si>
  <si>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</si>
  <si>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</si>
  <si>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</si>
  <si>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</si>
  <si>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</si>
  <si>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</si>
  <si>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</si>
  <si>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</si>
  <si>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</si>
  <si>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</si>
  <si>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</si>
  <si>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</si>
  <si>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</si>
  <si>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</si>
  <si>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</si>
  <si>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</si>
  <si>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</si>
  <si>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</si>
  <si>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</si>
  <si>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</si>
  <si>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</si>
  <si>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</si>
  <si>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</si>
  <si>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</si>
  <si>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</si>
  <si>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</si>
  <si>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</si>
  <si>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</si>
  <si>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</si>
  <si>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</si>
  <si>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</si>
  <si>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</si>
  <si>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</si>
  <si>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</si>
  <si>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</si>
  <si>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</si>
  <si>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</si>
  <si>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</si>
  <si>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</si>
  <si>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</si>
  <si>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</si>
  <si>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</si>
  <si>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</si>
  <si>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</si>
  <si>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</si>
  <si>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</si>
  <si>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</si>
  <si>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</si>
  <si>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</si>
  <si>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</si>
  <si>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</si>
  <si>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</si>
  <si>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</si>
  <si>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</si>
  <si>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</si>
  <si>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</si>
  <si>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</si>
  <si>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</si>
  <si>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</si>
  <si>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</si>
  <si>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</si>
  <si>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</si>
  <si>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</si>
  <si>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</si>
  <si>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</si>
  <si>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</si>
  <si>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</si>
  <si>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</si>
  <si>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</si>
  <si>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</si>
  <si>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</si>
  <si>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</si>
  <si>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</si>
  <si>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</si>
  <si>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</si>
  <si>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</si>
  <si>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</si>
  <si>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</si>
  <si>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</si>
  <si>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</si>
  <si>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</si>
  <si>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</si>
  <si>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</si>
  <si>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</si>
  <si>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</si>
  <si>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</si>
  <si>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</si>
  <si>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</si>
  <si>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</si>
  <si>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</si>
  <si>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</si>
  <si>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</si>
  <si>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</si>
  <si>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</si>
  <si>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</si>
  <si>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</si>
  <si>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</si>
  <si>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</si>
  <si>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</si>
  <si>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</si>
  <si>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</si>
  <si>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</si>
  <si>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</si>
  <si>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</si>
  <si>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</si>
  <si>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</si>
  <si>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</si>
  <si>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</si>
  <si>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</si>
  <si>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</si>
  <si>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</si>
  <si>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</si>
  <si>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</si>
  <si>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</si>
  <si>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</si>
  <si>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</si>
  <si>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</si>
  <si>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</si>
  <si>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</si>
  <si>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</si>
  <si>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</si>
  <si>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</si>
  <si>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</si>
  <si>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</si>
  <si>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</si>
  <si>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</si>
  <si>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</si>
  <si>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</si>
  <si>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</si>
  <si>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</si>
  <si>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</si>
  <si>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</si>
  <si>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</si>
  <si>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</si>
  <si>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</si>
  <si>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</si>
  <si>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</si>
  <si>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</si>
  <si>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</si>
  <si>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</si>
  <si>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</si>
  <si>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</si>
  <si>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</si>
  <si>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</si>
  <si>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</si>
  <si>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</si>
  <si>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</si>
  <si>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</si>
  <si>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</si>
  <si>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</si>
  <si>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</si>
  <si>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</si>
  <si>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</si>
  <si>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</si>
  <si>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</si>
  <si>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</si>
  <si>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</si>
  <si>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</si>
  <si>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</si>
  <si>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</si>
  <si>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</si>
  <si>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</si>
  <si>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</si>
  <si>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</si>
  <si>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</si>
  <si>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</si>
  <si>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</si>
  <si>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</si>
  <si>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</si>
  <si>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</si>
  <si>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</si>
  <si>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</si>
  <si>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</si>
  <si>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</si>
  <si>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</si>
  <si>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</si>
  <si>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</si>
  <si>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</si>
  <si>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</si>
  <si>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</si>
  <si>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</si>
  <si>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</si>
  <si>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</si>
  <si>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</si>
  <si>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</si>
  <si>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</si>
  <si>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</si>
  <si>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</si>
  <si>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</si>
  <si>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</si>
  <si>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</si>
  <si>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</si>
  <si>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</si>
  <si>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</si>
  <si>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</si>
  <si>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</si>
  <si>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</si>
  <si>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</si>
  <si>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</si>
  <si>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</si>
  <si>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</si>
  <si>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</si>
  <si>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</si>
  <si>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</si>
  <si>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</si>
  <si>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</si>
  <si>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</si>
  <si>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</si>
  <si>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</si>
  <si>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</si>
  <si>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</si>
  <si>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</si>
  <si>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</si>
  <si>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</si>
  <si>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</si>
  <si>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</si>
  <si>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</si>
  <si>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</si>
  <si>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</si>
  <si>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</si>
  <si>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</si>
  <si>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</si>
  <si>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</si>
  <si>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</si>
  <si>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</si>
  <si>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</si>
  <si>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</si>
  <si>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</si>
  <si>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</si>
  <si>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</si>
  <si>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</si>
  <si>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</si>
  <si>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</si>
  <si>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</si>
  <si>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</si>
  <si>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</si>
  <si>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</si>
  <si>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</si>
  <si>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</si>
  <si>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</si>
  <si>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</si>
  <si>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</si>
  <si>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</si>
  <si>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</si>
  <si>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</si>
  <si>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</si>
  <si>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</si>
  <si>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</si>
  <si>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</si>
  <si>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</si>
  <si>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</si>
  <si>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</si>
  <si>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</si>
  <si>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</si>
  <si>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</si>
  <si>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</si>
  <si>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</si>
  <si>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</si>
  <si>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</si>
  <si>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</si>
  <si>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</si>
  <si>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</si>
  <si>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</si>
  <si>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</si>
  <si>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</si>
  <si>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</si>
  <si>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</si>
  <si>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</si>
  <si>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</si>
  <si>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</si>
  <si>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</si>
  <si>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</si>
  <si>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</si>
  <si>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</si>
  <si>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</si>
  <si>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</si>
  <si>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</si>
  <si>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</si>
  <si>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</si>
  <si>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</si>
  <si>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</si>
  <si>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</si>
  <si>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</si>
  <si>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</si>
  <si>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</si>
  <si>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</si>
  <si>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</si>
  <si>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</si>
  <si>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</si>
  <si>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</si>
  <si>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</si>
  <si>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</si>
  <si>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</si>
  <si>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</si>
  <si>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</si>
  <si>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</si>
  <si>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</si>
  <si>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</si>
  <si>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</si>
  <si>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</si>
  <si>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</si>
  <si>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</si>
  <si>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</si>
  <si>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</si>
  <si>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</si>
  <si>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</si>
  <si>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</si>
  <si>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</si>
  <si>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</si>
  <si>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</si>
  <si>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</si>
  <si>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</si>
  <si>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</si>
  <si>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</si>
  <si>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</si>
  <si>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</si>
  <si>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</si>
  <si>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</si>
  <si>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</si>
  <si>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</si>
  <si>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</si>
  <si>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</si>
  <si>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</si>
  <si>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</si>
  <si>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</si>
  <si>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</si>
  <si>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</si>
  <si>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</si>
  <si>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</si>
  <si>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</si>
  <si>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</si>
  <si>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</si>
  <si>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</si>
  <si>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</si>
  <si>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</si>
  <si>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</si>
  <si>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</si>
  <si>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</si>
  <si>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</si>
  <si>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</si>
  <si>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</si>
  <si>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</si>
  <si>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</si>
  <si>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</si>
  <si>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</si>
  <si>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</si>
  <si>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</si>
  <si>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</si>
  <si>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</si>
  <si>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</si>
  <si>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</si>
  <si>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</si>
  <si>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</si>
  <si>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</si>
  <si>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</si>
  <si>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</si>
  <si>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</si>
  <si>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</si>
  <si>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</si>
  <si>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</si>
  <si>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</si>
  <si>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</si>
  <si>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</si>
  <si>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</si>
  <si>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</si>
  <si>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</si>
  <si>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</si>
  <si>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</si>
  <si>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</si>
  <si>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</si>
  <si>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</si>
  <si>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</si>
  <si>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</si>
  <si>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</si>
  <si>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</si>
  <si>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</si>
  <si>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</si>
  <si>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</si>
  <si>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</si>
  <si>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</si>
  <si>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</si>
  <si>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</si>
  <si>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</si>
  <si>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</si>
  <si>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</si>
  <si>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</si>
  <si>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</si>
  <si>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</si>
  <si>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</si>
  <si>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</si>
  <si>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</si>
  <si>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</si>
  <si>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</si>
  <si>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</si>
  <si>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</si>
  <si>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</si>
  <si>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</si>
  <si>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</si>
  <si>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</si>
  <si>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</si>
  <si>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</si>
  <si>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</si>
  <si>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</si>
  <si>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</si>
  <si>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</si>
  <si>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</si>
  <si>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</si>
  <si>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</si>
  <si>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</si>
  <si>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</si>
  <si>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</si>
  <si>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</si>
  <si>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</si>
  <si>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</si>
  <si>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</si>
  <si>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</si>
  <si>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</si>
  <si>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</si>
  <si>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</si>
  <si>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</si>
  <si>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</si>
  <si>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</si>
  <si>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</si>
  <si>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</si>
  <si>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</si>
  <si>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</si>
  <si>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</si>
  <si>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</si>
  <si>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</si>
  <si>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</si>
  <si>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</si>
  <si>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</si>
  <si>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</si>
  <si>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</si>
  <si>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</si>
  <si>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</si>
  <si>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</si>
  <si>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</si>
  <si>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</si>
  <si>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</si>
  <si>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</si>
  <si>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</si>
  <si>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</si>
  <si>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</si>
  <si>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</si>
  <si>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</si>
  <si>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</si>
  <si>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</si>
  <si>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</si>
  <si>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</si>
  <si>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</si>
  <si>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</si>
  <si>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</si>
  <si>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</si>
  <si>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</si>
  <si>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</si>
  <si>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</si>
  <si>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</si>
  <si>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</si>
  <si>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</si>
  <si>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</si>
  <si>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</si>
  <si>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</si>
  <si>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</si>
  <si>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</si>
  <si>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</si>
  <si>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</si>
  <si>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</si>
  <si>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</si>
  <si>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</si>
  <si>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</si>
  <si>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</si>
  <si>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</si>
  <si>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</si>
  <si>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</si>
  <si>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</si>
  <si>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</si>
  <si>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</si>
  <si>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</si>
  <si>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</si>
  <si>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</si>
  <si>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</si>
  <si>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</si>
  <si>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</si>
  <si>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</si>
  <si>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</si>
  <si>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</si>
  <si>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</si>
  <si>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</si>
  <si>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</si>
  <si>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</si>
  <si>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</si>
  <si>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</si>
  <si>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</si>
  <si>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</si>
  <si>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</si>
  <si>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</si>
  <si>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</si>
  <si>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</si>
  <si>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</si>
  <si>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</si>
  <si>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</si>
  <si>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</si>
  <si>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</si>
  <si>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</si>
  <si>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</si>
  <si>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</si>
  <si>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</si>
  <si>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</si>
  <si>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</si>
  <si>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</si>
  <si>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</si>
  <si>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</si>
  <si>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</si>
  <si>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</si>
  <si>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</si>
  <si>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</si>
  <si>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</si>
  <si>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</si>
  <si>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</si>
  <si>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</si>
  <si>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</si>
  <si>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</si>
  <si>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</si>
  <si>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</si>
  <si>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</si>
  <si>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</si>
  <si>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</si>
  <si>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</si>
  <si>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</si>
  <si>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</si>
  <si>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</si>
  <si>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</si>
  <si>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</si>
  <si>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</si>
  <si>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</si>
  <si>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</si>
  <si>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</si>
  <si>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</si>
  <si>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</si>
  <si>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</si>
  <si>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</si>
  <si>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</si>
  <si>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</si>
  <si>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</si>
  <si>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</si>
  <si>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</si>
  <si>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</si>
  <si>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</si>
  <si>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</si>
  <si>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</si>
  <si>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</si>
  <si>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</si>
  <si>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</si>
  <si>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</si>
  <si>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</si>
  <si>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</si>
  <si>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</si>
  <si>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</si>
  <si>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</si>
  <si>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</si>
  <si>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</si>
  <si>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</si>
  <si>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</si>
  <si>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</si>
  <si>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</si>
  <si>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</si>
  <si>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</si>
  <si>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</si>
  <si>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</si>
  <si>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</si>
  <si>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</si>
  <si>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</si>
  <si>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</si>
  <si>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</si>
  <si>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</si>
  <si>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</si>
  <si>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</si>
  <si>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</si>
  <si>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</si>
  <si>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</si>
  <si>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</si>
  <si>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</si>
  <si>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</si>
  <si>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</si>
  <si>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</si>
  <si>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</si>
  <si>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</si>
  <si>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</si>
  <si>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</si>
  <si>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</si>
  <si>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</si>
  <si>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</si>
  <si>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</si>
  <si>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</si>
  <si>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</si>
  <si>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</si>
  <si>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</si>
  <si>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</si>
  <si>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</si>
  <si>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</si>
  <si>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</si>
  <si>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</si>
  <si>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</si>
  <si>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</si>
  <si>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</si>
  <si>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</si>
  <si>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</si>
  <si>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</si>
  <si>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</si>
  <si>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</si>
  <si>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</si>
  <si>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</si>
  <si>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</si>
  <si>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</si>
  <si>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</si>
  <si>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</si>
  <si>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</si>
  <si>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</si>
  <si>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</si>
  <si>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</si>
  <si>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</si>
  <si>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</si>
  <si>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</si>
  <si>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</si>
  <si>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</si>
  <si>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</si>
  <si>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</si>
  <si>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</si>
  <si>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</si>
  <si>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</si>
  <si>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</si>
  <si>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</si>
  <si>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</si>
  <si>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</si>
  <si>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</si>
  <si>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</si>
  <si>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</si>
  <si>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</si>
  <si>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</si>
  <si>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</si>
  <si>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</si>
  <si>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</si>
  <si>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</si>
  <si>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</si>
  <si>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</si>
  <si>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</si>
  <si>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</si>
  <si>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</si>
  <si>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</si>
  <si>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</si>
  <si>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</si>
  <si>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</si>
  <si>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</si>
  <si>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</si>
  <si>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</si>
  <si>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</si>
  <si>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</si>
  <si>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</si>
  <si>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</si>
  <si>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</si>
  <si>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</si>
  <si>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</si>
  <si>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</si>
  <si>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</si>
  <si>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</si>
  <si>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</si>
  <si>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</si>
  <si>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</si>
  <si>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</si>
  <si>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</si>
  <si>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</si>
  <si>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</si>
  <si>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</si>
  <si>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</si>
  <si>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</si>
  <si>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</si>
  <si>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</si>
  <si>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</si>
  <si>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</si>
  <si>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</si>
  <si>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</si>
  <si>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</si>
  <si>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</si>
  <si>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</si>
  <si>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</si>
  <si>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</si>
  <si>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</si>
  <si>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</si>
  <si>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</si>
  <si>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</si>
  <si>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</si>
  <si>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</si>
  <si>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</si>
  <si>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</si>
  <si>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</si>
  <si>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</si>
  <si>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</si>
  <si>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</si>
  <si>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</si>
  <si>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</si>
  <si>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</si>
  <si>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</si>
  <si>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</si>
  <si>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</si>
  <si>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</si>
  <si>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</si>
  <si>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</si>
  <si>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</si>
  <si>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</si>
  <si>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</si>
  <si>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</si>
  <si>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</si>
  <si>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</si>
  <si>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</si>
  <si>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</si>
  <si>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</si>
  <si>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</si>
  <si>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</si>
  <si>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</si>
  <si>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</si>
  <si>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</si>
  <si>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</si>
  <si>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</si>
  <si>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</si>
  <si>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</si>
  <si>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</si>
  <si>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</si>
  <si>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</si>
  <si>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</si>
  <si>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</si>
  <si>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</si>
  <si>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</si>
  <si>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</si>
  <si>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</si>
  <si>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</si>
  <si>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</si>
  <si>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</si>
  <si>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</si>
  <si>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</si>
  <si>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</si>
  <si>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</si>
  <si>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</si>
  <si>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</si>
  <si>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</si>
  <si>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</si>
  <si>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</si>
  <si>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</si>
  <si>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</si>
  <si>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</si>
  <si>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</si>
  <si>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</si>
  <si>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</si>
  <si>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</si>
  <si>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</si>
  <si>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</si>
  <si>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</si>
  <si>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</si>
  <si>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</si>
  <si>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</si>
  <si>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</si>
  <si>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</si>
  <si>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</si>
  <si>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</si>
  <si>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</si>
  <si>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</si>
  <si>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</si>
  <si>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</si>
  <si>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</si>
  <si>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</si>
  <si>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</si>
  <si>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</si>
  <si>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</si>
  <si>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</si>
  <si>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</si>
  <si>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</si>
  <si>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</si>
  <si>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</si>
  <si>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</si>
  <si>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</si>
  <si>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</si>
  <si>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</si>
  <si>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</si>
  <si>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</si>
  <si>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</si>
  <si>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</si>
  <si>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</si>
  <si>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</si>
  <si>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</si>
  <si>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</si>
  <si>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</si>
  <si>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</si>
  <si>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</si>
  <si>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</si>
  <si>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</si>
  <si>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</si>
  <si>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</si>
  <si>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</si>
  <si>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</si>
  <si>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</si>
  <si>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</si>
  <si>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</si>
  <si>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</si>
  <si>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</si>
  <si>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</si>
  <si>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</si>
  <si>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</si>
  <si>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</si>
  <si>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</si>
  <si>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</si>
  <si>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</si>
  <si>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</si>
  <si>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</si>
  <si>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</si>
  <si>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</si>
  <si>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</si>
  <si>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</si>
  <si>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</si>
  <si>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</si>
  <si>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</si>
  <si>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</si>
  <si>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</si>
  <si>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</si>
  <si>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</si>
  <si>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</si>
  <si>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</si>
  <si>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</si>
  <si>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</si>
  <si>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</si>
  <si>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</si>
  <si>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</si>
  <si>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</si>
  <si>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</si>
  <si>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</si>
  <si>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</si>
  <si>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</si>
  <si>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</si>
  <si>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</si>
  <si>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</si>
  <si>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</si>
  <si>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</si>
  <si>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</si>
  <si>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</si>
  <si>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</si>
  <si>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</si>
  <si>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</si>
  <si>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</si>
  <si>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</si>
  <si>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</si>
  <si>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</si>
  <si>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</si>
  <si>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</si>
  <si>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</si>
  <si>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</si>
  <si>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</si>
  <si>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</si>
  <si>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</si>
  <si>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</si>
  <si>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</si>
  <si>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</si>
  <si>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</si>
  <si>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</si>
  <si>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</si>
  <si>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</si>
  <si>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</si>
  <si>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</si>
  <si>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</si>
  <si>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</si>
  <si>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</si>
  <si>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</si>
  <si>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</si>
  <si>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</si>
  <si>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</si>
  <si>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</si>
  <si>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</si>
  <si>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</si>
  <si>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</si>
  <si>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</si>
  <si>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</si>
  <si>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</si>
  <si>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</si>
  <si>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</si>
  <si>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</si>
  <si>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</si>
  <si>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</si>
  <si>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</si>
  <si>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</si>
  <si>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</si>
  <si>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</si>
  <si>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</si>
  <si>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</si>
  <si>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</si>
  <si>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</si>
  <si>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</si>
  <si>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</si>
  <si>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</si>
  <si>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</si>
  <si>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</si>
  <si>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</si>
  <si>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</si>
  <si>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</si>
  <si>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</si>
  <si>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</si>
  <si>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</si>
  <si>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</si>
  <si>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</si>
  <si>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</si>
  <si>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</si>
  <si>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</si>
  <si>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</si>
  <si>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</si>
  <si>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</si>
  <si>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</si>
  <si>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</si>
  <si>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</si>
  <si>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</si>
  <si>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</si>
  <si>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</si>
  <si>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</si>
  <si>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</si>
  <si>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</si>
  <si>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</si>
  <si>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</si>
  <si>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</si>
  <si>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</si>
  <si>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</si>
  <si>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</si>
  <si>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</si>
  <si>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</si>
  <si>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</si>
  <si>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</si>
  <si>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</si>
  <si>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</si>
  <si>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</si>
  <si>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</si>
  <si>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</si>
  <si>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</si>
  <si>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</si>
  <si>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</si>
  <si>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</si>
  <si>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</si>
  <si>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</si>
  <si>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</si>
  <si>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</si>
  <si>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</si>
  <si>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</si>
  <si>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</si>
  <si>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</si>
  <si>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</si>
  <si>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</si>
  <si>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</si>
  <si>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</si>
  <si>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</si>
  <si>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</si>
  <si>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</si>
  <si>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</si>
  <si>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</si>
  <si>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</si>
  <si>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</si>
  <si>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</si>
  <si>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</si>
  <si>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</si>
  <si>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</si>
  <si>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</si>
  <si>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</si>
  <si>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</si>
  <si>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</si>
  <si>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</si>
  <si>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</si>
  <si>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</si>
  <si>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</si>
  <si>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</si>
  <si>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</si>
  <si>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</si>
  <si>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</si>
  <si>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</si>
  <si>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</si>
  <si>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</si>
  <si>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</si>
  <si>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</si>
  <si>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</si>
  <si>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</si>
  <si>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</si>
  <si>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</si>
  <si>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</si>
  <si>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</si>
  <si>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</si>
  <si>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</si>
  <si>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</si>
  <si>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</si>
  <si>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</si>
  <si>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</si>
  <si>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</si>
  <si>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</si>
  <si>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</si>
  <si>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</si>
  <si>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</si>
  <si>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</si>
  <si>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</si>
  <si>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</si>
  <si>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</si>
  <si>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</si>
  <si>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</si>
  <si>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</si>
  <si>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</si>
  <si>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</si>
  <si>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</si>
  <si>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</si>
  <si>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</si>
  <si>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</si>
  <si>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</si>
  <si>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</si>
  <si>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</si>
  <si>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</si>
  <si>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</si>
  <si>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</si>
  <si>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</si>
  <si>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</si>
  <si>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</si>
  <si>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</si>
  <si>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</si>
  <si>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</si>
  <si>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</si>
  <si>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</si>
  <si>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</si>
  <si>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</si>
  <si>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</si>
  <si>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</si>
  <si>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</si>
  <si>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</si>
  <si>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</si>
  <si>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</si>
  <si>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</si>
  <si>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</si>
  <si>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</si>
  <si>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</si>
  <si>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</si>
  <si>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</si>
  <si>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</si>
  <si>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</si>
  <si>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</si>
  <si>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</si>
  <si>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</si>
  <si>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</si>
  <si>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</si>
  <si>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</si>
  <si>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</si>
  <si>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</si>
  <si>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</si>
  <si>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</si>
  <si>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</si>
  <si>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</si>
  <si>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</si>
  <si>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</si>
  <si>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</si>
  <si>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</si>
  <si>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</si>
  <si>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</si>
  <si>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</si>
  <si>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</si>
  <si>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</si>
  <si>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</si>
  <si>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</si>
  <si>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</si>
  <si>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</si>
  <si>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</si>
  <si>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</si>
  <si>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</si>
  <si>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</si>
  <si>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</si>
  <si>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</si>
  <si>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</si>
  <si>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</si>
  <si>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</si>
  <si>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</si>
  <si>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</si>
  <si>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</si>
  <si>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</si>
  <si>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</si>
  <si>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</si>
  <si>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</si>
  <si>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</si>
  <si>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</si>
  <si>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</si>
  <si>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</si>
  <si>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</si>
  <si>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</si>
  <si>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</si>
  <si>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</si>
  <si>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</si>
  <si>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</si>
  <si>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</si>
  <si>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</si>
  <si>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</si>
  <si>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</si>
  <si>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</si>
  <si>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</si>
  <si>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</si>
  <si>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</si>
  <si>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</si>
  <si>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</si>
  <si>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</si>
  <si>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</si>
  <si>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</si>
  <si>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</si>
  <si>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</si>
  <si>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</si>
  <si>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</si>
  <si>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</si>
  <si>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</si>
  <si>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</si>
  <si>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</si>
  <si>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</si>
  <si>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</si>
  <si>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</si>
  <si>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</si>
  <si>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</si>
  <si>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</si>
  <si>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</si>
  <si>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</si>
  <si>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</si>
  <si>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</si>
  <si>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</si>
  <si>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</si>
  <si>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</si>
  <si>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</si>
  <si>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</si>
  <si>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</si>
  <si>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</si>
  <si>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</si>
  <si>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</si>
  <si>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</si>
  <si>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</si>
  <si>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</si>
  <si>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</si>
  <si>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</si>
  <si>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</si>
  <si>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</si>
  <si>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</si>
  <si>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</si>
  <si>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</si>
  <si>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</si>
  <si>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</si>
  <si>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</si>
  <si>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</si>
  <si>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</si>
  <si>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</si>
  <si>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</si>
  <si>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</si>
  <si>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</si>
  <si>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</si>
  <si>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</si>
  <si>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</si>
  <si>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</si>
  <si>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</si>
  <si>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</si>
  <si>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</si>
  <si>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</si>
  <si>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</si>
  <si>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</si>
  <si>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</si>
  <si>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</si>
  <si>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</si>
  <si>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</si>
  <si>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</si>
  <si>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</si>
  <si>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</si>
  <si>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</si>
  <si>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</si>
  <si>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</si>
  <si>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</si>
  <si>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</si>
  <si>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</si>
  <si>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</si>
  <si>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</si>
  <si>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</si>
  <si>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</si>
  <si>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</si>
  <si>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</si>
  <si>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</si>
  <si>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</si>
  <si>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</si>
  <si>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</si>
  <si>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</si>
  <si>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</si>
  <si>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</si>
  <si>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</si>
  <si>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</si>
  <si>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</si>
  <si>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</si>
  <si>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</si>
  <si>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</si>
  <si>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</si>
  <si>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</si>
  <si>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</si>
  <si>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</si>
  <si>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</si>
  <si>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</si>
  <si>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</si>
  <si>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</si>
  <si>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</si>
  <si>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</si>
  <si>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</si>
  <si>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</si>
  <si>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</si>
  <si>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</si>
  <si>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</si>
  <si>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</si>
  <si>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</si>
  <si>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</si>
  <si>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</si>
  <si>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</si>
  <si>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</si>
  <si>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</si>
  <si>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</si>
  <si>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</si>
  <si>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</si>
  <si>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</si>
  <si>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</si>
  <si>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</si>
  <si>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</si>
  <si>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</si>
  <si>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</si>
  <si>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</si>
  <si>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</si>
  <si>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</si>
  <si>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</si>
  <si>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</si>
  <si>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</si>
  <si>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</si>
  <si>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</si>
  <si>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</si>
  <si>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</si>
  <si>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</si>
  <si>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</si>
  <si>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</si>
  <si>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</si>
  <si>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</si>
  <si>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</si>
  <si>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</si>
  <si>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</si>
  <si>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</si>
  <si>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</si>
  <si>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</si>
  <si>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</si>
  <si>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</si>
  <si>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</si>
  <si>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</si>
  <si>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</si>
  <si>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</si>
  <si>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</si>
  <si>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</si>
  <si>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</si>
  <si>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</si>
  <si>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</si>
  <si>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</si>
  <si>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</si>
  <si>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</si>
  <si>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</si>
  <si>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</si>
  <si>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</si>
  <si>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</si>
  <si>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</si>
  <si>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</si>
  <si>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</si>
  <si>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</si>
  <si>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</si>
  <si>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</si>
  <si>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</si>
  <si>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</si>
  <si>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</si>
  <si>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</si>
  <si>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</si>
  <si>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</si>
  <si>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</si>
  <si>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</si>
  <si>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</si>
  <si>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</si>
  <si>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</si>
  <si>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</si>
  <si>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</si>
  <si>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</si>
  <si>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</si>
  <si>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</si>
  <si>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</si>
  <si>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</si>
  <si>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</si>
  <si>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</si>
  <si>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</si>
  <si>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</si>
  <si>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</si>
  <si>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</si>
  <si>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</si>
  <si>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</si>
  <si>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</si>
  <si>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</si>
  <si>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</si>
  <si>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</si>
  <si>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</si>
  <si>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</si>
  <si>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</si>
  <si>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</si>
  <si>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</si>
  <si>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</si>
  <si>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</si>
  <si>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</si>
  <si>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</si>
  <si>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</si>
  <si>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</si>
  <si>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</si>
  <si>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</si>
  <si>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</si>
  <si>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</si>
  <si>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</si>
  <si>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</si>
  <si>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</si>
  <si>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</si>
  <si>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</si>
  <si>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</si>
  <si>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</si>
  <si>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</si>
  <si>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</si>
  <si>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</si>
  <si>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</si>
  <si>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</si>
  <si>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</si>
  <si>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</si>
  <si>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</si>
  <si>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</si>
  <si>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</si>
  <si>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</si>
  <si>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</si>
  <si>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</si>
  <si>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</si>
  <si>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</si>
  <si>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</si>
  <si>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</si>
  <si>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</si>
  <si>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</si>
  <si>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</si>
  <si>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</si>
  <si>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</si>
  <si>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</si>
  <si>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</si>
  <si>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</si>
  <si>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</si>
  <si>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</si>
  <si>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</si>
  <si>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</si>
  <si>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</si>
  <si>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</si>
  <si>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</si>
  <si>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</si>
  <si>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</si>
  <si>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</si>
  <si>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</si>
  <si>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</si>
  <si>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</si>
  <si>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</si>
  <si>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</si>
  <si>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</si>
  <si>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</si>
  <si>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</si>
  <si>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</si>
  <si>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</si>
  <si>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</si>
  <si>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</si>
  <si>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</si>
  <si>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</si>
  <si>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</si>
  <si>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</si>
  <si>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</si>
  <si>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</si>
  <si>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</si>
  <si>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</si>
  <si>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</si>
  <si>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</si>
  <si>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</si>
  <si>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</si>
  <si>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</si>
  <si>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</si>
  <si>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</si>
  <si>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</si>
  <si>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</si>
  <si>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</si>
  <si>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</si>
  <si>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</si>
  <si>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</si>
  <si>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</si>
  <si>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</si>
  <si>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</si>
  <si>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</si>
  <si>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</si>
  <si>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</si>
  <si>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</si>
  <si>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</si>
  <si>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</si>
  <si>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</si>
  <si>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</si>
  <si>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</si>
  <si>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</si>
  <si>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</si>
  <si>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</si>
  <si>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</si>
  <si>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</si>
  <si>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</si>
  <si>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</si>
  <si>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</si>
  <si>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</si>
  <si>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</si>
  <si>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</si>
  <si>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</si>
  <si>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</si>
  <si>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</si>
  <si>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</si>
  <si>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</si>
  <si>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</si>
  <si>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</si>
  <si>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</si>
  <si>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</si>
  <si>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</si>
  <si>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</si>
  <si>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</si>
  <si>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</si>
  <si>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</si>
  <si>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</si>
  <si>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</si>
  <si>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</si>
  <si>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</si>
  <si>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</si>
  <si>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</si>
  <si>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</si>
  <si>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</si>
  <si>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</si>
  <si>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</si>
  <si>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</si>
  <si>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</si>
  <si>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</si>
  <si>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</si>
  <si>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</si>
  <si>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</si>
  <si>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</si>
  <si>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</si>
  <si>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</si>
  <si>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</si>
  <si>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</si>
  <si>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</si>
  <si>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</si>
  <si>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</si>
  <si>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</si>
  <si>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</si>
  <si>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</si>
  <si>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</si>
  <si>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</si>
  <si>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</si>
  <si>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</si>
  <si>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</si>
  <si>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</si>
  <si>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</si>
  <si>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</si>
  <si>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</si>
  <si>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</si>
  <si>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</si>
  <si>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</si>
  <si>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</si>
  <si>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</si>
  <si>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</si>
  <si>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</si>
  <si>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</si>
  <si>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</si>
  <si>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</si>
  <si>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</si>
  <si>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</si>
  <si>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</si>
  <si>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</si>
  <si>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</si>
  <si>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</si>
  <si>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</si>
  <si>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</si>
  <si>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</si>
  <si>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</si>
  <si>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</si>
  <si>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</si>
  <si>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</si>
  <si>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</si>
  <si>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</si>
  <si>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</si>
  <si>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</si>
  <si>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</si>
  <si>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</si>
  <si>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</si>
  <si>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</si>
  <si>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</si>
  <si>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</si>
  <si>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</si>
  <si>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</si>
  <si>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</si>
  <si>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</si>
  <si>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</si>
  <si>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</si>
  <si>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</si>
  <si>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</si>
  <si>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</si>
  <si>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</si>
  <si>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</si>
  <si>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</si>
  <si>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</si>
  <si>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</si>
  <si>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</si>
  <si>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</si>
  <si>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</si>
  <si>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</si>
  <si>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</si>
  <si>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</si>
  <si>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</si>
  <si>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</si>
  <si>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</si>
  <si>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</si>
  <si>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</si>
  <si>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</si>
  <si>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</si>
  <si>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</si>
  <si>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</si>
  <si>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</si>
  <si>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</si>
  <si>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</si>
  <si>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</si>
  <si>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</si>
  <si>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</si>
  <si>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</si>
  <si>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</si>
  <si>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</si>
  <si>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</si>
  <si>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</si>
  <si>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</si>
  <si>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</si>
  <si>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</si>
  <si>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</si>
  <si>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</si>
  <si>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</si>
  <si>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</si>
  <si>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</si>
  <si>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</si>
  <si>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</si>
  <si>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</si>
  <si>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</si>
  <si>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</si>
  <si>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</si>
  <si>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</si>
  <si>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</si>
  <si>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</si>
  <si>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</si>
  <si>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</si>
  <si>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</si>
  <si>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</si>
  <si>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</si>
  <si>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</si>
  <si>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</si>
  <si>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</si>
  <si>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</si>
  <si>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</si>
  <si>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</si>
  <si>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</si>
  <si>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</si>
  <si>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</si>
  <si>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</si>
  <si>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</si>
  <si>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</si>
  <si>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</si>
  <si>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</si>
  <si>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</si>
  <si>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</si>
  <si>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</si>
  <si>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</si>
  <si>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</si>
  <si>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</si>
  <si>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</si>
  <si>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</si>
  <si>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</si>
  <si>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</si>
  <si>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</si>
  <si>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</si>
  <si>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</si>
  <si>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</si>
  <si>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</si>
  <si>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</si>
  <si>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</si>
  <si>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</si>
  <si>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</si>
  <si>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</si>
  <si>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</si>
  <si>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</si>
  <si>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</si>
  <si>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</si>
  <si>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</si>
  <si>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</si>
  <si>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</si>
  <si>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</si>
  <si>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</si>
  <si>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</si>
  <si>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</si>
  <si>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</si>
  <si>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</si>
  <si>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</si>
  <si>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</si>
  <si>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</si>
  <si>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</si>
  <si>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</si>
  <si>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</si>
  <si>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</si>
  <si>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</si>
  <si>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</si>
  <si>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</si>
  <si>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</si>
  <si>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</si>
  <si>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</si>
  <si>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</si>
  <si>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</si>
  <si>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</si>
  <si>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</si>
  <si>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</si>
  <si>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</si>
  <si>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</si>
  <si>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</si>
  <si>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</si>
  <si>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</si>
  <si>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</si>
  <si>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</si>
  <si>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</si>
  <si>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</si>
  <si>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</si>
  <si>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</si>
  <si>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</si>
  <si>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</si>
  <si>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</si>
  <si>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</si>
  <si>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</si>
  <si>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</si>
  <si>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</si>
  <si>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</si>
  <si>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</si>
  <si>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</si>
  <si>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</si>
  <si>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</si>
  <si>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</si>
  <si>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</si>
  <si>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</si>
  <si>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</si>
  <si>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</si>
  <si>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</si>
  <si>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</si>
  <si>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</si>
  <si>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</si>
  <si>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</si>
  <si>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</si>
  <si>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</si>
  <si>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</si>
  <si>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</si>
  <si>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</si>
  <si>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</si>
  <si>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</si>
  <si>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</si>
  <si>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</si>
  <si>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</si>
  <si>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</si>
  <si>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</si>
  <si>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</si>
  <si>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</si>
  <si>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</si>
  <si>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</si>
  <si>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</si>
  <si>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</si>
  <si>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</si>
  <si>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</si>
  <si>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</si>
  <si>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</si>
  <si>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</si>
  <si>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</si>
  <si>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</si>
  <si>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</si>
  <si>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</si>
  <si>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</si>
  <si>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</si>
  <si>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</si>
  <si>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</si>
  <si>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</si>
  <si>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</si>
  <si>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</si>
  <si>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</si>
  <si>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</si>
  <si>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</si>
  <si>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</si>
  <si>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</si>
  <si>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</si>
  <si>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</si>
  <si>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</si>
  <si>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</si>
  <si>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</si>
  <si>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</si>
  <si>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</si>
  <si>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</si>
  <si>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</si>
  <si>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</si>
  <si>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</si>
  <si>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</si>
  <si>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</si>
  <si>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</si>
  <si>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</si>
  <si>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</si>
  <si>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</si>
  <si>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</si>
  <si>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</si>
  <si>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</si>
  <si>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</si>
  <si>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</si>
  <si>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</si>
  <si>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</si>
  <si>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</si>
  <si>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</si>
  <si>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</si>
  <si>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</si>
  <si>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</si>
  <si>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</si>
  <si>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</si>
  <si>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</si>
  <si>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</si>
  <si>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</si>
  <si>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</si>
  <si>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</si>
  <si>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</si>
  <si>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</si>
  <si>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</si>
  <si>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</si>
  <si>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</si>
  <si>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</si>
  <si>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</si>
  <si>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</si>
  <si>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</si>
  <si>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</si>
  <si>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</si>
  <si>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</si>
  <si>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</si>
  <si>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</si>
  <si>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</si>
  <si>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</si>
  <si>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</si>
  <si>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</si>
  <si>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</si>
  <si>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</si>
  <si>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</si>
  <si>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</si>
  <si>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</si>
  <si>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</si>
  <si>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</si>
  <si>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</si>
  <si>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</si>
  <si>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</si>
  <si>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</si>
  <si>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</si>
  <si>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</si>
  <si>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</si>
  <si>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</si>
  <si>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</si>
  <si>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</si>
  <si>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</si>
  <si>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</si>
  <si>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</si>
  <si>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</si>
  <si>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</si>
  <si>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</si>
  <si>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</si>
  <si>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</si>
  <si>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</si>
  <si>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</si>
  <si>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</si>
  <si>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</si>
  <si>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</si>
  <si>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</si>
  <si>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</si>
  <si>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</si>
  <si>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</si>
  <si>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</si>
  <si>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</si>
  <si>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</si>
  <si>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</si>
  <si>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</si>
  <si>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</si>
  <si>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</si>
  <si>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</si>
  <si>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</si>
  <si>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</si>
  <si>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</si>
  <si>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</si>
  <si>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</si>
  <si>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</si>
  <si>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</si>
  <si>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</si>
  <si>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</si>
  <si>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</si>
  <si>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</si>
  <si>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</si>
  <si>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</si>
  <si>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</si>
  <si>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</si>
  <si>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</si>
  <si>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</si>
  <si>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</si>
  <si>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</si>
  <si>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</si>
  <si>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</si>
  <si>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</si>
  <si>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</si>
  <si>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</si>
  <si>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</si>
  <si>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</si>
  <si>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</si>
  <si>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</si>
  <si>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</si>
  <si>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</si>
  <si>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</si>
  <si>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</si>
  <si>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</si>
  <si>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</si>
  <si>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</si>
  <si>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</si>
  <si>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</si>
  <si>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</si>
  <si>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</si>
  <si>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</si>
  <si>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</si>
  <si>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</si>
  <si>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</si>
  <si>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</si>
  <si>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</si>
  <si>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</si>
  <si>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</si>
  <si>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</si>
  <si>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</si>
  <si>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</si>
  <si>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</si>
  <si>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</si>
  <si>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</si>
  <si>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</si>
  <si>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</si>
  <si>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</si>
  <si>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</si>
  <si>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</si>
  <si>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</si>
  <si>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</si>
  <si>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</si>
  <si>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</si>
  <si>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</si>
  <si>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</si>
  <si>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</si>
  <si>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</si>
  <si>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</si>
  <si>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</si>
  <si>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</si>
  <si>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</si>
  <si>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</si>
  <si>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</si>
  <si>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</si>
  <si>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</si>
  <si>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</si>
  <si>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</si>
  <si>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</si>
  <si>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</si>
  <si>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</si>
  <si>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</si>
  <si>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</si>
  <si>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</si>
  <si>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</si>
  <si>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</si>
  <si>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</si>
  <si>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</si>
  <si>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</si>
  <si>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</si>
  <si>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</si>
  <si>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</si>
  <si>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</si>
  <si>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</si>
  <si>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</si>
  <si>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</si>
  <si>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</si>
  <si>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</si>
  <si>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</si>
  <si>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</si>
  <si>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</si>
  <si>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</si>
  <si>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</si>
  <si>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</si>
  <si>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</si>
  <si>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</si>
  <si>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</si>
  <si>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</si>
  <si>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</si>
  <si>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</si>
  <si>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</si>
  <si>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</si>
  <si>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</si>
  <si>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</si>
  <si>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</si>
  <si>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</si>
  <si>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</si>
  <si>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</si>
  <si>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</si>
  <si>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</si>
  <si>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</si>
  <si>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</si>
  <si>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</si>
  <si>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</si>
  <si>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</si>
  <si>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</si>
  <si>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</si>
  <si>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</si>
  <si>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</si>
  <si>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</si>
  <si>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</si>
  <si>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</si>
  <si>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</si>
  <si>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</si>
  <si>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</si>
  <si>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</si>
  <si>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</si>
  <si>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</si>
  <si>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</si>
  <si>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</si>
  <si>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</si>
  <si>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</si>
  <si>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</si>
  <si>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</si>
  <si>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</si>
  <si>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</si>
  <si>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</si>
  <si>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</si>
  <si>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</si>
  <si>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</si>
  <si>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</si>
  <si>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</si>
  <si>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</si>
  <si>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</si>
  <si>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</si>
  <si>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</si>
  <si>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</si>
  <si>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</si>
  <si>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</si>
  <si>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</si>
  <si>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</si>
  <si>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</si>
  <si>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</si>
  <si>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</si>
  <si>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</si>
  <si>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</si>
  <si>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</si>
  <si>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</si>
  <si>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</si>
  <si>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</si>
  <si>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</si>
  <si>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</si>
  <si>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</si>
  <si>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</si>
  <si>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</si>
  <si>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</si>
  <si>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</si>
  <si>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</si>
  <si>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</si>
  <si>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</si>
  <si>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</si>
  <si>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</si>
  <si>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</si>
  <si>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</si>
  <si>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</si>
  <si>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</si>
  <si>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</si>
  <si>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</si>
  <si>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</si>
  <si>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</si>
  <si>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</si>
  <si>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</si>
  <si>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</si>
  <si>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</si>
  <si>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</si>
  <si>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</si>
  <si>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</si>
  <si>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</si>
  <si>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</si>
  <si>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</si>
  <si>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</si>
  <si>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</si>
  <si>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</si>
  <si>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</si>
  <si>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</si>
  <si>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</si>
  <si>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</si>
  <si>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</si>
  <si>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</si>
  <si>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</si>
  <si>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</si>
  <si>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</si>
  <si>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</si>
  <si>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</si>
  <si>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</si>
  <si>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</si>
  <si>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</si>
  <si>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</si>
  <si>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</si>
  <si>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</si>
  <si>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</si>
  <si>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</si>
  <si>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</si>
  <si>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</si>
  <si>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</si>
  <si>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</si>
  <si>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</si>
  <si>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</si>
  <si>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</si>
  <si>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</si>
  <si>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</si>
  <si>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</si>
  <si>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</si>
  <si>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</si>
  <si>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</si>
  <si>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</si>
  <si>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</si>
  <si>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</si>
  <si>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</si>
  <si>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</si>
  <si>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</si>
  <si>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</si>
  <si>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</si>
  <si>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</si>
  <si>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</si>
  <si>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</si>
  <si>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</si>
  <si>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</si>
  <si>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</si>
  <si>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</si>
  <si>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</si>
  <si>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</si>
  <si>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</si>
  <si>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</si>
  <si>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</si>
  <si>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</si>
  <si>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</si>
  <si>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</si>
  <si>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</si>
  <si>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</si>
  <si>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</si>
  <si>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</si>
  <si>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</si>
  <si>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</si>
  <si>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</si>
  <si>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</si>
  <si>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</si>
  <si>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</si>
  <si>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</si>
  <si>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</si>
  <si>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</si>
  <si>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</si>
  <si>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</si>
  <si>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</si>
  <si>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</si>
  <si>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</si>
  <si>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</si>
  <si>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</si>
  <si>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</si>
  <si>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</si>
  <si>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</si>
  <si>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</si>
  <si>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</si>
  <si>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</si>
  <si>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</si>
  <si>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</si>
  <si>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</si>
  <si>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</si>
  <si>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</si>
  <si>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</si>
  <si>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</si>
  <si>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</si>
  <si>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</si>
  <si>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</si>
  <si>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</si>
  <si>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</si>
  <si>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</si>
  <si>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</si>
  <si>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</si>
  <si>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</si>
  <si>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</si>
  <si>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</si>
  <si>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</si>
  <si>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</si>
  <si>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</si>
  <si>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</si>
  <si>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</si>
  <si>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</si>
  <si>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</si>
  <si>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</si>
  <si>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</si>
  <si>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</si>
  <si>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</si>
  <si>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</si>
  <si>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</si>
  <si>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</si>
  <si>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</si>
  <si>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</si>
  <si>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</si>
  <si>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</si>
  <si>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</si>
  <si>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</si>
  <si>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</si>
  <si>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</si>
  <si>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</si>
  <si>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</si>
  <si>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</si>
  <si>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</si>
  <si>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</si>
  <si>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</si>
  <si>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</si>
  <si>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</si>
  <si>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</si>
  <si>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</si>
  <si>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</si>
  <si>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</si>
  <si>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</si>
  <si>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</si>
  <si>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</si>
  <si>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</si>
  <si>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</si>
  <si>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</si>
  <si>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</si>
  <si>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</si>
  <si>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</si>
  <si>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</si>
  <si>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</si>
  <si>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</si>
  <si>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</si>
  <si>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</si>
  <si>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</si>
  <si>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</si>
  <si>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</si>
  <si>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</si>
  <si>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</si>
  <si>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</si>
  <si>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</si>
  <si>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</si>
  <si>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</si>
  <si>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</si>
  <si>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</si>
  <si>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</si>
  <si>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</si>
  <si>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</si>
  <si>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</si>
  <si>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</si>
  <si>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</si>
  <si>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</si>
  <si>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</si>
  <si>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</si>
  <si>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</si>
  <si>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</si>
  <si>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</si>
  <si>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</si>
  <si>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</si>
  <si>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</si>
  <si>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</si>
  <si>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</si>
  <si>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</si>
  <si>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</si>
  <si>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</si>
  <si>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</si>
  <si>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</si>
  <si>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</si>
  <si>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</si>
  <si>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</si>
  <si>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</si>
  <si>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</si>
  <si>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</si>
  <si>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</si>
  <si>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</si>
  <si>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</si>
  <si>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</si>
  <si>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</si>
  <si>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</si>
  <si>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</si>
  <si>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</si>
  <si>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</si>
  <si>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</si>
  <si>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</si>
  <si>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</si>
  <si>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</si>
  <si>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</si>
  <si>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</si>
  <si>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</si>
  <si>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</si>
  <si>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</si>
  <si>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</si>
  <si>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</si>
  <si>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</si>
  <si>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</si>
  <si>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</si>
  <si>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</si>
  <si>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</si>
  <si>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</si>
  <si>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</si>
  <si>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</si>
  <si>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</si>
  <si>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</si>
  <si>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</si>
  <si>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</si>
  <si>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</si>
  <si>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</si>
  <si>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</si>
  <si>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</si>
  <si>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</si>
  <si>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</si>
  <si>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</si>
  <si>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</si>
  <si>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</si>
  <si>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</si>
  <si>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</si>
  <si>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</si>
  <si>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</si>
  <si>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</si>
  <si>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</si>
  <si>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</si>
  <si>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</si>
  <si>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</si>
  <si>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</si>
  <si>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</si>
  <si>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</si>
  <si>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</si>
  <si>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</si>
  <si>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</si>
  <si>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</si>
  <si>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</si>
  <si>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</si>
  <si>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</si>
  <si>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</si>
  <si>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</si>
  <si>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</si>
  <si>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</si>
  <si>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</si>
  <si>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</si>
  <si>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</si>
  <si>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</si>
  <si>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</si>
  <si>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</si>
  <si>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</si>
  <si>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</si>
  <si>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</si>
  <si>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</si>
  <si>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</si>
  <si>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</si>
  <si>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</si>
  <si>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</si>
  <si>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</si>
  <si>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</si>
  <si>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</si>
  <si>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</si>
  <si>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</si>
  <si>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</si>
  <si>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</si>
  <si>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</si>
  <si>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</si>
  <si>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</si>
  <si>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</si>
  <si>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</si>
  <si>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</si>
  <si>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</si>
  <si>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</si>
  <si>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</si>
  <si>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</si>
  <si>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</si>
  <si>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</si>
  <si>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</si>
  <si>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</si>
  <si>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</si>
  <si>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</si>
  <si>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</si>
  <si>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</si>
  <si>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</si>
  <si>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</si>
  <si>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</si>
  <si>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</si>
  <si>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</si>
  <si>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</si>
  <si>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</si>
  <si>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</si>
  <si>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</si>
  <si>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</si>
  <si>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</si>
  <si>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</si>
  <si>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</si>
  <si>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</si>
  <si>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</si>
  <si>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</si>
  <si>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</si>
  <si>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</si>
  <si>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</si>
  <si>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</si>
  <si>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</si>
  <si>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</si>
  <si>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</si>
  <si>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</si>
  <si>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</si>
  <si>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</si>
  <si>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</si>
  <si>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</si>
  <si>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</si>
  <si>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</si>
  <si>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</si>
  <si>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</si>
  <si>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</si>
  <si>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</si>
  <si>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</si>
  <si>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</si>
  <si>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</si>
  <si>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</si>
  <si>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</si>
  <si>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</si>
  <si>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</si>
  <si>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</si>
  <si>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</si>
  <si>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</si>
  <si>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</si>
  <si>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</si>
  <si>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</si>
  <si>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</si>
  <si>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</si>
  <si>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</si>
  <si>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</si>
  <si>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</si>
  <si>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</si>
  <si>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</si>
  <si>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</si>
  <si>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</si>
  <si>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</si>
  <si>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</si>
  <si>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</si>
  <si>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</si>
  <si>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</si>
  <si>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</si>
  <si>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</si>
  <si>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</si>
  <si>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</si>
  <si>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</si>
  <si>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</si>
  <si>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</si>
  <si>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</si>
  <si>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</si>
  <si>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</si>
  <si>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</si>
  <si>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</si>
  <si>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</si>
  <si>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</si>
  <si>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</si>
  <si>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</si>
  <si>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</si>
  <si>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</si>
  <si>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</si>
  <si>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</si>
  <si>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</si>
  <si>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</si>
  <si>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</si>
  <si>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</si>
  <si>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</si>
  <si>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</si>
  <si>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</si>
  <si>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</si>
  <si>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</si>
  <si>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</si>
  <si>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</si>
  <si>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</si>
  <si>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</si>
  <si>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</si>
  <si>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</si>
  <si>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</si>
  <si>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</si>
  <si>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</si>
  <si>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</si>
  <si>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</si>
  <si>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</si>
  <si>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</si>
  <si>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</si>
  <si>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</si>
  <si>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</si>
  <si>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</si>
  <si>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</si>
  <si>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</si>
  <si>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</si>
  <si>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</si>
  <si>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</si>
  <si>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</si>
  <si>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</si>
  <si>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</si>
  <si>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</si>
  <si>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</si>
  <si>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</si>
  <si>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</si>
  <si>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</si>
  <si>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</si>
  <si>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</si>
  <si>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</si>
  <si>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</si>
  <si>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</si>
  <si>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</si>
  <si>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</si>
  <si>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</si>
  <si>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</si>
  <si>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</si>
  <si>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</si>
  <si>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</si>
  <si>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</si>
  <si>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</si>
  <si>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</si>
  <si>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</si>
  <si>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</si>
  <si>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</si>
  <si>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</si>
  <si>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</si>
  <si>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</si>
  <si>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</si>
  <si>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</si>
  <si>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</si>
  <si>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</si>
  <si>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</si>
  <si>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</si>
  <si>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</si>
  <si>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</si>
  <si>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</si>
  <si>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</si>
  <si>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</si>
  <si>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</si>
  <si>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</si>
  <si>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</si>
  <si>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</si>
  <si>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</si>
  <si>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</si>
  <si>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</si>
  <si>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</si>
  <si>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</si>
  <si>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</si>
  <si>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</si>
  <si>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</si>
  <si>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</si>
  <si>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</si>
  <si>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</si>
  <si>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</si>
  <si>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</si>
  <si>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</si>
  <si>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</si>
  <si>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</si>
  <si>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</si>
  <si>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</si>
  <si>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</si>
  <si>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</si>
  <si>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</si>
  <si>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</si>
  <si>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</si>
  <si>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</si>
  <si>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</si>
  <si>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</si>
  <si>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</si>
  <si>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</si>
  <si>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</si>
  <si>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</si>
  <si>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</si>
  <si>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</si>
  <si>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</si>
  <si>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</si>
  <si>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</si>
  <si>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</si>
  <si>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</si>
  <si>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</si>
  <si>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</si>
  <si>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</si>
  <si>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</si>
  <si>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</si>
  <si>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</si>
  <si>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</si>
  <si>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</si>
  <si>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</si>
  <si>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</si>
  <si>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</si>
  <si>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</si>
  <si>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</si>
  <si>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</si>
  <si>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</si>
  <si>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</si>
  <si>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</si>
  <si>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</si>
  <si>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</si>
  <si>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</si>
  <si>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</si>
  <si>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</si>
  <si>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</si>
  <si>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</si>
  <si>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</si>
  <si>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</si>
  <si>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</si>
  <si>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</si>
  <si>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</si>
  <si>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</si>
  <si>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</si>
  <si>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</si>
  <si>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</si>
  <si>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</si>
  <si>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</si>
  <si>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</si>
  <si>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</si>
  <si>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</si>
  <si>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</si>
  <si>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</si>
  <si>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</si>
  <si>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</si>
  <si>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</si>
  <si>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</si>
  <si>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</si>
  <si>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</si>
  <si>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</si>
  <si>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</si>
  <si>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</si>
  <si>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</si>
  <si>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</si>
  <si>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</si>
  <si>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</si>
  <si>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</si>
  <si>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</si>
  <si>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</si>
  <si>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</si>
  <si>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</si>
  <si>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</si>
  <si>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</si>
  <si>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</si>
  <si>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</si>
  <si>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</si>
  <si>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</si>
  <si>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</si>
  <si>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</si>
  <si>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</si>
  <si>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</si>
  <si>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</si>
  <si>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</si>
  <si>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</si>
  <si>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</si>
  <si>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</si>
  <si>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</si>
  <si>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</si>
  <si>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</si>
  <si>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</si>
  <si>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</si>
  <si>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</si>
  <si>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</si>
  <si>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</si>
  <si>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</si>
  <si>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</si>
  <si>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</si>
  <si>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</si>
  <si>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</si>
  <si>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</si>
  <si>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</si>
  <si>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</si>
  <si>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</si>
  <si>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</si>
  <si>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</si>
  <si>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</si>
  <si>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</si>
  <si>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</si>
  <si>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</si>
  <si>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</si>
  <si>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</si>
  <si>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</si>
  <si>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</si>
  <si>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</si>
  <si>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</si>
  <si>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</si>
  <si>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</si>
  <si>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</si>
  <si>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</si>
  <si>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</si>
  <si>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</si>
  <si>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</si>
  <si>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</si>
  <si>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</si>
  <si>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</si>
  <si>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</si>
  <si>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</si>
  <si>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</si>
  <si>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</si>
  <si>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</si>
  <si>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</si>
  <si>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</si>
  <si>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</si>
  <si>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</si>
  <si>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</si>
  <si>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</si>
  <si>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</si>
  <si>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</si>
  <si>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</si>
  <si>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</si>
  <si>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</si>
  <si>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</si>
  <si>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</si>
  <si>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</si>
  <si>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</si>
  <si>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</si>
  <si>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</si>
  <si>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</si>
  <si>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</si>
  <si>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</si>
  <si>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</si>
  <si>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</si>
  <si>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</si>
  <si>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</si>
  <si>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</si>
  <si>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</si>
  <si>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</si>
  <si>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</si>
  <si>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</si>
  <si>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</si>
  <si>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</si>
  <si>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</si>
  <si>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</si>
  <si>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</si>
  <si>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</si>
  <si>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</si>
  <si>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</si>
  <si>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</si>
  <si>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</si>
  <si>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</si>
  <si>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</si>
  <si>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</si>
  <si>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</si>
  <si>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</si>
  <si>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</si>
  <si>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</si>
  <si>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</si>
  <si>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</si>
  <si>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</si>
  <si>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</si>
  <si>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</si>
  <si>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</si>
  <si>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</si>
  <si>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</si>
  <si>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</si>
  <si>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</si>
  <si>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</si>
  <si>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</si>
  <si>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</si>
  <si>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</si>
  <si>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</si>
  <si>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</si>
  <si>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</si>
  <si>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</si>
  <si>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</si>
  <si>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</si>
  <si>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</si>
  <si>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</si>
  <si>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</si>
  <si>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</si>
  <si>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</si>
  <si>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</si>
  <si>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</si>
  <si>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</si>
  <si>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</si>
  <si>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</si>
  <si>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</si>
  <si>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</si>
  <si>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</si>
  <si>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</si>
  <si>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</si>
  <si>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</si>
  <si>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</si>
  <si>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</si>
  <si>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</si>
  <si>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</si>
  <si>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</si>
  <si>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</si>
  <si>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</si>
  <si>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</si>
  <si>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</si>
  <si>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</si>
  <si>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</si>
  <si>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</si>
  <si>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</si>
  <si>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</si>
  <si>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</si>
  <si>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</si>
  <si>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</si>
  <si>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</si>
  <si>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</si>
  <si>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</si>
  <si>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</si>
  <si>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</si>
  <si>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</si>
  <si>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</si>
  <si>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</si>
  <si>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</si>
  <si>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</si>
  <si>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</si>
  <si>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</si>
  <si>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</si>
  <si>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</si>
  <si>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</si>
  <si>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</si>
  <si>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</si>
  <si>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</si>
  <si>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</si>
  <si>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</si>
  <si>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</si>
  <si>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</si>
  <si>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</si>
  <si>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</si>
  <si>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</si>
  <si>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</si>
  <si>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</si>
  <si>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</si>
  <si>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</si>
  <si>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</si>
  <si>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</si>
  <si>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</si>
  <si>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</si>
  <si>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</si>
  <si>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</si>
  <si>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</si>
  <si>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</si>
  <si>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</si>
  <si>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</si>
  <si>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</si>
  <si>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</si>
  <si>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</si>
  <si>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</si>
  <si>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</si>
  <si>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</si>
  <si>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</si>
  <si>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</si>
  <si>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</si>
  <si>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</si>
  <si>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</si>
  <si>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</si>
  <si>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</si>
  <si>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</si>
  <si>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</si>
  <si>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</si>
  <si>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</si>
  <si>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</si>
  <si>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</si>
  <si>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</si>
  <si>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</si>
  <si>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</si>
  <si>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</si>
  <si>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</si>
  <si>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</si>
  <si>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</si>
  <si>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</si>
  <si>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</si>
  <si>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</si>
  <si>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</si>
  <si>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</si>
  <si>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</si>
  <si>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</si>
  <si>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</si>
  <si>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</si>
  <si>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</si>
  <si>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</si>
  <si>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</si>
  <si>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</si>
  <si>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</si>
  <si>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</si>
  <si>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</si>
  <si>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</si>
  <si>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</si>
  <si>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</si>
  <si>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</si>
  <si>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</si>
  <si>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</si>
  <si>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</si>
  <si>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</si>
  <si>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</si>
  <si>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</si>
  <si>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</si>
  <si>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</si>
  <si>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</si>
  <si>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</si>
  <si>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</si>
  <si>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</si>
  <si>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</si>
  <si>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</si>
  <si>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</si>
  <si>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</si>
  <si>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</si>
  <si>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</si>
  <si>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</si>
  <si>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</si>
  <si>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</si>
  <si>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</si>
  <si>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</si>
  <si>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</si>
  <si>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</si>
  <si>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</si>
  <si>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</si>
  <si>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</si>
  <si>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</si>
  <si>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</si>
  <si>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</si>
  <si>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</si>
  <si>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</si>
  <si>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</si>
  <si>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</si>
  <si>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</si>
  <si>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</si>
  <si>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</si>
  <si>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</si>
  <si>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</si>
  <si>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</si>
  <si>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</si>
  <si>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</si>
  <si>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</si>
  <si>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</si>
  <si>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</si>
  <si>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</si>
  <si>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</si>
  <si>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</si>
  <si>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</si>
  <si>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</si>
  <si>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</si>
  <si>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</si>
  <si>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</si>
  <si>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</si>
  <si>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</si>
  <si>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</si>
  <si>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</si>
  <si>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</si>
  <si>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</si>
  <si>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</si>
  <si>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</si>
  <si>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</si>
  <si>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</si>
  <si>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</si>
  <si>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</si>
  <si>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</si>
  <si>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</si>
  <si>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</si>
  <si>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</si>
  <si>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</si>
  <si>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</si>
  <si>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</si>
  <si>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</si>
  <si>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</si>
  <si>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</si>
  <si>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</si>
  <si>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</si>
  <si>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</si>
  <si>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</si>
  <si>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</si>
  <si>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</si>
  <si>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</si>
  <si>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</si>
  <si>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</si>
  <si>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</si>
  <si>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</si>
  <si>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</si>
  <si>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</si>
  <si>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</si>
  <si>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</si>
  <si>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</si>
  <si>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</si>
  <si>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</si>
  <si>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</si>
  <si>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</si>
  <si>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</si>
  <si>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</si>
  <si>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</si>
  <si>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</si>
  <si>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</si>
  <si>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</si>
  <si>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</si>
  <si>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</si>
  <si>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</si>
  <si>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</si>
  <si>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</si>
  <si>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</si>
  <si>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</si>
  <si>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</si>
  <si>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</si>
  <si>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</si>
  <si>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</si>
  <si>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</si>
  <si>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</si>
  <si>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</si>
  <si>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</si>
  <si>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</si>
  <si>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</si>
  <si>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</si>
  <si>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</si>
  <si>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</si>
  <si>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</si>
  <si>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</si>
  <si>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</si>
  <si>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</si>
  <si>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</si>
  <si>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</si>
  <si>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</si>
  <si>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</si>
  <si>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</si>
  <si>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</si>
  <si>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</si>
  <si>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</si>
  <si>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</si>
  <si>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</si>
  <si>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</si>
  <si>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</si>
  <si>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</si>
  <si>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</si>
  <si>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</si>
  <si>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</si>
  <si>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</si>
  <si>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</si>
  <si>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</si>
  <si>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</si>
  <si>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</si>
  <si>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</si>
  <si>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</si>
  <si>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</si>
  <si>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</si>
  <si>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</si>
  <si>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</si>
  <si>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</si>
  <si>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</si>
  <si>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</si>
  <si>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</si>
  <si>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</si>
  <si>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</si>
  <si>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</si>
  <si>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</si>
  <si>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</si>
  <si>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</si>
  <si>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</si>
  <si>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</si>
  <si>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</si>
  <si>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</si>
  <si>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</si>
  <si>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</si>
  <si>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</si>
  <si>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</si>
  <si>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</si>
  <si>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</si>
  <si>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</si>
  <si>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</si>
  <si>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</si>
  <si>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</si>
  <si>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</si>
  <si>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</si>
  <si>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</si>
  <si>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</si>
  <si>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</si>
  <si>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</si>
  <si>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</si>
  <si>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</si>
  <si>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</si>
  <si>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</si>
  <si>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</si>
  <si>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</si>
  <si>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</si>
  <si>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</si>
  <si>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</si>
  <si>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</si>
  <si>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</si>
  <si>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</si>
  <si>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</si>
  <si>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</si>
  <si>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</si>
  <si>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</si>
  <si>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</si>
  <si>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</si>
  <si>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</si>
  <si>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</si>
  <si>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</si>
  <si>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</si>
  <si>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</si>
  <si>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</si>
  <si>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</si>
  <si>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</si>
  <si>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</si>
  <si>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</si>
  <si>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</si>
  <si>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</si>
  <si>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</si>
  <si>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</si>
  <si>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</si>
  <si>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</si>
  <si>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</si>
  <si>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</si>
  <si>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</si>
  <si>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</si>
  <si>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</si>
  <si>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</si>
  <si>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</si>
  <si>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</si>
  <si>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</si>
  <si>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</si>
  <si>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</si>
  <si>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</si>
  <si>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</si>
  <si>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</si>
  <si>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</si>
  <si>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</si>
  <si>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</si>
  <si>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</si>
  <si>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</si>
  <si>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</si>
  <si>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</si>
  <si>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</si>
  <si>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</si>
  <si>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</si>
  <si>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</si>
  <si>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</si>
  <si>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</si>
  <si>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</si>
  <si>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</si>
  <si>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</si>
  <si>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</si>
  <si>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</si>
  <si>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</si>
  <si>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</si>
  <si>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</si>
  <si>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</si>
  <si>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</si>
  <si>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</si>
  <si>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</si>
  <si>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</si>
  <si>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</si>
  <si>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</si>
  <si>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</si>
  <si>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</si>
  <si>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</si>
  <si>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</si>
  <si>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</si>
  <si>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</si>
  <si>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</si>
  <si>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</si>
  <si>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</si>
  <si>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</si>
  <si>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</si>
  <si>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</si>
  <si>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</si>
  <si>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</si>
  <si>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</si>
  <si>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</si>
  <si>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</si>
  <si>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</si>
  <si>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</si>
  <si>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</si>
  <si>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</si>
  <si>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</si>
  <si>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</si>
  <si>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</si>
  <si>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</si>
  <si>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</si>
  <si>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</si>
  <si>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</si>
  <si>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</si>
  <si>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</si>
  <si>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</si>
  <si>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</si>
  <si>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</si>
  <si>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</si>
  <si>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</si>
  <si>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</si>
  <si>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</si>
  <si>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</si>
  <si>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</si>
  <si>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</si>
  <si>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</si>
  <si>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</si>
  <si>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</si>
  <si>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</si>
  <si>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</si>
  <si>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</si>
  <si>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</si>
  <si>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</si>
  <si>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</si>
  <si>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</si>
  <si>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</si>
  <si>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</si>
  <si>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</si>
  <si>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</si>
  <si>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</si>
  <si>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</si>
  <si>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</si>
  <si>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</si>
  <si>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</si>
  <si>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</si>
  <si>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</si>
  <si>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</si>
  <si>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</si>
  <si>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</si>
  <si>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</si>
  <si>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</si>
  <si>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</si>
  <si>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</si>
  <si>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</si>
  <si>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</si>
  <si>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</si>
  <si>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</si>
  <si>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</si>
  <si>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</si>
  <si>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</si>
  <si>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</si>
  <si>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</si>
  <si>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</si>
  <si>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</si>
  <si>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</si>
  <si>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</si>
  <si>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</si>
  <si>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</si>
  <si>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</si>
  <si>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</si>
  <si>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</si>
  <si>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</si>
  <si>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</si>
  <si>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</si>
  <si>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</si>
  <si>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</si>
  <si>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</si>
  <si>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</si>
  <si>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</si>
  <si>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</si>
  <si>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</si>
  <si>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</si>
  <si>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</si>
  <si>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</si>
  <si>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</si>
  <si>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</si>
  <si>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</si>
  <si>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</si>
  <si>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</si>
  <si>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</si>
  <si>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</si>
  <si>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</si>
  <si>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</si>
  <si>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</si>
  <si>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</si>
  <si>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</si>
  <si>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</si>
  <si>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</si>
  <si>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</si>
  <si>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</si>
  <si>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</si>
  <si>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</si>
  <si>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</si>
  <si>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</si>
  <si>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</si>
  <si>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</si>
  <si>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</si>
  <si>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</si>
  <si>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</si>
  <si>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</si>
  <si>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</si>
  <si>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</si>
  <si>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</si>
  <si>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</si>
  <si>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</si>
  <si>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</si>
  <si>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</si>
  <si>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</si>
  <si>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</si>
  <si>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</si>
  <si>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</si>
  <si>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</si>
  <si>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</si>
  <si>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</si>
  <si>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</si>
  <si>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</si>
  <si>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</si>
  <si>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</si>
  <si>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</si>
  <si>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</si>
  <si>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</si>
  <si>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</si>
  <si>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</si>
  <si>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</si>
  <si>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</si>
  <si>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</si>
  <si>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</si>
  <si>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</si>
  <si>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</si>
  <si>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</si>
  <si>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</si>
  <si>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</si>
  <si>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</si>
  <si>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</si>
  <si>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</si>
  <si>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</si>
  <si>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</si>
  <si>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</si>
  <si>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</si>
  <si>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</si>
  <si>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</si>
  <si>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</si>
  <si>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</si>
  <si>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</si>
  <si>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</si>
  <si>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</si>
  <si>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</si>
  <si>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</si>
  <si>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</si>
  <si>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</si>
  <si>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</si>
  <si>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</si>
  <si>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</si>
  <si>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</si>
  <si>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</si>
  <si>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</si>
  <si>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</si>
  <si>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</si>
  <si>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</si>
  <si>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</si>
  <si>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</si>
  <si>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</si>
  <si>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</si>
  <si>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</si>
  <si>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</si>
  <si>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</si>
  <si>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</si>
  <si>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</si>
  <si>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</si>
  <si>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</si>
  <si>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</si>
  <si>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</si>
  <si>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</si>
  <si>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</si>
  <si>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</si>
  <si>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</si>
  <si>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</si>
  <si>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</si>
  <si>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</si>
  <si>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</si>
  <si>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</si>
  <si>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</si>
  <si>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</si>
  <si>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</si>
  <si>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</si>
  <si>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</si>
  <si>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</si>
  <si>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</si>
  <si>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</si>
  <si>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</si>
  <si>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</si>
  <si>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</si>
  <si>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</si>
  <si>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</si>
  <si>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</si>
  <si>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</si>
  <si>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</si>
  <si>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</si>
  <si>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</si>
  <si>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</si>
  <si>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</si>
  <si>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</si>
  <si>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</si>
  <si>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</si>
  <si>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</si>
  <si>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</si>
  <si>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</si>
  <si>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</si>
  <si>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</si>
  <si>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</si>
  <si>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</si>
  <si>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</si>
  <si>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</si>
  <si>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</si>
  <si>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</si>
  <si>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</si>
  <si>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</si>
  <si>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</si>
  <si>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</si>
  <si>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</si>
  <si>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</si>
  <si>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</si>
  <si>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</si>
  <si>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</si>
  <si>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</si>
  <si>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</si>
  <si>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</si>
  <si>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</si>
  <si>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</si>
  <si>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</si>
  <si>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</si>
  <si>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</si>
  <si>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</si>
  <si>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</si>
  <si>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</si>
  <si>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</si>
  <si>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</si>
  <si>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</si>
  <si>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</si>
  <si>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</si>
  <si>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</si>
  <si>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</si>
  <si>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</si>
  <si>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</si>
  <si>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</si>
  <si>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</si>
  <si>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</si>
  <si>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</si>
  <si>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</si>
  <si>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</si>
  <si>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</si>
  <si>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</si>
  <si>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</si>
  <si>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</si>
  <si>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</si>
  <si>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</si>
  <si>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</si>
  <si>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</si>
  <si>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</si>
  <si>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</si>
  <si>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</si>
  <si>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</si>
  <si>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</si>
  <si>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</si>
  <si>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</si>
  <si>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</si>
  <si>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</si>
  <si>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</si>
  <si>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</si>
  <si>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</si>
  <si>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</si>
  <si>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</si>
  <si>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</si>
  <si>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</si>
  <si>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</si>
  <si>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</si>
  <si>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</si>
  <si>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</si>
  <si>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</si>
  <si>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</si>
  <si>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</si>
  <si>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</si>
  <si>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</si>
  <si>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</si>
  <si>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</si>
  <si>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</si>
  <si>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</si>
  <si>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</si>
  <si>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</si>
  <si>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</si>
  <si>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</si>
  <si>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</si>
  <si>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</si>
  <si>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</si>
  <si>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</si>
  <si>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</si>
  <si>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</si>
  <si>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</si>
  <si>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</si>
  <si>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</si>
  <si>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</si>
  <si>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</si>
  <si>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</si>
  <si>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</si>
  <si>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</si>
  <si>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</si>
  <si>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</si>
  <si>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</si>
  <si>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</si>
  <si>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</si>
  <si>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</si>
  <si>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</si>
  <si>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</si>
  <si>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</si>
  <si>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</si>
  <si>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</si>
  <si>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</si>
  <si>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</si>
  <si>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</si>
  <si>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</si>
  <si>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</si>
  <si>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</si>
  <si>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</si>
  <si>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</si>
  <si>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</si>
  <si>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</si>
  <si>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</si>
  <si>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</si>
  <si>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</si>
  <si>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</si>
  <si>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</si>
  <si>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</si>
  <si>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</si>
  <si>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</si>
  <si>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</si>
  <si>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</si>
  <si>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</si>
  <si>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</si>
  <si>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</si>
  <si>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</si>
  <si>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</si>
  <si>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</si>
  <si>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</si>
  <si>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</si>
  <si>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</si>
  <si>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</si>
  <si>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</si>
  <si>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</si>
  <si>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</si>
  <si>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</si>
  <si>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</si>
  <si>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</si>
  <si>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</si>
  <si>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</si>
  <si>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</si>
  <si>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</si>
  <si>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</si>
  <si>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</si>
  <si>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</si>
  <si>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</si>
  <si>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</si>
  <si>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</si>
  <si>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</si>
  <si>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</si>
  <si>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</si>
  <si>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</si>
  <si>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</si>
  <si>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</si>
  <si>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</si>
  <si>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</si>
  <si>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</si>
  <si>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</si>
  <si>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</si>
  <si>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</si>
  <si>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</si>
  <si>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</si>
  <si>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</si>
  <si>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</si>
  <si>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</si>
  <si>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</si>
  <si>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</si>
  <si>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</si>
  <si>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</si>
  <si>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</si>
  <si>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</si>
  <si>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</si>
  <si>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</si>
  <si>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</si>
  <si>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</si>
  <si>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</si>
  <si>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</si>
  <si>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</si>
  <si>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</si>
  <si>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</si>
  <si>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</si>
  <si>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</si>
  <si>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</si>
  <si>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</si>
  <si>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</si>
  <si>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</si>
  <si>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</si>
  <si>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</si>
  <si>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</si>
  <si>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</si>
  <si>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</si>
  <si>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</si>
  <si>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</si>
  <si>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</si>
  <si>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</si>
  <si>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</si>
  <si>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</si>
  <si>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</si>
  <si>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</si>
  <si>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</si>
  <si>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</si>
  <si>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</si>
  <si>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</si>
  <si>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</si>
  <si>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</si>
  <si>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</si>
  <si>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</si>
  <si>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</si>
  <si>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</si>
  <si>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</si>
  <si>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</si>
  <si>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</si>
  <si>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</si>
  <si>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</si>
  <si>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</si>
  <si>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</si>
  <si>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</si>
  <si>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</si>
  <si>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</si>
  <si>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</si>
  <si>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</si>
  <si>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</si>
  <si>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</si>
  <si>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</si>
  <si>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</si>
  <si>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</si>
  <si>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</si>
  <si>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</si>
  <si>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</si>
  <si>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</si>
  <si>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</si>
  <si>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</si>
  <si>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</si>
  <si>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</si>
  <si>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</si>
  <si>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</si>
  <si>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</si>
  <si>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</si>
  <si>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</si>
  <si>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</si>
  <si>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</si>
  <si>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</si>
  <si>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</si>
  <si>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</si>
  <si>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</si>
  <si>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</si>
  <si>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</si>
  <si>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</si>
  <si>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</si>
  <si>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</si>
  <si>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</si>
  <si>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</si>
  <si>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</si>
  <si>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</si>
  <si>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</si>
  <si>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</si>
  <si>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</si>
  <si>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</si>
  <si>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</si>
  <si>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</si>
  <si>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</si>
  <si>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</si>
  <si>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</si>
  <si>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</si>
  <si>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</si>
  <si>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</si>
  <si>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</si>
  <si>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</si>
  <si>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</si>
  <si>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</si>
  <si>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</si>
  <si>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</si>
  <si>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</si>
  <si>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</si>
  <si>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</si>
  <si>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</si>
  <si>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</si>
  <si>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</si>
  <si>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</si>
  <si>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</si>
  <si>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</si>
  <si>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</si>
  <si>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</si>
  <si>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</si>
  <si>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</si>
  <si>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</si>
  <si>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</si>
  <si>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</si>
  <si>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</si>
  <si>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</si>
  <si>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</si>
  <si>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</si>
  <si>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</si>
  <si>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</si>
  <si>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</si>
  <si>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</si>
  <si>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</si>
  <si>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</si>
  <si>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</si>
  <si>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</si>
  <si>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</si>
  <si>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</si>
  <si>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</si>
  <si>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</si>
  <si>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</si>
  <si>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</si>
  <si>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</si>
  <si>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</si>
  <si>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</si>
  <si>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</si>
  <si>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</si>
  <si>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</si>
  <si>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</si>
  <si>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</si>
  <si>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</si>
  <si>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</si>
  <si>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</si>
  <si>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</si>
  <si>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</si>
  <si>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</si>
  <si>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</si>
  <si>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</si>
  <si>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</si>
  <si>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</si>
  <si>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</si>
  <si>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</si>
  <si>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</si>
  <si>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</si>
  <si>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</si>
  <si>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</si>
  <si>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</si>
  <si>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</si>
  <si>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</si>
  <si>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</si>
  <si>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</si>
  <si>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</si>
  <si>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</si>
  <si>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</si>
  <si>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</si>
  <si>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</si>
  <si>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</si>
  <si>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</si>
  <si>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</si>
  <si>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</si>
  <si>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</si>
  <si>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</si>
  <si>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</si>
  <si>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</si>
  <si>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</si>
  <si>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</si>
  <si>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</si>
  <si>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</si>
  <si>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</si>
  <si>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</si>
  <si>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</si>
  <si>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</si>
  <si>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</si>
  <si>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</si>
  <si>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</si>
  <si>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</si>
  <si>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</si>
  <si>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</si>
  <si>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</si>
  <si>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</si>
  <si>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</si>
  <si>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</si>
  <si>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</si>
  <si>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</si>
  <si>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</si>
  <si>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</si>
  <si>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</si>
  <si>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</si>
  <si>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</si>
  <si>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</si>
  <si>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</si>
  <si>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</si>
  <si>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</si>
  <si>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</si>
  <si>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</si>
  <si>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</si>
  <si>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</si>
  <si>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</si>
  <si>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</si>
  <si>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</si>
  <si>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</si>
  <si>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</si>
  <si>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</si>
  <si>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</si>
  <si>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</si>
  <si>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</si>
  <si>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</si>
  <si>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</si>
  <si>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</si>
  <si>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</si>
  <si>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</si>
  <si>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</si>
  <si>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</si>
  <si>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</si>
  <si>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</si>
  <si>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</si>
  <si>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</si>
  <si>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</si>
  <si>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</si>
  <si>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</si>
  <si>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</si>
  <si>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</si>
  <si>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</si>
  <si>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</si>
  <si>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</si>
  <si>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</si>
  <si>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</si>
  <si>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</si>
  <si>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</si>
  <si>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</si>
  <si>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</si>
  <si>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</si>
  <si>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</si>
  <si>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</si>
  <si>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</si>
  <si>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</si>
  <si>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</si>
  <si>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</si>
  <si>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</si>
  <si>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</si>
  <si>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</si>
  <si>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</si>
  <si>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</si>
  <si>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</si>
  <si>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</si>
  <si>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</si>
  <si>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</si>
  <si>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</si>
  <si>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</si>
  <si>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</si>
  <si>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</si>
  <si>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</si>
  <si>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</si>
  <si>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</si>
  <si>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</si>
  <si>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</si>
  <si>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</si>
  <si>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</si>
  <si>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</si>
  <si>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</si>
  <si>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</si>
  <si>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</si>
  <si>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</si>
  <si>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</si>
  <si>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</si>
  <si>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</si>
  <si>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</si>
  <si>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</si>
  <si>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</si>
  <si>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</si>
  <si>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</si>
  <si>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</si>
  <si>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</si>
  <si>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</si>
  <si>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</si>
  <si>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</si>
  <si>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</si>
  <si>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</si>
  <si>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</si>
  <si>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</si>
  <si>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</si>
  <si>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</si>
  <si>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</si>
  <si>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</si>
  <si>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</si>
  <si>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</si>
  <si>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</si>
  <si>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</si>
  <si>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</si>
  <si>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</si>
  <si>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</si>
  <si>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</si>
  <si>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</si>
  <si>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</si>
  <si>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</si>
  <si>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</si>
  <si>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</si>
  <si>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</si>
  <si>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</si>
  <si>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</si>
  <si>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</si>
  <si>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</si>
  <si>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</si>
  <si>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</si>
  <si>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</si>
  <si>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</si>
  <si>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</si>
  <si>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</si>
  <si>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</si>
  <si>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</si>
  <si>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</si>
  <si>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</si>
  <si>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</si>
  <si>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</si>
  <si>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</si>
  <si>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</si>
  <si>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</si>
  <si>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</si>
  <si>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</si>
  <si>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</si>
  <si>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</si>
  <si>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</si>
  <si>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</si>
  <si>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</si>
  <si>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</si>
  <si>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</si>
  <si>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</si>
  <si>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</si>
  <si>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</si>
  <si>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</si>
  <si>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</si>
  <si>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</si>
  <si>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</si>
  <si>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</si>
  <si>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</si>
  <si>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</si>
  <si>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</si>
  <si>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</si>
  <si>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</si>
  <si>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</si>
  <si>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</si>
  <si>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</si>
  <si>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</si>
  <si>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</si>
  <si>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</si>
  <si>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</si>
  <si>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</si>
  <si>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</si>
  <si>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</si>
  <si>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</si>
  <si>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</si>
  <si>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</si>
  <si>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</si>
  <si>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</si>
  <si>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</si>
  <si>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</si>
  <si>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</si>
  <si>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</si>
  <si>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</si>
  <si>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</si>
  <si>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</si>
  <si>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</si>
  <si>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</si>
  <si>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</si>
  <si>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</si>
  <si>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</si>
  <si>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</si>
  <si>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</si>
  <si>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</si>
  <si>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</si>
  <si>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</si>
  <si>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</si>
  <si>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</si>
  <si>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</si>
  <si>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</si>
  <si>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</si>
  <si>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</si>
  <si>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</si>
  <si>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</si>
  <si>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</si>
  <si>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</si>
  <si>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</si>
  <si>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</si>
  <si>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</si>
  <si>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</si>
  <si>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</si>
  <si>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</si>
  <si>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</si>
  <si>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</si>
  <si>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</si>
  <si>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</si>
  <si>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</si>
  <si>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</si>
  <si>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</si>
  <si>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</si>
  <si>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</si>
  <si>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</si>
  <si>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</si>
  <si>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</si>
  <si>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</si>
  <si>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</si>
  <si>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</si>
  <si>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</si>
  <si>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</si>
  <si>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</si>
  <si>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</si>
  <si>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</si>
  <si>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</si>
  <si>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</si>
  <si>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</si>
  <si>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</si>
  <si>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</si>
  <si>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</si>
  <si>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</si>
  <si>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</si>
  <si>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</si>
  <si>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</si>
  <si>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</si>
  <si>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</si>
  <si>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</si>
  <si>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</si>
  <si>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</si>
  <si>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</si>
  <si>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</si>
  <si>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</si>
  <si>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</si>
  <si>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</si>
  <si>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</si>
  <si>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</si>
  <si>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</si>
  <si>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</si>
  <si>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</si>
  <si>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</si>
  <si>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</si>
  <si>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</si>
  <si>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</si>
  <si>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</si>
  <si>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</si>
  <si>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</si>
  <si>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</si>
  <si>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</si>
  <si>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</si>
  <si>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</si>
  <si>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</si>
  <si>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</si>
  <si>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</si>
  <si>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</si>
  <si>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</si>
  <si>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</si>
  <si>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</si>
  <si>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</si>
  <si>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</si>
  <si>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</si>
  <si>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</si>
  <si>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</si>
  <si>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</si>
  <si>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</si>
  <si>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</si>
  <si>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</si>
  <si>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</si>
  <si>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</si>
  <si>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</si>
  <si>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</si>
  <si>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</si>
  <si>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</si>
  <si>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</si>
  <si>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</si>
  <si>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</si>
  <si>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</si>
  <si>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</si>
  <si>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</si>
  <si>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</si>
  <si>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</si>
  <si>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</si>
  <si>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</si>
  <si>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</si>
  <si>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</si>
  <si>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</si>
  <si>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</si>
  <si>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</si>
  <si>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</si>
  <si>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</si>
  <si>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</si>
  <si>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</si>
  <si>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</si>
  <si>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</si>
  <si>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</si>
  <si>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</si>
  <si>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</si>
  <si>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</si>
  <si>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</si>
  <si>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</si>
  <si>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</si>
  <si>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</si>
  <si>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</si>
  <si>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</si>
  <si>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</si>
  <si>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</si>
  <si>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</si>
  <si>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</si>
  <si>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</si>
  <si>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</si>
  <si>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</si>
  <si>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</si>
  <si>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</si>
  <si>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</si>
  <si>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</si>
  <si>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</si>
  <si>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</si>
  <si>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</si>
  <si>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</si>
  <si>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</si>
  <si>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</si>
  <si>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</si>
  <si>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</si>
  <si>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</si>
  <si>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</si>
  <si>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</si>
  <si>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</si>
  <si>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</si>
  <si>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</si>
  <si>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</si>
  <si>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</si>
  <si>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</si>
  <si>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</si>
  <si>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</si>
  <si>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</si>
  <si>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</si>
  <si>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</si>
  <si>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</si>
  <si>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</si>
  <si>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</si>
  <si>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</si>
  <si>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</si>
  <si>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</si>
  <si>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</si>
  <si>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</si>
  <si>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</si>
  <si>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</si>
  <si>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</si>
  <si>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</si>
  <si>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</si>
  <si>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</si>
  <si>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</si>
  <si>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</si>
  <si>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</si>
  <si>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</si>
  <si>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</si>
  <si>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</si>
  <si>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</si>
  <si>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</si>
  <si>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</si>
  <si>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</si>
  <si>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</si>
  <si>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</si>
  <si>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</si>
  <si>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</si>
  <si>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</si>
  <si>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</si>
  <si>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</si>
  <si>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</si>
  <si>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</si>
  <si>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</si>
  <si>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</si>
  <si>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</si>
  <si>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</si>
  <si>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</si>
  <si>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</si>
  <si>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</si>
  <si>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</si>
  <si>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</si>
  <si>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</si>
  <si>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</si>
  <si>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</si>
  <si>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</si>
  <si>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</si>
  <si>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</si>
  <si>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</si>
  <si>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</si>
  <si>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</si>
  <si>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</si>
  <si>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</si>
  <si>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</si>
  <si>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</si>
  <si>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</si>
  <si>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</si>
  <si>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</si>
  <si>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</si>
  <si>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</si>
  <si>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</si>
  <si>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</si>
  <si>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</si>
  <si>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</si>
  <si>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</si>
  <si>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</si>
  <si>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</si>
  <si>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</si>
  <si>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</si>
  <si>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</si>
  <si>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</si>
  <si>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</si>
  <si>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</si>
  <si>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</si>
  <si>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</si>
  <si>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</si>
  <si>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</si>
  <si>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</si>
  <si>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</si>
  <si>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</si>
  <si>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</si>
  <si>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</si>
  <si>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</si>
  <si>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</si>
  <si>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</si>
  <si>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</si>
  <si>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</si>
  <si>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</si>
  <si>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</si>
  <si>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</si>
  <si>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</si>
  <si>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</si>
  <si>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</si>
  <si>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</si>
  <si>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</si>
  <si>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</si>
  <si>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</si>
  <si>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</si>
  <si>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</si>
  <si>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</si>
  <si>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</si>
  <si>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</si>
  <si>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</si>
  <si>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</si>
  <si>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</si>
  <si>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</si>
  <si>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</si>
  <si>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</si>
  <si>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</si>
  <si>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</si>
  <si>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</si>
  <si>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</si>
  <si>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</si>
  <si>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</si>
  <si>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</si>
  <si>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</si>
  <si>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</si>
  <si>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</si>
  <si>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</si>
  <si>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</si>
  <si>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</si>
  <si>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</si>
  <si>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</si>
  <si>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</si>
  <si>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</si>
  <si>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</si>
  <si>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</si>
  <si>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</si>
  <si>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</si>
  <si>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</si>
  <si>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</si>
  <si>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</si>
  <si>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</si>
  <si>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</si>
  <si>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</si>
  <si>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</si>
  <si>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</si>
  <si>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</si>
  <si>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</si>
  <si>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</si>
  <si>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</si>
  <si>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</si>
  <si>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</si>
  <si>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</si>
  <si>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</si>
  <si>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</si>
  <si>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</si>
  <si>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</si>
  <si>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</si>
  <si>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</si>
  <si>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</si>
  <si>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</si>
  <si>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</si>
  <si>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</si>
  <si>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</si>
  <si>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</si>
  <si>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</si>
  <si>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</si>
  <si>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</si>
  <si>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</si>
  <si>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</si>
  <si>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</si>
  <si>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</si>
  <si>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</si>
  <si>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</si>
  <si>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</si>
  <si>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</si>
  <si>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</si>
  <si>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</si>
  <si>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</si>
  <si>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</si>
  <si>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</si>
  <si>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</si>
  <si>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</si>
  <si>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</si>
  <si>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</si>
  <si>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</si>
  <si>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</si>
  <si>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</si>
  <si>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</si>
  <si>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</si>
  <si>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</si>
  <si>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</si>
  <si>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</si>
  <si>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</si>
  <si>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</si>
  <si>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</si>
  <si>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</si>
  <si>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</si>
  <si>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</si>
  <si>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</si>
  <si>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</si>
  <si>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</si>
  <si>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</si>
  <si>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</si>
  <si>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</si>
  <si>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</si>
  <si>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</si>
  <si>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</si>
  <si>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</si>
  <si>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</si>
  <si>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</si>
  <si>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</si>
  <si>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</si>
  <si>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</si>
  <si>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</si>
  <si>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</si>
  <si>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</si>
  <si>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</si>
  <si>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</si>
  <si>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</si>
  <si>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</si>
  <si>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</si>
  <si>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</si>
  <si>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</si>
  <si>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</si>
  <si>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</si>
  <si>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</si>
  <si>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</si>
  <si>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</si>
  <si>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</si>
  <si>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</si>
  <si>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</si>
  <si>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</si>
  <si>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</si>
  <si>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</si>
  <si>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</si>
  <si>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</si>
  <si>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</si>
  <si>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</si>
  <si>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</si>
  <si>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</si>
  <si>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</si>
  <si>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</si>
  <si>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</si>
  <si>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</si>
  <si>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</si>
  <si>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</si>
  <si>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</si>
  <si>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</si>
  <si>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</si>
  <si>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</si>
  <si>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</si>
  <si>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</si>
  <si>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</si>
  <si>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</si>
  <si>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</si>
  <si>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</si>
  <si>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</si>
  <si>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</si>
  <si>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</si>
  <si>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</si>
  <si>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</si>
  <si>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</si>
  <si>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</si>
  <si>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</si>
  <si>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</si>
  <si>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</si>
  <si>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</si>
  <si>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</si>
  <si>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</si>
  <si>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</si>
  <si>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</si>
  <si>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</si>
  <si>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</si>
  <si>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</si>
  <si>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</si>
  <si>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</si>
  <si>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</si>
  <si>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</si>
  <si>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</si>
  <si>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</si>
  <si>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</si>
  <si>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</si>
  <si>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</si>
  <si>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</si>
  <si>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</si>
  <si>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</si>
  <si>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</si>
  <si>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</si>
  <si>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</si>
  <si>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</si>
  <si>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</si>
  <si>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</si>
  <si>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</si>
  <si>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</si>
  <si>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</si>
  <si>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</si>
  <si>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</si>
  <si>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</si>
  <si>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</si>
  <si>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</si>
  <si>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</si>
  <si>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</si>
  <si>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</si>
  <si>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</si>
  <si>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</si>
  <si>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</si>
  <si>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</si>
  <si>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</si>
  <si>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</si>
  <si>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</si>
  <si>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</si>
  <si>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</si>
  <si>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</si>
  <si>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</si>
  <si>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</si>
  <si>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</si>
  <si>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</si>
  <si>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</si>
  <si>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</si>
  <si>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</si>
  <si>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</si>
  <si>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</si>
  <si>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</si>
  <si>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</si>
  <si>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</si>
  <si>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</si>
  <si>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</si>
  <si>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</si>
  <si>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</si>
  <si>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</si>
  <si>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</si>
  <si>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</si>
  <si>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</si>
  <si>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</si>
  <si>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</si>
  <si>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</si>
  <si>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</si>
  <si>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</si>
  <si>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</si>
  <si>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</si>
  <si>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</si>
  <si>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</si>
  <si>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</si>
  <si>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</si>
  <si>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</si>
  <si>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</si>
  <si>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</si>
  <si>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</si>
  <si>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</si>
  <si>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</si>
  <si>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</si>
  <si>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</si>
  <si>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</si>
  <si>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</si>
  <si>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</si>
  <si>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</si>
  <si>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</si>
  <si>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</si>
  <si>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</si>
  <si>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</si>
  <si>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</si>
  <si>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</si>
  <si>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</si>
  <si>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</si>
  <si>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</si>
  <si>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</si>
  <si>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</si>
  <si>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</si>
  <si>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</si>
  <si>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</si>
  <si>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</si>
  <si>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</si>
  <si>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</si>
  <si>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</si>
  <si>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</si>
  <si>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</si>
  <si>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</si>
  <si>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</si>
  <si>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</si>
  <si>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</si>
  <si>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</si>
  <si>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</si>
  <si>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</si>
  <si>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</si>
  <si>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</si>
  <si>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</si>
  <si>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</si>
  <si>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</si>
  <si>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</si>
  <si>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</si>
  <si>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</si>
  <si>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</si>
  <si>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</si>
  <si>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</si>
  <si>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</si>
  <si>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</si>
  <si>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</si>
  <si>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</si>
  <si>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</si>
  <si>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</si>
  <si>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</si>
  <si>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</si>
  <si>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</si>
  <si>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</si>
  <si>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</si>
  <si>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</si>
  <si>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</si>
  <si>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</si>
  <si>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</si>
  <si>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</si>
  <si>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</si>
  <si>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</si>
  <si>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</si>
  <si>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</si>
  <si>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</si>
  <si>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</si>
  <si>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</si>
  <si>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</si>
  <si>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</si>
  <si>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</si>
  <si>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</si>
  <si>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</si>
  <si>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</si>
  <si>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</si>
  <si>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</si>
  <si>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</si>
  <si>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</si>
  <si>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</si>
  <si>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</si>
  <si>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</si>
  <si>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</si>
  <si>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</si>
  <si>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</si>
  <si>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</si>
  <si>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</si>
  <si>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</si>
  <si>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</si>
  <si>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</si>
  <si>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</si>
  <si>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</si>
  <si>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</si>
  <si>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</si>
  <si>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</si>
  <si>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</si>
  <si>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</si>
  <si>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</si>
  <si>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</si>
  <si>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</si>
  <si>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</si>
  <si>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</si>
  <si>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</si>
  <si>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</si>
  <si>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</si>
  <si>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</si>
  <si>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</si>
  <si>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</si>
  <si>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</si>
  <si>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</si>
  <si>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</si>
  <si>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</si>
  <si>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</si>
  <si>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</si>
  <si>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</si>
  <si>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</si>
  <si>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</si>
  <si>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</si>
  <si>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</si>
  <si>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</si>
  <si>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</si>
  <si>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</si>
  <si>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</si>
  <si>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</si>
  <si>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</si>
  <si>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</si>
  <si>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</si>
  <si>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</si>
  <si>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</si>
  <si>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</si>
  <si>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</si>
  <si>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</si>
  <si>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</si>
  <si>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</si>
  <si>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</si>
  <si>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</si>
  <si>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</si>
  <si>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</si>
  <si>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</si>
  <si>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</si>
  <si>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</si>
  <si>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</si>
  <si>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</si>
  <si>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</si>
  <si>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</si>
  <si>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</si>
  <si>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</si>
  <si>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</si>
  <si>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</si>
  <si>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</si>
  <si>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</si>
  <si>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</si>
  <si>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</si>
  <si>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</si>
  <si>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</si>
  <si>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</si>
  <si>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</si>
  <si>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</si>
  <si>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</si>
  <si>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</si>
  <si>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</si>
  <si>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</si>
  <si>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</si>
  <si>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</si>
  <si>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</si>
  <si>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</si>
  <si>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</si>
  <si>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</si>
  <si>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</si>
  <si>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</si>
  <si>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</si>
  <si>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</si>
  <si>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</si>
  <si>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</si>
  <si>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</si>
  <si>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</si>
  <si>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</si>
  <si>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</si>
  <si>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</si>
  <si>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</si>
  <si>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</si>
  <si>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</si>
  <si>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</si>
  <si>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</si>
  <si>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</si>
  <si>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</si>
  <si>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</si>
  <si>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</si>
  <si>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</si>
  <si>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</si>
  <si>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</si>
  <si>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</si>
  <si>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</si>
  <si>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</si>
  <si>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</si>
  <si>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</si>
  <si>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</si>
  <si>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</si>
  <si>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</si>
  <si>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</si>
  <si>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</si>
  <si>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</si>
  <si>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</si>
  <si>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</si>
  <si>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</si>
  <si>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</si>
  <si>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</si>
  <si>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</si>
  <si>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</si>
  <si>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</si>
  <si>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</si>
  <si>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</si>
  <si>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</si>
  <si>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</si>
  <si>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</si>
  <si>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</si>
  <si>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</si>
  <si>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</si>
  <si>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</si>
  <si>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</si>
  <si>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</si>
  <si>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</si>
  <si>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</si>
  <si>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</si>
  <si>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</si>
  <si>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</si>
  <si>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</si>
  <si>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</si>
  <si>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</si>
  <si>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</si>
  <si>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</si>
  <si>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</si>
  <si>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</si>
  <si>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</si>
  <si>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</si>
  <si>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</si>
  <si>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</si>
  <si>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</si>
  <si>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</si>
  <si>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</si>
  <si>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</si>
  <si>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</si>
  <si>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</si>
  <si>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</si>
  <si>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</si>
  <si>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</si>
  <si>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</si>
  <si>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</si>
  <si>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</si>
  <si>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</si>
  <si>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</si>
  <si>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</si>
  <si>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</si>
  <si>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</si>
  <si>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</si>
  <si>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</si>
  <si>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</si>
  <si>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</si>
  <si>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</si>
  <si>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</si>
  <si>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</si>
  <si>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</si>
  <si>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</si>
  <si>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</si>
  <si>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</si>
  <si>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</si>
  <si>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</si>
  <si>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</si>
  <si>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</si>
  <si>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</si>
  <si>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</si>
  <si>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</si>
  <si>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</si>
  <si>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</si>
  <si>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</si>
  <si>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</si>
  <si>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</si>
  <si>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</si>
  <si>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</si>
  <si>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</si>
  <si>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</si>
  <si>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</si>
  <si>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</si>
  <si>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</si>
  <si>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</si>
  <si>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</si>
  <si>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</si>
  <si>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</si>
  <si>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</si>
  <si>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</si>
  <si>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</si>
  <si>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</si>
  <si>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</si>
  <si>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</si>
  <si>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</si>
  <si>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</si>
  <si>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</si>
  <si>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</si>
  <si>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</si>
  <si>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</si>
  <si>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</si>
  <si>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</si>
  <si>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</si>
  <si>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</si>
  <si>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</si>
  <si>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</si>
  <si>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</si>
  <si>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</si>
  <si>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</si>
  <si>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</si>
  <si>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</si>
  <si>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</si>
  <si>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</si>
  <si>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</si>
  <si>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</si>
  <si>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</si>
  <si>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</si>
  <si>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</si>
  <si>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</si>
  <si>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</si>
  <si>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</si>
  <si>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</si>
  <si>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</si>
  <si>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</si>
  <si>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</si>
  <si>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</si>
  <si>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</si>
  <si>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</si>
  <si>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</si>
  <si>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</si>
  <si>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</si>
  <si>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</si>
  <si>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</si>
  <si>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</si>
  <si>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</si>
  <si>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</si>
  <si>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</si>
  <si>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</si>
  <si>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</si>
  <si>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</si>
  <si>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</si>
  <si>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</si>
  <si>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</si>
  <si>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</si>
  <si>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</si>
  <si>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</si>
  <si>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</si>
  <si>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</si>
  <si>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</si>
  <si>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</si>
  <si>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</si>
  <si>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</si>
  <si>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</si>
  <si>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</si>
  <si>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</si>
  <si>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</si>
  <si>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</si>
  <si>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</si>
  <si>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</si>
  <si>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</si>
  <si>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</si>
  <si>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</si>
  <si>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</si>
  <si>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</si>
  <si>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</si>
  <si>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</si>
  <si>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</si>
  <si>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</si>
  <si>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</si>
  <si>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</si>
  <si>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</si>
  <si>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</si>
  <si>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</si>
  <si>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</si>
  <si>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</si>
  <si>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</si>
  <si>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</si>
  <si>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</si>
  <si>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</si>
  <si>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</si>
  <si>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</si>
  <si>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</si>
  <si>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</si>
  <si>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</si>
  <si>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</si>
  <si>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</si>
  <si>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</si>
  <si>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</si>
  <si>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</si>
  <si>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</si>
  <si>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</si>
  <si>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</si>
  <si>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</si>
  <si>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</si>
  <si>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</si>
  <si>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</si>
  <si>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</si>
  <si>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</si>
  <si>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</si>
  <si>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</si>
  <si>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</si>
  <si>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</si>
  <si>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</si>
  <si>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</si>
  <si>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</si>
  <si>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</si>
  <si>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</si>
  <si>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</si>
  <si>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</si>
  <si>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</si>
  <si>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</si>
  <si>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</si>
  <si>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</si>
  <si>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</si>
  <si>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</si>
  <si>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</si>
  <si>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</si>
  <si>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</si>
  <si>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</si>
  <si>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</si>
  <si>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</si>
  <si>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</si>
  <si>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</si>
  <si>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</si>
  <si>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</si>
  <si>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</si>
  <si>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</si>
  <si>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</si>
  <si>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</si>
  <si>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</si>
  <si>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</si>
  <si>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</si>
  <si>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</si>
  <si>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</si>
  <si>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</si>
  <si>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</si>
  <si>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</si>
  <si>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</si>
  <si>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</si>
  <si>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</si>
  <si>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</si>
  <si>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</si>
  <si>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</si>
  <si>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</si>
  <si>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</si>
  <si>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</si>
  <si>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</si>
  <si>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</si>
  <si>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</si>
  <si>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</si>
  <si>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</si>
  <si>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</si>
  <si>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</si>
  <si>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</si>
  <si>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</si>
  <si>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</si>
  <si>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</si>
  <si>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</si>
  <si>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</si>
  <si>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</si>
  <si>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</si>
  <si>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</si>
  <si>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</si>
  <si>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</si>
  <si>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</si>
  <si>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</si>
  <si>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</si>
  <si>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</si>
  <si>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</si>
  <si>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</si>
  <si>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</si>
  <si>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</si>
  <si>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</si>
  <si>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</si>
  <si>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</si>
  <si>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</si>
  <si>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</si>
  <si>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</si>
  <si>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</si>
  <si>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</si>
  <si>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</si>
  <si>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</si>
  <si>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</si>
  <si>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</si>
  <si>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</si>
  <si>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</si>
  <si>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</si>
  <si>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</si>
  <si>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</si>
  <si>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</si>
  <si>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</si>
  <si>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</si>
  <si>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</si>
  <si>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</si>
  <si>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</si>
  <si>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</si>
  <si>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</si>
  <si>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</si>
  <si>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</si>
  <si>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</si>
  <si>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</si>
  <si>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</si>
  <si>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</si>
  <si>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</si>
  <si>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</si>
  <si>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</si>
  <si>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</si>
  <si>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</si>
  <si>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</si>
  <si>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</si>
  <si>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</si>
  <si>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</si>
  <si>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</si>
  <si>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</si>
  <si>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</si>
  <si>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</si>
  <si>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</si>
  <si>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</si>
  <si>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</si>
  <si>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</si>
  <si>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</si>
  <si>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</si>
  <si>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</si>
  <si>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</si>
  <si>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</si>
  <si>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</si>
  <si>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</si>
  <si>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</si>
  <si>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</si>
  <si>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</si>
  <si>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</si>
  <si>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</si>
  <si>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</si>
  <si>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</si>
  <si>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</si>
  <si>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</si>
  <si>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</si>
  <si>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</si>
  <si>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</si>
  <si>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</si>
  <si>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</si>
  <si>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</si>
  <si>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</si>
  <si>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</si>
  <si>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</si>
  <si>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</si>
  <si>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</si>
  <si>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</si>
  <si>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</si>
  <si>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</si>
  <si>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</si>
  <si>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</si>
  <si>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</si>
  <si>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</si>
  <si>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</si>
  <si>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</si>
  <si>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</si>
  <si>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</si>
  <si>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</si>
  <si>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</si>
  <si>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</si>
  <si>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</si>
  <si>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</si>
  <si>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</si>
  <si>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</si>
  <si>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</si>
  <si>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</si>
  <si>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</si>
  <si>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</si>
  <si>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</si>
  <si>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</si>
  <si>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</si>
  <si>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</si>
  <si>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</si>
  <si>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</si>
  <si>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</si>
  <si>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</si>
  <si>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</si>
  <si>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</si>
  <si>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</si>
  <si>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</si>
  <si>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</si>
  <si>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</si>
  <si>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</si>
  <si>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</si>
  <si>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</si>
  <si>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</si>
  <si>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</si>
  <si>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</si>
  <si>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</si>
  <si>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</si>
  <si>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</si>
  <si>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</si>
  <si>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</si>
  <si>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</si>
  <si>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</si>
  <si>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</si>
  <si>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</si>
  <si>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</si>
  <si>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</si>
  <si>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</si>
  <si>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</si>
  <si>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</si>
  <si>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</si>
  <si>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</si>
  <si>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</si>
  <si>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</si>
  <si>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</si>
  <si>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</si>
  <si>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</si>
  <si>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</si>
  <si>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</si>
  <si>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</si>
  <si>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</si>
  <si>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</si>
  <si>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</si>
  <si>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</si>
  <si>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</si>
  <si>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</si>
  <si>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</si>
  <si>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</si>
  <si>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</si>
  <si>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</si>
  <si>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</si>
  <si>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</si>
  <si>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</si>
  <si>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</si>
  <si>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</si>
  <si>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</si>
  <si>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</si>
  <si>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</si>
  <si>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</si>
  <si>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</si>
  <si>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</si>
  <si>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</si>
  <si>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</si>
  <si>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</si>
  <si>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</si>
  <si>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</si>
  <si>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</si>
  <si>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</si>
  <si>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</si>
  <si>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</si>
  <si>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</si>
  <si>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</si>
  <si>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</si>
  <si>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</si>
  <si>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</si>
  <si>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</si>
  <si>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</si>
  <si>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</si>
  <si>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</si>
  <si>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</si>
  <si>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</si>
  <si>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</si>
  <si>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</si>
  <si>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</si>
  <si>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</si>
  <si>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</si>
  <si>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</si>
  <si>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</si>
  <si>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</si>
  <si>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</si>
  <si>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</si>
  <si>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</si>
  <si>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</si>
  <si>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</si>
  <si>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</si>
  <si>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</si>
  <si>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</si>
  <si>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</si>
  <si>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</si>
  <si>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</si>
  <si>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</si>
  <si>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</si>
  <si>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</si>
  <si>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</si>
  <si>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</si>
  <si>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</si>
  <si>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</si>
  <si>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</si>
  <si>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</si>
  <si>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</si>
  <si>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</si>
  <si>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</si>
  <si>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</si>
  <si>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</si>
  <si>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</si>
  <si>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</si>
  <si>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</si>
  <si>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</si>
  <si>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</si>
  <si>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</si>
  <si>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</si>
  <si>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</si>
  <si>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</si>
  <si>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</si>
  <si>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</si>
  <si>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</si>
  <si>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</si>
  <si>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</si>
  <si>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</si>
  <si>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</si>
  <si>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</si>
  <si>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</si>
  <si>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</si>
  <si>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</si>
  <si>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</si>
  <si>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</si>
  <si>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</si>
  <si>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</si>
  <si>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</si>
  <si>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</si>
  <si>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</si>
  <si>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</si>
  <si>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</si>
  <si>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</si>
  <si>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</si>
  <si>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</si>
  <si>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</si>
  <si>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</si>
  <si>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</si>
  <si>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</si>
  <si>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</si>
  <si>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</si>
  <si>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</si>
  <si>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</si>
  <si>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</si>
  <si>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</si>
  <si>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</si>
  <si>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</si>
  <si>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</si>
  <si>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</si>
  <si>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</si>
  <si>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</si>
  <si>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</si>
  <si>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</si>
  <si>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</si>
  <si>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</si>
  <si>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</si>
  <si>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</si>
  <si>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</si>
  <si>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</si>
  <si>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</si>
  <si>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</si>
  <si>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</si>
  <si>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</si>
  <si>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</si>
  <si>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</si>
  <si>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</si>
  <si>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</si>
  <si>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</si>
  <si>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</si>
  <si>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</si>
  <si>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</si>
  <si>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</si>
  <si>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</si>
  <si>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</si>
  <si>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</si>
  <si>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</si>
  <si>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</si>
  <si>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</si>
  <si>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</si>
  <si>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</si>
  <si>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</si>
  <si>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</si>
  <si>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</si>
  <si>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</si>
  <si>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</si>
  <si>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</si>
  <si>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</si>
  <si>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</si>
  <si>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</si>
  <si>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</si>
  <si>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</si>
  <si>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</si>
  <si>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</si>
  <si>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</si>
  <si>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</si>
  <si>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</si>
  <si>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</si>
  <si>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</si>
  <si>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</si>
  <si>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</si>
  <si>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</si>
  <si>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</si>
  <si>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</si>
  <si>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</si>
  <si>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</si>
  <si>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</si>
  <si>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</si>
  <si>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</si>
  <si>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</si>
  <si>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</si>
  <si>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</si>
  <si>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</si>
  <si>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</si>
  <si>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</si>
  <si>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</si>
  <si>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</si>
  <si>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</si>
  <si>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</si>
  <si>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</si>
  <si>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</si>
  <si>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</si>
  <si>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</si>
  <si>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</si>
  <si>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</si>
  <si>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</si>
  <si>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</si>
  <si>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</si>
  <si>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</si>
  <si>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</si>
  <si>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</si>
  <si>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</si>
  <si>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</si>
  <si>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</si>
  <si>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</si>
  <si>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</si>
  <si>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</si>
  <si>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</si>
  <si>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</si>
  <si>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</si>
  <si>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</si>
  <si>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</si>
  <si>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</si>
  <si>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</si>
  <si>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</si>
  <si>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</si>
  <si>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</si>
  <si>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</si>
  <si>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</si>
  <si>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</si>
  <si>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</si>
  <si>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</si>
  <si>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</si>
  <si>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</si>
  <si>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</si>
  <si>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</si>
  <si>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</si>
  <si>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</si>
  <si>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</si>
  <si>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</si>
  <si>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</si>
  <si>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</si>
  <si>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</si>
  <si>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</si>
  <si>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</si>
  <si>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</si>
  <si>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</si>
  <si>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</si>
  <si>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</si>
  <si>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</si>
  <si>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</si>
  <si>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</si>
  <si>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</si>
  <si>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</si>
  <si>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</si>
  <si>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</si>
  <si>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</si>
  <si>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</si>
  <si>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</si>
  <si>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</si>
  <si>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</si>
  <si>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</si>
  <si>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</si>
  <si>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</si>
  <si>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</si>
  <si>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</si>
  <si>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</si>
  <si>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</si>
  <si>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</si>
  <si>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</si>
  <si>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</si>
  <si>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</si>
  <si>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</si>
  <si>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</si>
  <si>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</si>
  <si>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</si>
  <si>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</si>
  <si>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</si>
  <si>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</si>
  <si>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</si>
  <si>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</si>
  <si>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</si>
  <si>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</si>
  <si>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</si>
  <si>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</si>
  <si>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</si>
  <si>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</si>
  <si>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</si>
  <si>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</si>
  <si>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</si>
  <si>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</si>
  <si>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</si>
  <si>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</si>
  <si>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</si>
  <si>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</si>
  <si>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</si>
  <si>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</si>
  <si>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</si>
  <si>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</si>
  <si>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</si>
  <si>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</si>
  <si>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</si>
  <si>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</si>
  <si>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</si>
  <si>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</si>
  <si>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</si>
  <si>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</si>
  <si>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</si>
  <si>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</si>
  <si>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</si>
  <si>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</si>
  <si>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</si>
  <si>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</si>
  <si>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</si>
  <si>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</si>
  <si>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</si>
  <si>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</si>
  <si>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</si>
  <si>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</si>
  <si>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</si>
  <si>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</si>
  <si>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</si>
  <si>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</si>
  <si>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</si>
  <si>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</si>
  <si>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</si>
  <si>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</si>
  <si>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</si>
  <si>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</si>
  <si>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</si>
  <si>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</si>
  <si>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</si>
  <si>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</si>
  <si>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</si>
  <si>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</si>
  <si>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</si>
  <si>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</si>
  <si>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</si>
  <si>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</si>
  <si>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</si>
  <si>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</si>
  <si>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</si>
  <si>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</si>
  <si>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</si>
  <si>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</si>
  <si>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</si>
  <si>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</si>
  <si>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</si>
  <si>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</si>
  <si>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</si>
  <si>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</si>
  <si>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</si>
  <si>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</si>
  <si>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</si>
  <si>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</si>
  <si>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</si>
  <si>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</si>
  <si>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</si>
  <si>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</si>
  <si>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</si>
  <si>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</si>
  <si>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</si>
  <si>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</si>
  <si>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</si>
  <si>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</si>
  <si>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</si>
  <si>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</si>
  <si>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</si>
  <si>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</si>
  <si>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</si>
  <si>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</si>
  <si>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</si>
  <si>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</si>
  <si>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</si>
  <si>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</si>
  <si>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</si>
  <si>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</si>
  <si>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</si>
  <si>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</si>
  <si>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</si>
  <si>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</si>
  <si>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</si>
  <si>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</si>
  <si>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</si>
  <si>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</si>
  <si>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</si>
  <si>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</si>
  <si>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</si>
  <si>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</si>
  <si>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</si>
  <si>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</si>
  <si>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</si>
  <si>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</si>
  <si>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</si>
  <si>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</si>
  <si>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</si>
  <si>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</si>
  <si>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</si>
  <si>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</si>
  <si>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</si>
  <si>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</si>
  <si>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</si>
  <si>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</si>
  <si>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</si>
  <si>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</si>
  <si>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</si>
  <si>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</si>
  <si>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</si>
  <si>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</si>
  <si>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</si>
  <si>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</si>
  <si>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</si>
  <si>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</si>
  <si>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</si>
  <si>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</si>
  <si>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</si>
  <si>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</si>
  <si>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</si>
  <si>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</si>
  <si>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</si>
  <si>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</si>
  <si>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</si>
  <si>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</si>
  <si>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</si>
  <si>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</si>
  <si>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</si>
  <si>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</si>
  <si>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</si>
  <si>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</si>
  <si>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</si>
  <si>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</si>
  <si>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</si>
  <si>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</si>
  <si>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</si>
  <si>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</si>
  <si>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</si>
  <si>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</si>
  <si>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</si>
  <si>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</si>
  <si>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</si>
  <si>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</si>
  <si>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</si>
  <si>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</si>
  <si>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</si>
  <si>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</si>
  <si>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</si>
  <si>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</si>
  <si>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</si>
  <si>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</si>
  <si>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</si>
  <si>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</si>
  <si>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</si>
  <si>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</si>
  <si>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</si>
  <si>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</si>
  <si>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</si>
  <si>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</si>
  <si>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</si>
  <si>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</si>
  <si>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</si>
  <si>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</si>
  <si>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</si>
  <si>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</si>
  <si>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</si>
  <si>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</si>
  <si>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</si>
  <si>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</si>
  <si>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</si>
  <si>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</si>
  <si>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</si>
  <si>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</si>
  <si>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</si>
  <si>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</si>
  <si>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</si>
  <si>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</si>
  <si>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</si>
  <si>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</si>
  <si>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</si>
  <si>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</si>
  <si>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</si>
  <si>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</si>
  <si>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</si>
  <si>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</si>
  <si>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</si>
  <si>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</si>
  <si>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</si>
  <si>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</si>
  <si>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</si>
  <si>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</si>
  <si>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</si>
  <si>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</si>
  <si>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</si>
  <si>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</si>
  <si>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</si>
  <si>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</si>
  <si>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</si>
  <si>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</si>
  <si>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</si>
  <si>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</si>
  <si>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</si>
  <si>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</si>
  <si>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</si>
  <si>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</si>
  <si>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</si>
  <si>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</si>
  <si>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</si>
  <si>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</si>
  <si>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</si>
  <si>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</si>
  <si>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</si>
  <si>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</si>
  <si>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</si>
  <si>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</si>
  <si>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</si>
  <si>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</si>
  <si>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</si>
  <si>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</si>
  <si>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</si>
  <si>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</si>
  <si>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</si>
  <si>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</si>
  <si>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</si>
  <si>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</si>
  <si>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</si>
  <si>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</si>
  <si>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</si>
  <si>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</si>
  <si>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</si>
  <si>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</si>
  <si>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</si>
  <si>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</si>
  <si>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</si>
  <si>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</si>
  <si>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</si>
  <si>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</si>
  <si>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</si>
  <si>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</si>
  <si>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</si>
  <si>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</si>
  <si>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</si>
  <si>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</si>
  <si>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</si>
  <si>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</si>
  <si>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</si>
  <si>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</si>
  <si>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</si>
  <si>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</si>
  <si>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</si>
  <si>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</si>
  <si>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</si>
  <si>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</si>
  <si>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</si>
  <si>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</si>
  <si>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</si>
  <si>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</si>
  <si>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</si>
  <si>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</si>
  <si>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</si>
  <si>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</si>
  <si>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</si>
  <si>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</si>
  <si>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</si>
  <si>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</si>
  <si>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</si>
  <si>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</si>
  <si>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</si>
  <si>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</si>
  <si>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</si>
  <si>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</si>
  <si>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</si>
  <si>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</si>
  <si>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</si>
  <si>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</si>
  <si>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</si>
  <si>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</si>
  <si>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</si>
  <si>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</si>
  <si>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</si>
  <si>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</si>
  <si>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</si>
  <si>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</si>
  <si>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</si>
  <si>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</si>
  <si>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</si>
  <si>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</si>
  <si>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</si>
  <si>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</si>
  <si>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</si>
  <si>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</si>
  <si>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</si>
  <si>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</si>
  <si>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</si>
  <si>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</si>
  <si>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</si>
  <si>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</si>
  <si>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</si>
  <si>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</si>
  <si>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</si>
  <si>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</si>
  <si>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</si>
  <si>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</si>
  <si>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</si>
  <si>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</si>
  <si>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</si>
  <si>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</si>
  <si>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</si>
  <si>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</si>
  <si>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</si>
  <si>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</si>
  <si>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</si>
  <si>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</si>
  <si>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</si>
  <si>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</si>
  <si>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</si>
  <si>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</si>
  <si>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</si>
  <si>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</si>
  <si>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</si>
  <si>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</si>
  <si>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</si>
  <si>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</si>
  <si>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</si>
  <si>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</si>
  <si>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</si>
  <si>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</si>
  <si>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</si>
  <si>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</si>
  <si>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</si>
  <si>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</si>
  <si>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</si>
  <si>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</si>
  <si>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</si>
  <si>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</si>
  <si>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</si>
  <si>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</si>
  <si>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</si>
  <si>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</si>
  <si>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</si>
  <si>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</si>
  <si>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</si>
  <si>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</si>
  <si>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</si>
  <si>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</si>
  <si>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</si>
  <si>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</si>
  <si>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</si>
  <si>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</si>
  <si>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</si>
  <si>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</si>
  <si>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</si>
  <si>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</si>
  <si>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</si>
  <si>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</si>
  <si>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</si>
  <si>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</si>
  <si>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</si>
  <si>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</si>
  <si>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</si>
  <si>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</si>
  <si>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</si>
  <si>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</si>
  <si>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</si>
  <si>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</si>
  <si>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</si>
  <si>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</si>
  <si>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</si>
  <si>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</si>
  <si>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</si>
  <si>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</si>
  <si>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</si>
  <si>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</si>
  <si>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</si>
  <si>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</si>
  <si>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</si>
  <si>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</si>
  <si>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</si>
  <si>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</si>
  <si>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</si>
  <si>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</si>
  <si>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</si>
  <si>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</si>
  <si>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</si>
  <si>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</si>
  <si>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</si>
  <si>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</si>
  <si>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</si>
  <si>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</si>
  <si>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</si>
  <si>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</si>
  <si>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</si>
  <si>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</si>
  <si>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</si>
  <si>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</si>
  <si>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</si>
  <si>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</si>
  <si>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</si>
  <si>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</si>
  <si>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</si>
  <si>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</si>
  <si>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</si>
  <si>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</si>
  <si>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</si>
  <si>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</si>
  <si>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</si>
  <si>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</si>
  <si>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</si>
  <si>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</si>
  <si>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</si>
  <si>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</si>
  <si>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</si>
  <si>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</si>
  <si>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</si>
  <si>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</si>
  <si>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</si>
  <si>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</si>
  <si>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</si>
  <si>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</si>
  <si>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</si>
  <si>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</si>
  <si>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</si>
  <si>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</si>
  <si>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</si>
  <si>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</si>
  <si>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</si>
  <si>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</si>
  <si>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</si>
  <si>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</si>
  <si>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</si>
  <si>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</si>
  <si>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</si>
  <si>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</si>
  <si>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</si>
  <si>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</si>
  <si>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</si>
  <si>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</si>
  <si>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</si>
  <si>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</si>
  <si>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</si>
  <si>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</si>
  <si>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</si>
  <si>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</si>
  <si>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</si>
  <si>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</si>
  <si>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</si>
  <si>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</si>
  <si>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</si>
  <si>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</si>
  <si>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</si>
  <si>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</si>
  <si>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</si>
  <si>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</si>
  <si>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</si>
  <si>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</si>
  <si>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</si>
  <si>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</si>
  <si>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</si>
  <si>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</si>
  <si>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</si>
  <si>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</si>
  <si>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</si>
  <si>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</si>
  <si>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</si>
  <si>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</si>
  <si>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</si>
  <si>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</si>
  <si>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</si>
  <si>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</si>
  <si>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</si>
  <si>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</si>
  <si>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</si>
  <si>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</si>
  <si>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</si>
  <si>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</si>
  <si>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</si>
  <si>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</si>
  <si>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</si>
  <si>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</si>
  <si>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</si>
  <si>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</si>
  <si>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</si>
  <si>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</si>
  <si>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</si>
  <si>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</si>
  <si>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</si>
  <si>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</si>
  <si>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</si>
  <si>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</si>
  <si>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</si>
  <si>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</si>
  <si>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</si>
  <si>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</si>
  <si>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</si>
  <si>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</si>
  <si>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</si>
  <si>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</si>
  <si>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</si>
  <si>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</si>
  <si>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</si>
  <si>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</si>
  <si>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</si>
  <si>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</si>
  <si>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</si>
  <si>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</si>
  <si>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</si>
  <si>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</si>
  <si>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</si>
  <si>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</si>
  <si>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</si>
  <si>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</si>
  <si>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</si>
  <si>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</si>
  <si>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</si>
  <si>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</si>
  <si>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</si>
  <si>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</si>
  <si>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</si>
  <si>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</si>
  <si>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</si>
  <si>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</si>
  <si>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</si>
  <si>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</si>
  <si>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</si>
  <si>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</si>
  <si>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</si>
  <si>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</si>
  <si>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</si>
  <si>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</si>
  <si>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</si>
  <si>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</si>
  <si>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</si>
  <si>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</si>
  <si>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</si>
  <si>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</si>
  <si>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</si>
  <si>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</si>
  <si>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</si>
  <si>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</si>
  <si>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</si>
  <si>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</si>
  <si>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</si>
  <si>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</si>
  <si>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</si>
  <si>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</si>
  <si>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</si>
  <si>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</si>
  <si>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</si>
  <si>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</si>
  <si>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</si>
  <si>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</si>
  <si>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</si>
  <si>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</si>
  <si>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</si>
  <si>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</si>
  <si>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</si>
  <si>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</si>
  <si>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</si>
  <si>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</si>
  <si>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</si>
  <si>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</si>
  <si>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</si>
  <si>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</si>
  <si>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</si>
  <si>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</si>
  <si>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</si>
  <si>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</si>
  <si>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</si>
  <si>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</si>
  <si>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</si>
  <si>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</si>
  <si>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</si>
  <si>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</si>
  <si>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</si>
  <si>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</si>
  <si>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</si>
  <si>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</si>
  <si>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</si>
  <si>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</si>
  <si>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</si>
  <si>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</si>
  <si>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</si>
  <si>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</si>
  <si>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</si>
  <si>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</si>
  <si>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</si>
  <si>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</si>
  <si>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</si>
  <si>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</si>
  <si>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</si>
  <si>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</si>
  <si>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</si>
  <si>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</si>
  <si>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</si>
  <si>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</si>
  <si>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</si>
  <si>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</si>
  <si>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</si>
  <si>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</si>
  <si>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</si>
  <si>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</si>
  <si>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</si>
  <si>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</si>
  <si>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</si>
  <si>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</si>
  <si>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</si>
  <si>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</si>
  <si>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</si>
  <si>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</si>
  <si>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</si>
  <si>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</si>
  <si>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</si>
  <si>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</si>
  <si>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</si>
  <si>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</si>
  <si>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</si>
  <si>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</si>
  <si>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</si>
  <si>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</si>
  <si>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</si>
  <si>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</si>
  <si>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</si>
  <si>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</si>
  <si>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</si>
  <si>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</si>
  <si>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</si>
  <si>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</si>
  <si>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</si>
  <si>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</si>
  <si>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</si>
  <si>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</si>
  <si>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</si>
  <si>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</si>
  <si>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</si>
  <si>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</si>
  <si>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</si>
  <si>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</si>
  <si>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</si>
  <si>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</si>
  <si>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</si>
  <si>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</si>
  <si>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</si>
  <si>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</si>
  <si>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</si>
  <si>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</si>
  <si>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</si>
  <si>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</si>
  <si>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</si>
  <si>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</si>
  <si>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</si>
  <si>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</si>
  <si>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</si>
  <si>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</si>
  <si>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</si>
  <si>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</si>
  <si>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</si>
  <si>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</si>
  <si>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</si>
  <si>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</si>
  <si>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</si>
  <si>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</si>
  <si>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</si>
  <si>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</si>
  <si>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</si>
  <si>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</si>
  <si>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</si>
  <si>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</si>
  <si>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</si>
  <si>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</si>
  <si>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</si>
  <si>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</si>
  <si>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</si>
  <si>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</si>
  <si>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</si>
  <si>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</si>
  <si>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</si>
  <si>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</si>
  <si>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</si>
  <si>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</si>
  <si>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</si>
  <si>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</si>
  <si>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</si>
  <si>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</si>
  <si>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</si>
  <si>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</si>
  <si>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</si>
  <si>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</si>
  <si>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</si>
  <si>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</si>
  <si>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</si>
  <si>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</si>
  <si>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</si>
  <si>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</si>
  <si>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</si>
  <si>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</si>
  <si>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</si>
  <si>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</si>
  <si>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</si>
  <si>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</si>
  <si>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</si>
  <si>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</si>
  <si>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</si>
  <si>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</si>
  <si>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</si>
  <si>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</si>
  <si>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</si>
  <si>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</si>
  <si>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</si>
  <si>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</si>
  <si>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</si>
  <si>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</si>
  <si>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</si>
  <si>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</si>
  <si>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</si>
  <si>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</si>
  <si>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</si>
  <si>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</si>
  <si>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</si>
  <si>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</si>
  <si>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</si>
  <si>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</si>
  <si>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</si>
  <si>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</si>
  <si>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</si>
  <si>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</si>
  <si>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</si>
  <si>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</si>
  <si>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</si>
  <si>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</si>
  <si>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</si>
  <si>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</si>
  <si>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</si>
  <si>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</si>
  <si>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</si>
  <si>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</si>
  <si>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</si>
  <si>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</si>
  <si>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</si>
  <si>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</si>
  <si>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</si>
  <si>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</si>
  <si>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</si>
  <si>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</si>
  <si>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</si>
  <si>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</si>
  <si>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</si>
  <si>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</si>
  <si>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</si>
  <si>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</si>
  <si>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</si>
  <si>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</si>
  <si>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</si>
  <si>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</si>
  <si>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</si>
  <si>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</si>
  <si>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</si>
  <si>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</si>
  <si>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</si>
  <si>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</si>
  <si>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</si>
  <si>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</si>
  <si>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</si>
  <si>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</si>
  <si>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</si>
  <si>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</si>
  <si>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</si>
  <si>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</si>
  <si>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</si>
  <si>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</si>
  <si>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</si>
  <si>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</si>
  <si>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</si>
  <si>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</si>
  <si>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</si>
  <si>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</si>
  <si>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</si>
  <si>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</si>
  <si>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</si>
  <si>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</si>
  <si>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</si>
  <si>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</si>
  <si>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</si>
  <si>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</si>
  <si>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</si>
  <si>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</si>
  <si>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</si>
  <si>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</si>
  <si>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</si>
  <si>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</si>
  <si>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</si>
  <si>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</si>
  <si>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</si>
  <si>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</si>
  <si>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</si>
  <si>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</si>
  <si>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</si>
  <si>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</si>
  <si>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</si>
  <si>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</si>
  <si>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</si>
  <si>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</si>
  <si>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</si>
  <si>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</si>
  <si>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</si>
  <si>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</si>
  <si>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</si>
  <si>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</si>
  <si>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</si>
  <si>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</si>
  <si>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</si>
  <si>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</si>
  <si>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</si>
  <si>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</si>
  <si>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</si>
  <si>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</si>
  <si>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</si>
  <si>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</si>
  <si>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</si>
  <si>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</si>
  <si>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</si>
  <si>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</si>
  <si>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</si>
  <si>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</si>
  <si>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</si>
  <si>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</si>
  <si>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</si>
  <si>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</si>
  <si>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</si>
  <si>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</si>
  <si>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</si>
  <si>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</si>
  <si>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</si>
  <si>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</si>
  <si>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</si>
  <si>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</si>
  <si>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</si>
  <si>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</si>
  <si>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</si>
  <si>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</si>
  <si>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</si>
  <si>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</si>
  <si>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</si>
  <si>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</si>
  <si>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</si>
  <si>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</si>
  <si>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</si>
  <si>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</si>
  <si>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</si>
  <si>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</si>
  <si>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</si>
  <si>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</si>
  <si>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</si>
  <si>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</si>
  <si>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</si>
  <si>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</si>
  <si>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</si>
  <si>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</si>
  <si>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</si>
  <si>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</si>
  <si>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</si>
  <si>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</si>
  <si>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</si>
  <si>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</si>
  <si>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</si>
  <si>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</si>
  <si>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</si>
  <si>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</si>
  <si>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</si>
  <si>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</si>
  <si>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</si>
  <si>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</si>
  <si>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</si>
  <si>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</si>
  <si>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</si>
  <si>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</si>
  <si>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</si>
  <si>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</si>
  <si>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</si>
  <si>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</si>
  <si>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</si>
  <si>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</si>
  <si>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</si>
  <si>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</si>
  <si>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</si>
  <si>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</si>
  <si>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</si>
  <si>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</si>
  <si>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</si>
  <si>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</si>
  <si>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</si>
  <si>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</si>
  <si>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</si>
  <si>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</si>
  <si>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</si>
  <si>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</si>
  <si>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</si>
  <si>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</si>
  <si>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</si>
  <si>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</si>
  <si>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</si>
  <si>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</si>
  <si>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</si>
  <si>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</si>
  <si>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</si>
  <si>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</si>
  <si>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</si>
  <si>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</si>
  <si>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</si>
  <si>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</si>
  <si>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</si>
  <si>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</si>
  <si>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</si>
  <si>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</si>
  <si>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</si>
  <si>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</si>
  <si>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</si>
  <si>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</si>
  <si>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</si>
  <si>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</si>
  <si>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</si>
  <si>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</si>
  <si>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</si>
  <si>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</si>
  <si>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</si>
  <si>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</si>
  <si>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</si>
  <si>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</si>
  <si>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</si>
  <si>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</si>
  <si>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</si>
  <si>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</si>
  <si>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</si>
  <si>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</si>
  <si>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</si>
  <si>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</si>
  <si>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</si>
  <si>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</si>
  <si>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</si>
  <si>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</si>
  <si>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</si>
  <si>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</si>
  <si>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</si>
  <si>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</si>
  <si>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</si>
  <si>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</si>
  <si>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</si>
  <si>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</si>
  <si>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</si>
  <si>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</si>
  <si>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</si>
  <si>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</si>
  <si>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</si>
  <si>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</si>
  <si>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</si>
  <si>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</si>
  <si>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</si>
  <si>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</si>
  <si>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</si>
  <si>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</si>
  <si>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</si>
  <si>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</si>
  <si>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</si>
  <si>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</si>
  <si>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</si>
  <si>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</si>
  <si>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</si>
  <si>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</si>
  <si>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</si>
  <si>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</si>
  <si>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</si>
  <si>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</si>
  <si>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</si>
  <si>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</si>
  <si>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</si>
  <si>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</si>
  <si>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</si>
  <si>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</si>
  <si>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</si>
  <si>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</si>
  <si>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</si>
  <si>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</si>
  <si>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</si>
  <si>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</si>
  <si>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</si>
  <si>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</si>
  <si>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</si>
  <si>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</si>
  <si>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</si>
  <si>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</si>
  <si>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</si>
  <si>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</si>
  <si>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</si>
  <si>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</si>
  <si>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</si>
  <si>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</si>
  <si>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</si>
  <si>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</si>
  <si>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</si>
  <si>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</si>
  <si>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</si>
  <si>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</si>
  <si>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</si>
  <si>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</si>
  <si>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</si>
  <si>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</si>
  <si>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</si>
  <si>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</si>
  <si>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</si>
  <si>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</si>
  <si>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</si>
  <si>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</si>
  <si>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</si>
  <si>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</si>
  <si>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</si>
  <si>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</si>
  <si>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</si>
  <si>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</si>
  <si>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</si>
  <si>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</si>
  <si>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</si>
  <si>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</si>
  <si>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</si>
  <si>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</si>
  <si>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</si>
  <si>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</si>
  <si>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</si>
  <si>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</si>
  <si>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</si>
  <si>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</si>
  <si>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</si>
  <si>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</si>
  <si>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</si>
  <si>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</si>
  <si>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</si>
  <si>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</si>
  <si>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</si>
  <si>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</si>
  <si>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</si>
  <si>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</si>
  <si>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</si>
  <si>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</si>
  <si>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</si>
  <si>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</si>
  <si>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</si>
  <si>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</si>
  <si>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</si>
  <si>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</si>
  <si>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</si>
  <si>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</si>
  <si>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</si>
  <si>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</si>
  <si>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</si>
  <si>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</si>
  <si>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</si>
  <si>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</si>
  <si>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</si>
  <si>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</si>
  <si>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</si>
  <si>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</si>
  <si>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</si>
  <si>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</si>
  <si>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</si>
  <si>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</si>
  <si>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</si>
  <si>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</si>
  <si>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</si>
  <si>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</si>
  <si>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</si>
  <si>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</si>
  <si>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</si>
  <si>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</si>
  <si>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</si>
  <si>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</si>
  <si>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</si>
  <si>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</si>
  <si>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</si>
  <si>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</si>
  <si>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</si>
  <si>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</si>
  <si>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</si>
  <si>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</si>
  <si>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</si>
  <si>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</si>
  <si>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</si>
  <si>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</si>
  <si>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</si>
  <si>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</si>
  <si>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</si>
  <si>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</si>
  <si>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</si>
  <si>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</si>
  <si>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</si>
  <si>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</si>
  <si>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</si>
  <si>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</si>
  <si>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</si>
  <si>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</si>
  <si>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</si>
  <si>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</si>
  <si>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</si>
  <si>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</si>
  <si>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</si>
  <si>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</si>
  <si>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</si>
  <si>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</si>
  <si>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</si>
  <si>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</si>
  <si>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</si>
  <si>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</si>
  <si>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</si>
  <si>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</si>
  <si>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</si>
  <si>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</si>
  <si>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</si>
  <si>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</si>
  <si>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</si>
  <si>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</si>
  <si>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</si>
  <si>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</si>
  <si>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</si>
  <si>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</si>
  <si>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</si>
  <si>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</si>
  <si>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</si>
  <si>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</si>
  <si>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</si>
  <si>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</si>
  <si>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</si>
  <si>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</si>
  <si>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</si>
  <si>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</si>
  <si>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</si>
  <si>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</si>
  <si>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</si>
  <si>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</si>
  <si>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</si>
  <si>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</si>
  <si>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</si>
  <si>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</si>
  <si>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</si>
  <si>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</si>
  <si>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</si>
  <si>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</si>
  <si>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</si>
  <si>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</si>
  <si>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</si>
  <si>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</si>
  <si>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</si>
  <si>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</si>
  <si>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</si>
  <si>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</si>
  <si>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</si>
  <si>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</si>
  <si>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</si>
  <si>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</si>
  <si>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</si>
  <si>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</si>
  <si>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</si>
  <si>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</si>
  <si>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</si>
  <si>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</si>
  <si>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</si>
  <si>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</si>
  <si>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</si>
  <si>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</si>
  <si>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</si>
  <si>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</si>
  <si>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</si>
  <si>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</si>
  <si>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</si>
  <si>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</si>
  <si>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</si>
  <si>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</si>
  <si>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</si>
  <si>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</si>
  <si>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</si>
  <si>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</si>
  <si>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</si>
  <si>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</si>
  <si>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</si>
  <si>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</si>
  <si>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</si>
  <si>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</si>
  <si>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</si>
  <si>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</si>
  <si>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</si>
  <si>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</si>
  <si>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</si>
  <si>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</si>
  <si>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</si>
  <si>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</si>
  <si>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</si>
  <si>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</si>
  <si>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</si>
  <si>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</si>
  <si>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</si>
  <si>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</si>
  <si>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</si>
  <si>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</si>
  <si>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</si>
  <si>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</si>
  <si>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</si>
  <si>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</si>
  <si>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</si>
  <si>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</si>
  <si>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</si>
  <si>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</si>
  <si>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</si>
  <si>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</si>
  <si>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</si>
  <si>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</si>
  <si>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</si>
  <si>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</si>
  <si>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</si>
  <si>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</si>
  <si>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</si>
  <si>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</si>
  <si>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</si>
  <si>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</si>
  <si>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</si>
  <si>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</si>
  <si>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</si>
  <si>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</si>
  <si>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</si>
  <si>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</si>
  <si>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</si>
  <si>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</si>
  <si>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</si>
  <si>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</si>
  <si>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</si>
  <si>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</si>
  <si>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</si>
  <si>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</si>
  <si>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</si>
  <si>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</si>
  <si>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</si>
  <si>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</si>
  <si>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</si>
  <si>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</si>
  <si>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</si>
  <si>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</si>
  <si>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</si>
  <si>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</si>
  <si>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</si>
  <si>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</si>
  <si>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</si>
  <si>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</si>
  <si>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</si>
  <si>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</si>
  <si>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</si>
  <si>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</si>
  <si>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</si>
  <si>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</si>
  <si>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</si>
  <si>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</si>
  <si>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</si>
  <si>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</si>
  <si>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</si>
  <si>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</si>
  <si>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</si>
  <si>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</si>
  <si>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</si>
  <si>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</si>
  <si>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</si>
  <si>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</si>
  <si>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</si>
  <si>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</si>
  <si>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</si>
  <si>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</si>
  <si>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</si>
  <si>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</si>
  <si>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</si>
  <si>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</si>
  <si>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</si>
  <si>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</si>
  <si>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</si>
  <si>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</si>
  <si>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</si>
  <si>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</si>
  <si>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</si>
  <si>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</si>
  <si>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</si>
  <si>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</si>
  <si>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</si>
  <si>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</si>
  <si>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</si>
  <si>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</si>
  <si>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</si>
  <si>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</si>
  <si>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</si>
  <si>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</si>
  <si>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</si>
  <si>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</si>
  <si>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</si>
  <si>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</si>
  <si>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</si>
  <si>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</si>
  <si>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</si>
  <si>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</si>
  <si>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</si>
  <si>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</si>
  <si>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</si>
  <si>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</si>
  <si>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</si>
  <si>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</si>
  <si>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</si>
  <si>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</si>
  <si>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</si>
  <si>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</si>
  <si>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</si>
  <si>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</si>
  <si>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</si>
  <si>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</si>
  <si>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</si>
  <si>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</si>
  <si>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</si>
  <si>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</si>
  <si>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</si>
  <si>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</si>
  <si>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</si>
  <si>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</si>
  <si>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</si>
  <si>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</si>
  <si>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</si>
  <si>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</si>
  <si>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</si>
  <si>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</si>
  <si>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</si>
  <si>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</si>
  <si>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</si>
  <si>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</si>
  <si>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</si>
  <si>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</si>
  <si>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</si>
  <si>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</si>
  <si>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</si>
  <si>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</si>
  <si>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</si>
  <si>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</si>
  <si>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</si>
  <si>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</si>
  <si>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</si>
  <si>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</si>
  <si>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</si>
  <si>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</si>
  <si>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</si>
  <si>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</si>
  <si>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</si>
  <si>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</si>
  <si>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</si>
  <si>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</si>
  <si>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</si>
  <si>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</si>
  <si>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</si>
  <si>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</si>
  <si>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</si>
  <si>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</si>
  <si>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</si>
  <si>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</si>
  <si>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</si>
  <si>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</si>
  <si>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</si>
  <si>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</si>
  <si>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</si>
  <si>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</si>
  <si>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</si>
  <si>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</si>
  <si>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</si>
  <si>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</si>
  <si>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</si>
  <si>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</si>
  <si>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</si>
  <si>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</si>
  <si>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</si>
  <si>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</si>
  <si>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</si>
  <si>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</si>
  <si>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</si>
  <si>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</si>
  <si>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</si>
  <si>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</si>
  <si>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</si>
  <si>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</si>
  <si>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</si>
  <si>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</si>
  <si>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</si>
  <si>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</si>
  <si>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</si>
  <si>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</si>
  <si>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</si>
  <si>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</si>
  <si>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</si>
  <si>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</si>
  <si>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</si>
  <si>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</si>
  <si>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</si>
  <si>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</si>
  <si>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</si>
  <si>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</si>
  <si>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</si>
  <si>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</si>
  <si>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</si>
  <si>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</si>
  <si>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</si>
  <si>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</si>
  <si>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</si>
  <si>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</si>
  <si>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</si>
  <si>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</si>
  <si>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</si>
  <si>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</si>
  <si>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</si>
  <si>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</si>
  <si>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</si>
  <si>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</si>
  <si>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</si>
  <si>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</si>
  <si>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</si>
  <si>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</si>
  <si>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</si>
  <si>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</si>
  <si>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</si>
  <si>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</si>
  <si>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</si>
  <si>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</si>
  <si>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</si>
  <si>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</si>
  <si>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</si>
  <si>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</si>
  <si>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</si>
  <si>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</si>
  <si>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</si>
  <si>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</si>
  <si>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</si>
  <si>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</si>
  <si>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</si>
  <si>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</si>
  <si>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</si>
  <si>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</si>
  <si>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</si>
  <si>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</si>
  <si>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</si>
  <si>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</si>
  <si>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</si>
  <si>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</si>
  <si>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</si>
  <si>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</si>
  <si>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</si>
  <si>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</si>
  <si>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</si>
  <si>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</si>
  <si>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</si>
  <si>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</si>
  <si>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</si>
  <si>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</si>
  <si>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</si>
  <si>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</si>
  <si>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</si>
  <si>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</si>
  <si>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</si>
  <si>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</si>
  <si>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</si>
  <si>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</si>
  <si>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</si>
  <si>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</si>
  <si>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</si>
  <si>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</si>
  <si>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</si>
  <si>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</si>
  <si>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</si>
  <si>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</si>
  <si>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</si>
  <si>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</si>
  <si>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</si>
  <si>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</si>
  <si>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</si>
  <si>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</si>
  <si>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</si>
  <si>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</si>
  <si>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</si>
  <si>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</si>
  <si>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</si>
  <si>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</si>
  <si>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</si>
  <si>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</si>
  <si>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</si>
  <si>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</si>
  <si>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</si>
  <si>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</si>
  <si>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</si>
  <si>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</si>
  <si>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</si>
  <si>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</si>
  <si>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</si>
  <si>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</si>
  <si>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</si>
  <si>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</si>
  <si>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</si>
  <si>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</si>
  <si>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</si>
  <si>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</si>
  <si>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</si>
  <si>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</si>
  <si>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</si>
  <si>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</si>
  <si>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</si>
  <si>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</si>
  <si>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</si>
  <si>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</si>
  <si>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</si>
  <si>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</si>
  <si>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</si>
  <si>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</si>
  <si>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</si>
  <si>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</si>
  <si>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</si>
  <si>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</si>
  <si>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</si>
  <si>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</si>
  <si>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</si>
  <si>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</si>
  <si>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</si>
  <si>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</si>
  <si>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</si>
  <si>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</si>
  <si>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</si>
  <si>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</si>
  <si>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</si>
  <si>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</si>
  <si>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</si>
  <si>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</si>
  <si>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</si>
  <si>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</si>
  <si>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</si>
  <si>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</si>
  <si>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</si>
  <si>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</si>
  <si>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</si>
  <si>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</si>
  <si>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</si>
  <si>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</si>
  <si>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</si>
  <si>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</si>
  <si>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</si>
  <si>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</si>
  <si>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</si>
  <si>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</si>
  <si>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</si>
  <si>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</si>
  <si>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</si>
  <si>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</si>
  <si>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</si>
  <si>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</si>
  <si>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</si>
  <si>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</si>
  <si>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</si>
  <si>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</si>
  <si>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</si>
  <si>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</si>
  <si>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</si>
  <si>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</si>
  <si>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</si>
  <si>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</si>
  <si>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</si>
  <si>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</si>
  <si>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</si>
  <si>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</si>
  <si>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</si>
  <si>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</si>
  <si>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</si>
  <si>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</si>
  <si>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</si>
  <si>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</si>
  <si>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</si>
  <si>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</si>
  <si>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</si>
  <si>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</si>
  <si>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</si>
  <si>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</si>
  <si>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</si>
  <si>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</si>
  <si>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</si>
  <si>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</si>
  <si>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</si>
  <si>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</si>
  <si>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</si>
  <si>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</si>
  <si>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</si>
  <si>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</si>
  <si>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</si>
  <si>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</si>
  <si>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</si>
  <si>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</si>
  <si>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</si>
  <si>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</si>
  <si>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</si>
  <si>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</si>
  <si>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</si>
  <si>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</si>
  <si>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</si>
  <si>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</si>
  <si>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</si>
  <si>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</si>
  <si>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</si>
  <si>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</si>
  <si>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</si>
  <si>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</si>
  <si>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</si>
  <si>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</si>
  <si>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</si>
  <si>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</si>
  <si>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</si>
  <si>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</si>
  <si>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</si>
  <si>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</si>
  <si>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</si>
  <si>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</si>
  <si>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</si>
  <si>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</si>
  <si>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</si>
  <si>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</si>
  <si>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</si>
  <si>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</si>
  <si>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</si>
  <si>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</si>
  <si>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</si>
  <si>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</si>
  <si>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</si>
  <si>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</si>
  <si>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</si>
  <si>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</si>
  <si>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</si>
  <si>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</si>
  <si>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</si>
  <si>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</si>
  <si>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</si>
  <si>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</si>
  <si>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</si>
  <si>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</si>
  <si>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</si>
  <si>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</si>
  <si>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</si>
  <si>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</si>
  <si>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</si>
  <si>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</si>
  <si>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</si>
  <si>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</si>
  <si>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</si>
  <si>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</si>
  <si>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</si>
  <si>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</si>
  <si>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</si>
  <si>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</si>
  <si>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</si>
  <si>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</si>
  <si>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</si>
  <si>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</si>
  <si>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</si>
  <si>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</si>
  <si>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</si>
  <si>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</si>
  <si>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</si>
  <si>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</si>
  <si>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</si>
  <si>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</si>
  <si>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</si>
  <si>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</si>
  <si>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</si>
  <si>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</si>
  <si>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</si>
  <si>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</si>
  <si>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</si>
  <si>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</si>
  <si>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</si>
  <si>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</si>
  <si>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</si>
  <si>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</si>
  <si>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</si>
  <si>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</si>
  <si>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</si>
  <si>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</si>
  <si>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</si>
  <si>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</si>
  <si>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</si>
  <si>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</si>
  <si>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</si>
  <si>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</si>
  <si>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</si>
  <si>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</si>
  <si>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</si>
  <si>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</si>
  <si>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</si>
  <si>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</si>
  <si>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</si>
  <si>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</si>
  <si>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</si>
  <si>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</si>
  <si>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</si>
  <si>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</si>
  <si>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</si>
  <si>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</si>
  <si>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</si>
  <si>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</si>
  <si>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</si>
  <si>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</si>
  <si>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</si>
  <si>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</si>
  <si>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</si>
  <si>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</si>
  <si>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</si>
  <si>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</si>
  <si>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</si>
  <si>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</si>
  <si>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</si>
  <si>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</si>
  <si>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</si>
  <si>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</si>
  <si>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</si>
  <si>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</si>
  <si>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</si>
  <si>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</si>
  <si>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</si>
  <si>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</si>
  <si>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</si>
  <si>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</si>
  <si>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</si>
  <si>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</si>
  <si>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</si>
  <si>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</si>
  <si>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</si>
  <si>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</si>
  <si>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</si>
  <si>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</si>
  <si>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</si>
  <si>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</si>
  <si>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</si>
  <si>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</si>
  <si>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</si>
  <si>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</si>
  <si>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</si>
  <si>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</si>
  <si>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</si>
  <si>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</si>
  <si>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</si>
  <si>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</si>
  <si>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</si>
  <si>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</si>
  <si>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</si>
  <si>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</si>
  <si>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</si>
  <si>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</si>
  <si>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</si>
  <si>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</si>
  <si>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</si>
  <si>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</si>
  <si>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</si>
  <si>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</si>
  <si>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</si>
  <si>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</si>
  <si>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</si>
  <si>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</si>
  <si>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</si>
  <si>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</si>
  <si>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</si>
  <si>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</si>
  <si>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</si>
  <si>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</si>
  <si>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</si>
  <si>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</si>
  <si>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</si>
  <si>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</si>
  <si>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</si>
  <si>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</si>
  <si>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</si>
  <si>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</si>
  <si>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</si>
  <si>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</si>
  <si>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</si>
  <si>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</si>
  <si>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</si>
  <si>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</si>
  <si>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</si>
  <si>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</si>
  <si>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</si>
  <si>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</si>
  <si>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</si>
  <si>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</si>
  <si>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</si>
  <si>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</si>
  <si>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</si>
  <si>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</si>
  <si>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</si>
  <si>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</si>
  <si>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</si>
  <si>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</si>
  <si>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</si>
  <si>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</si>
  <si>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</si>
  <si>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</si>
  <si>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</si>
  <si>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</si>
  <si>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</si>
  <si>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</si>
  <si>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</si>
  <si>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</si>
  <si>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</si>
  <si>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</si>
  <si>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</si>
  <si>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</si>
  <si>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</si>
  <si>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</si>
  <si>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</si>
  <si>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</si>
  <si>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</si>
  <si>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</si>
  <si>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</si>
  <si>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</si>
  <si>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</si>
  <si>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</si>
  <si>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</si>
  <si>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</si>
  <si>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</si>
  <si>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</si>
  <si>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</si>
  <si>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</si>
  <si>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</si>
  <si>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</si>
  <si>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</si>
  <si>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</si>
  <si>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</si>
  <si>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</si>
  <si>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</si>
  <si>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</si>
  <si>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</si>
  <si>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</si>
  <si>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</si>
  <si>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</si>
  <si>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</si>
  <si>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</si>
  <si>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</si>
  <si>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</si>
  <si>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</si>
  <si>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</si>
  <si>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</si>
  <si>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</si>
  <si>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</si>
  <si>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</si>
  <si>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</si>
  <si>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</si>
  <si>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</si>
  <si>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</si>
  <si>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</si>
  <si>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</si>
  <si>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</si>
  <si>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</si>
  <si>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</si>
  <si>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</si>
  <si>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</si>
  <si>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</si>
  <si>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</si>
  <si>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</si>
  <si>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</si>
  <si>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</si>
  <si>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</si>
  <si>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</si>
  <si>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</si>
  <si>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</si>
  <si>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</si>
  <si>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</si>
  <si>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</si>
  <si>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</si>
  <si>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</si>
  <si>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</si>
  <si>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</si>
  <si>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</si>
  <si>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</si>
  <si>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</si>
  <si>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</si>
  <si>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</si>
  <si>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</si>
  <si>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</si>
  <si>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</si>
  <si>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</si>
  <si>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</si>
  <si>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</si>
  <si>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</si>
  <si>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</si>
  <si>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</si>
  <si>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</si>
  <si>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</si>
  <si>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</si>
  <si>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</si>
  <si>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</si>
  <si>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</si>
  <si>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</si>
  <si>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</si>
  <si>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</si>
  <si>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</si>
  <si>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</si>
  <si>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</si>
  <si>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</si>
  <si>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</si>
  <si>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</si>
  <si>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</si>
  <si>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</si>
  <si>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</si>
  <si>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</si>
  <si>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</si>
  <si>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</si>
  <si>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</si>
  <si>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</si>
  <si>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</si>
  <si>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</si>
  <si>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</si>
  <si>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</si>
  <si>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</si>
  <si>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</si>
  <si>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</si>
  <si>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</si>
  <si>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</si>
  <si>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</si>
  <si>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</si>
  <si>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</si>
  <si>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</si>
  <si>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</si>
  <si>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</si>
  <si>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</si>
  <si>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</si>
  <si>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</si>
  <si>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</si>
  <si>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</si>
  <si>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</si>
  <si>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</si>
  <si>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</si>
  <si>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</si>
  <si>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</si>
  <si>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</si>
  <si>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</si>
  <si>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</si>
  <si>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</si>
  <si>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</si>
  <si>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</si>
  <si>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</si>
  <si>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</si>
  <si>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</si>
  <si>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</si>
  <si>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</si>
  <si>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</si>
  <si>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</si>
  <si>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</si>
  <si>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</si>
  <si>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</si>
  <si>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</si>
  <si>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</si>
  <si>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</si>
  <si>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</si>
  <si>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</si>
  <si>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</si>
  <si>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</si>
  <si>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</si>
  <si>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</si>
  <si>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</si>
  <si>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</si>
  <si>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</si>
  <si>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</si>
  <si>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</si>
  <si>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</si>
  <si>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</si>
  <si>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</si>
  <si>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</si>
  <si>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</si>
  <si>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</si>
  <si>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</si>
  <si>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</si>
  <si>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</si>
  <si>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</si>
  <si>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</si>
  <si>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</si>
  <si>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</si>
  <si>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</si>
  <si>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</si>
  <si>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</si>
  <si>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</si>
  <si>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</si>
  <si>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</si>
  <si>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</si>
  <si>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</si>
  <si>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</si>
  <si>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</si>
  <si>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</si>
  <si>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</si>
  <si>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</si>
  <si>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</si>
  <si>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</si>
  <si>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</si>
  <si>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</si>
  <si>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</si>
  <si>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</si>
  <si>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</si>
  <si>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</si>
  <si>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</si>
  <si>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</si>
  <si>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</si>
  <si>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</si>
  <si>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</si>
  <si>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</si>
  <si>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</si>
  <si>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</si>
  <si>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</si>
  <si>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</si>
  <si>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</si>
  <si>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</si>
  <si>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</si>
  <si>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</si>
  <si>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</si>
  <si>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</si>
  <si>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</si>
  <si>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</si>
  <si>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</si>
  <si>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</si>
  <si>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</si>
  <si>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</si>
  <si>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</si>
  <si>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</si>
  <si>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</si>
  <si>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</si>
  <si>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</si>
  <si>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</si>
  <si>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</si>
  <si>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</si>
  <si>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</si>
  <si>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</si>
  <si>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</si>
  <si>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</si>
  <si>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</si>
  <si>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</si>
  <si>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</si>
  <si>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</si>
  <si>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</si>
  <si>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</si>
  <si>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</si>
  <si>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</si>
  <si>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</si>
  <si>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</si>
  <si>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</si>
  <si>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</si>
  <si>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</si>
  <si>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</si>
  <si>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</si>
  <si>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</si>
  <si>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</si>
  <si>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</si>
  <si>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</si>
  <si>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</si>
  <si>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</si>
  <si>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</si>
  <si>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</si>
  <si>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</si>
  <si>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</si>
  <si>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</si>
  <si>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</si>
  <si>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</si>
  <si>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</si>
  <si>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</si>
  <si>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</si>
  <si>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</si>
  <si>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</si>
  <si>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</si>
  <si>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</si>
  <si>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</si>
  <si>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</si>
  <si>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</si>
  <si>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</si>
  <si>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</si>
  <si>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</si>
  <si>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</si>
  <si>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</si>
  <si>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</si>
  <si>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</si>
  <si>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</si>
  <si>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</si>
  <si>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</si>
  <si>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</si>
  <si>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</si>
  <si>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</si>
  <si>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</si>
  <si>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</si>
  <si>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</si>
  <si>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</si>
  <si>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</si>
  <si>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</si>
  <si>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</si>
  <si>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</si>
  <si>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</si>
  <si>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</si>
  <si>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</si>
  <si>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</si>
  <si>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</si>
  <si>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</si>
  <si>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</si>
  <si>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</si>
  <si>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</si>
  <si>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</si>
  <si>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</si>
  <si>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</si>
  <si>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</si>
  <si>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</si>
  <si>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</si>
  <si>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</si>
  <si>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</si>
  <si>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</si>
  <si>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</si>
  <si>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</si>
  <si>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</si>
  <si>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</si>
  <si>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</si>
  <si>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</si>
  <si>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</si>
  <si>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</si>
  <si>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</si>
  <si>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</si>
  <si>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</si>
  <si>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</si>
  <si>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</si>
  <si>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</si>
  <si>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</si>
  <si>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</si>
  <si>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</si>
  <si>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</si>
  <si>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</si>
  <si>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</si>
  <si>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</si>
  <si>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</si>
  <si>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</si>
  <si>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</si>
  <si>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</si>
  <si>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</si>
  <si>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</si>
  <si>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</si>
  <si>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</si>
  <si>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</si>
  <si>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</si>
  <si>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</si>
  <si>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</si>
  <si>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</si>
  <si>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</si>
  <si>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</si>
  <si>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</si>
  <si>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</si>
  <si>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</si>
  <si>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</si>
  <si>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</si>
  <si>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</si>
  <si>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</si>
  <si>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</si>
  <si>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</si>
  <si>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</si>
  <si>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</si>
  <si>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</si>
  <si>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</si>
  <si>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</si>
  <si>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</si>
  <si>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</si>
  <si>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</si>
  <si>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</si>
  <si>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</si>
  <si>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</si>
  <si>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</si>
  <si>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</si>
  <si>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</si>
  <si>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</si>
  <si>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</si>
  <si>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</si>
  <si>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</si>
  <si>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</si>
  <si>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</si>
  <si>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</si>
  <si>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</si>
  <si>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</si>
  <si>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</si>
  <si>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</si>
  <si>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</si>
  <si>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</si>
  <si>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</si>
  <si>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</si>
  <si>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</si>
  <si>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</si>
  <si>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</si>
  <si>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</si>
  <si>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</si>
  <si>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</si>
  <si>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</si>
  <si>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</si>
  <si>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</si>
  <si>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</si>
  <si>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</si>
  <si>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</si>
  <si>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</si>
  <si>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</si>
  <si>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</si>
  <si>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</si>
  <si>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</si>
  <si>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</si>
  <si>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</si>
  <si>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</si>
  <si>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</si>
  <si>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</si>
  <si>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</si>
  <si>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</si>
  <si>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</si>
  <si>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</si>
  <si>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</si>
  <si>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</si>
  <si>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</si>
  <si>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</si>
  <si>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</si>
  <si>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</si>
  <si>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</si>
  <si>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</si>
  <si>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</si>
  <si>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</si>
  <si>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</si>
  <si>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</si>
  <si>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</si>
  <si>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</si>
  <si>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</si>
  <si>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</si>
  <si>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</si>
  <si>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</si>
  <si>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</si>
  <si>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</si>
  <si>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</si>
  <si>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</si>
  <si>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</si>
  <si>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</si>
  <si>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</si>
  <si>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</si>
  <si>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</si>
  <si>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</si>
  <si>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</si>
  <si>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</si>
  <si>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</si>
  <si>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</si>
  <si>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</si>
  <si>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</si>
  <si>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</si>
  <si>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</si>
  <si>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</si>
  <si>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</si>
  <si>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</si>
  <si>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</si>
  <si>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</si>
  <si>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</si>
  <si>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</si>
  <si>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</si>
  <si>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</si>
  <si>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</si>
  <si>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</si>
  <si>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</si>
  <si>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</si>
  <si>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</si>
  <si>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</si>
  <si>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</si>
  <si>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</si>
  <si>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</si>
  <si>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</si>
  <si>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</si>
  <si>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</si>
  <si>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</si>
  <si>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</si>
  <si>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</si>
  <si>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</si>
  <si>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</si>
  <si>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</si>
  <si>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</si>
  <si>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</si>
  <si>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</si>
  <si>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</si>
  <si>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</si>
  <si>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</si>
  <si>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</si>
  <si>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</si>
  <si>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</si>
  <si>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</si>
  <si>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</si>
  <si>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</si>
  <si>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</si>
  <si>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</si>
  <si>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</si>
  <si>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</si>
  <si>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</si>
  <si>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</si>
  <si>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</si>
  <si>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</si>
  <si>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</si>
  <si>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</si>
  <si>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</si>
  <si>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</si>
  <si>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</si>
  <si>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</si>
  <si>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</si>
  <si>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</si>
  <si>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</si>
  <si>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</si>
  <si>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</si>
  <si>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</si>
  <si>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</si>
  <si>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</si>
  <si>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</si>
  <si>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</si>
  <si>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</si>
  <si>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</si>
  <si>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</si>
  <si>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</si>
  <si>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</si>
  <si>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</si>
  <si>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</si>
  <si>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</si>
  <si>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</si>
  <si>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</si>
  <si>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</si>
  <si>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</si>
  <si>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</si>
  <si>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</si>
  <si>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</si>
  <si>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</si>
  <si>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</si>
  <si>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</si>
  <si>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</si>
  <si>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</si>
  <si>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</si>
  <si>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</si>
  <si>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</si>
  <si>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</si>
  <si>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</si>
  <si>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</si>
  <si>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</si>
  <si>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</si>
  <si>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</si>
  <si>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</si>
  <si>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</si>
  <si>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</si>
  <si>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</si>
  <si>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</si>
  <si>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</si>
  <si>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</si>
  <si>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</si>
  <si>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</si>
  <si>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</si>
  <si>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</si>
  <si>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</si>
  <si>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</si>
  <si>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</si>
  <si>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</si>
  <si>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</si>
  <si>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</si>
  <si>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</si>
  <si>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</si>
  <si>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</si>
  <si>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</si>
  <si>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</si>
  <si>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</si>
  <si>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</si>
  <si>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</si>
  <si>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</si>
  <si>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</si>
  <si>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</si>
  <si>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</si>
  <si>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</si>
  <si>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</si>
  <si>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</si>
  <si>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</si>
  <si>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</si>
  <si>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</si>
  <si>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</si>
  <si>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</si>
  <si>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</si>
  <si>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</si>
  <si>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</si>
  <si>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</si>
  <si>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</si>
  <si>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</si>
  <si>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</si>
  <si>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</si>
  <si>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</si>
  <si>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</si>
  <si>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</si>
  <si>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</si>
  <si>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</si>
  <si>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</si>
  <si>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</si>
  <si>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</si>
  <si>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</si>
  <si>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</si>
  <si>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</si>
  <si>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</si>
  <si>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</si>
  <si>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</si>
  <si>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</si>
  <si>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</si>
  <si>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</si>
  <si>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</si>
  <si>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</si>
  <si>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</si>
  <si>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</si>
  <si>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</si>
  <si>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</si>
  <si>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</si>
  <si>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</si>
  <si>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</si>
  <si>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</si>
  <si>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</si>
  <si>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</si>
  <si>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</si>
  <si>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</si>
  <si>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</si>
  <si>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</si>
  <si>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</si>
  <si>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</si>
  <si>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</si>
  <si>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</si>
  <si>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</si>
  <si>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</si>
  <si>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</si>
  <si>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</si>
  <si>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</si>
  <si>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</si>
  <si>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</si>
  <si>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</si>
  <si>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</si>
  <si>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</si>
  <si>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</si>
  <si>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</si>
  <si>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</si>
  <si>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</si>
  <si>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</si>
  <si>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</si>
  <si>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</si>
  <si>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</si>
  <si>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</si>
  <si>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</si>
  <si>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</si>
  <si>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</si>
  <si>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</si>
  <si>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</si>
  <si>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</si>
  <si>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</si>
  <si>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</si>
  <si>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</si>
  <si>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</si>
  <si>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</si>
  <si>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</si>
  <si>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</si>
  <si>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</si>
  <si>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</si>
  <si>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</si>
  <si>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</si>
  <si>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</si>
  <si>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</si>
  <si>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</si>
  <si>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</si>
  <si>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</si>
  <si>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</si>
  <si>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</si>
  <si>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</si>
  <si>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</si>
  <si>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</si>
  <si>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</si>
  <si>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</si>
  <si>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</si>
  <si>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</si>
  <si>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</si>
  <si>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</si>
  <si>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</si>
  <si>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</si>
  <si>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</si>
  <si>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</si>
  <si>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</si>
  <si>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</si>
  <si>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</si>
  <si>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</si>
  <si>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</si>
  <si>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</si>
  <si>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</si>
  <si>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</si>
  <si>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</si>
  <si>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</si>
  <si>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</si>
  <si>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</si>
  <si>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</si>
  <si>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</si>
  <si>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</si>
  <si>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</si>
  <si>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</si>
  <si>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</si>
  <si>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</si>
  <si>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</si>
  <si>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</si>
  <si>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</si>
  <si>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</si>
  <si>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</si>
  <si>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</si>
  <si>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</si>
  <si>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</si>
  <si>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</si>
  <si>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</si>
  <si>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</si>
  <si>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</si>
  <si>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</si>
  <si>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</si>
  <si>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</si>
  <si>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</si>
  <si>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</si>
  <si>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</si>
  <si>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</si>
  <si>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</si>
  <si>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</si>
  <si>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</si>
  <si>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</si>
  <si>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</si>
  <si>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</si>
  <si>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</si>
  <si>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</si>
  <si>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</si>
  <si>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</si>
  <si>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</si>
  <si>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</si>
  <si>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</si>
  <si>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</si>
  <si>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</si>
  <si>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</si>
  <si>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</si>
  <si>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</si>
  <si>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</si>
  <si>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</si>
  <si>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</si>
  <si>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</si>
  <si>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</si>
  <si>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</si>
  <si>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</si>
  <si>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</si>
  <si>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</si>
  <si>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</si>
  <si>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</si>
  <si>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</si>
  <si>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</si>
  <si>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</si>
  <si>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</si>
  <si>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</si>
  <si>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</si>
  <si>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</si>
  <si>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</si>
  <si>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</si>
  <si>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</si>
  <si>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</si>
  <si>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</si>
  <si>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</si>
  <si>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</si>
  <si>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</si>
  <si>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</si>
  <si>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</si>
  <si>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</si>
  <si>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</si>
  <si>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</si>
  <si>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</si>
  <si>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</si>
  <si>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</si>
  <si>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</si>
  <si>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</si>
  <si>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</si>
  <si>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</si>
  <si>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</si>
  <si>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</si>
  <si>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</si>
  <si>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</si>
  <si>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</si>
  <si>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</si>
  <si>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</si>
  <si>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</si>
  <si>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</si>
  <si>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</si>
  <si>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</si>
  <si>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</si>
  <si>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</si>
  <si>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</si>
  <si>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</si>
  <si>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</si>
  <si>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</si>
  <si>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</si>
  <si>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</si>
  <si>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</si>
  <si>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</si>
  <si>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</si>
  <si>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</si>
  <si>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</si>
  <si>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</si>
  <si>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</si>
  <si>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</si>
  <si>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</si>
  <si>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</si>
  <si>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</si>
  <si>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</si>
  <si>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</si>
  <si>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</si>
  <si>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</si>
  <si>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</si>
  <si>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</si>
  <si>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</si>
  <si>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</si>
  <si>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</si>
  <si>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</si>
  <si>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</si>
  <si>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</si>
  <si>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</si>
  <si>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</si>
  <si>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</si>
  <si>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</si>
  <si>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</si>
  <si>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</si>
  <si>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</si>
  <si>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</si>
  <si>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</si>
  <si>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</si>
  <si>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</si>
  <si>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</si>
  <si>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</si>
  <si>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</si>
  <si>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</si>
  <si>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</si>
  <si>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</si>
  <si>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</si>
  <si>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</si>
  <si>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</si>
  <si>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</si>
  <si>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</si>
  <si>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</si>
  <si>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</si>
  <si>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</si>
  <si>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</si>
  <si>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</si>
  <si>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</si>
  <si>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</si>
  <si>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</si>
  <si>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</si>
  <si>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</si>
  <si>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</si>
  <si>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</si>
  <si>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</si>
  <si>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</si>
  <si>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</si>
  <si>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</si>
  <si>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</si>
  <si>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</si>
  <si>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</si>
  <si>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</si>
  <si>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</si>
  <si>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</si>
  <si>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</si>
  <si>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</si>
  <si>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</si>
  <si>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</si>
  <si>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</si>
  <si>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</si>
  <si>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</si>
  <si>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</si>
  <si>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</si>
  <si>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</si>
  <si>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</si>
  <si>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</si>
  <si>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</si>
  <si>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</si>
  <si>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</si>
  <si>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</si>
  <si>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</si>
  <si>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</si>
  <si>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</si>
  <si>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</si>
  <si>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</si>
  <si>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</si>
  <si>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</si>
  <si>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</si>
  <si>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</si>
  <si>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</si>
  <si>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</si>
  <si>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</si>
  <si>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</si>
  <si>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</si>
  <si>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</si>
  <si>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</si>
  <si>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</si>
  <si>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</si>
  <si>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</si>
  <si>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</si>
  <si>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</si>
  <si>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</si>
  <si>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</si>
  <si>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</si>
  <si>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</si>
  <si>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</si>
  <si>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</si>
  <si>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</si>
  <si>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</si>
  <si>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</si>
  <si>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</si>
  <si>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</si>
  <si>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</si>
  <si>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</si>
  <si>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</si>
  <si>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</si>
  <si>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</si>
  <si>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</si>
  <si>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</si>
  <si>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</si>
  <si>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</si>
  <si>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</si>
  <si>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</si>
  <si>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</si>
  <si>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</si>
  <si>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</si>
  <si>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</si>
  <si>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</si>
  <si>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</si>
  <si>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</si>
  <si>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</si>
  <si>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</si>
  <si>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</si>
  <si>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</si>
  <si>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</si>
  <si>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</si>
  <si>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</si>
  <si>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</si>
  <si>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</si>
  <si>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</si>
  <si>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</si>
  <si>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</si>
  <si>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</si>
  <si>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</si>
  <si>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</si>
  <si>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</si>
  <si>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</si>
  <si>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</si>
  <si>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</si>
  <si>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</si>
  <si>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</si>
  <si>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</si>
  <si>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</si>
  <si>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</si>
  <si>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</si>
  <si>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</si>
  <si>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</si>
  <si>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</si>
  <si>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</si>
  <si>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</si>
  <si>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</si>
  <si>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</si>
  <si>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</si>
  <si>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</si>
  <si>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</si>
  <si>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</si>
  <si>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</si>
  <si>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</si>
  <si>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</si>
  <si>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</si>
  <si>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</si>
  <si>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</si>
  <si>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</si>
  <si>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</si>
  <si>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</si>
  <si>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</si>
  <si>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</si>
  <si>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</si>
  <si>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</si>
  <si>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</si>
  <si>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</si>
  <si>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</si>
  <si>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</si>
  <si>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</si>
  <si>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</si>
  <si>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</si>
  <si>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</si>
  <si>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</si>
  <si>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</si>
  <si>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</si>
  <si>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</si>
  <si>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</si>
  <si>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</si>
  <si>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</si>
  <si>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</si>
  <si>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</si>
  <si>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</si>
  <si>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</si>
  <si>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</si>
  <si>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</si>
  <si>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</si>
  <si>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</si>
  <si>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</si>
  <si>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</si>
  <si>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</si>
  <si>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</si>
  <si>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</si>
  <si>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</si>
  <si>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</si>
  <si>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</si>
  <si>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</si>
  <si>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</si>
  <si>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</si>
  <si>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</si>
  <si>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</si>
  <si>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</si>
  <si>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</si>
  <si>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</si>
  <si>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</si>
  <si>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</si>
  <si>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</si>
  <si>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</si>
  <si>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</si>
  <si>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</si>
  <si>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</si>
  <si>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</si>
  <si>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</si>
  <si>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</si>
  <si>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</si>
  <si>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</si>
  <si>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</si>
  <si>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</si>
  <si>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</si>
  <si>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</si>
  <si>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</si>
  <si>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</si>
  <si>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</si>
  <si>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</si>
  <si>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</si>
  <si>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</si>
  <si>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</si>
  <si>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</si>
  <si>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</si>
  <si>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</si>
  <si>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</si>
  <si>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</si>
  <si>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</si>
  <si>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</si>
  <si>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</si>
  <si>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</si>
  <si>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</si>
  <si>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</si>
  <si>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</si>
  <si>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</si>
  <si>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</si>
  <si>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</si>
  <si>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</si>
  <si>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</si>
  <si>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</si>
  <si>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</si>
  <si>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</si>
  <si>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</si>
  <si>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</si>
  <si>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</si>
  <si>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</si>
  <si>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</si>
  <si>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</si>
  <si>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</si>
  <si>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</si>
  <si>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</si>
  <si>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</si>
  <si>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</si>
  <si>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</si>
  <si>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</si>
  <si>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</si>
  <si>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</si>
  <si>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</si>
  <si>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</si>
  <si>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</si>
  <si>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</si>
  <si>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</si>
  <si>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</si>
  <si>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</si>
  <si>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</si>
  <si>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</si>
  <si>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</si>
  <si>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</si>
  <si>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</si>
  <si>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</si>
  <si>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</si>
  <si>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</si>
  <si>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</si>
  <si>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</si>
  <si>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</si>
  <si>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</si>
  <si>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</si>
  <si>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</si>
  <si>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</si>
  <si>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</si>
  <si>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</si>
  <si>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</si>
  <si>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</si>
  <si>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</si>
  <si>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</si>
  <si>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</si>
  <si>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</si>
  <si>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</si>
  <si>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</si>
  <si>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</si>
  <si>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</si>
  <si>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</si>
  <si>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</si>
  <si>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</si>
  <si>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</si>
  <si>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</si>
  <si>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</si>
  <si>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</si>
  <si>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</si>
  <si>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</si>
  <si>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</si>
  <si>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</si>
  <si>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</si>
  <si>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</si>
  <si>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</si>
  <si>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</si>
  <si>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</si>
  <si>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</si>
  <si>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</si>
  <si>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</si>
  <si>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</si>
  <si>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</si>
  <si>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</si>
  <si>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</si>
  <si>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</si>
  <si>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</si>
  <si>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</si>
  <si>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</si>
  <si>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</si>
  <si>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</si>
  <si>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</si>
  <si>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</si>
  <si>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</si>
  <si>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</si>
  <si>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</si>
  <si>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</si>
  <si>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</si>
  <si>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</si>
  <si>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</si>
  <si>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</si>
  <si>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</si>
  <si>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</si>
  <si>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</si>
  <si>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</si>
  <si>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</si>
  <si>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</si>
  <si>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</si>
  <si>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</si>
  <si>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</si>
  <si>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</si>
  <si>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</si>
  <si>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</si>
  <si>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</si>
  <si>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</si>
  <si>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</si>
  <si>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</si>
  <si>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</si>
  <si>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</si>
  <si>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</si>
  <si>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</si>
  <si>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</si>
  <si>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</si>
  <si>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</si>
  <si>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</si>
  <si>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</si>
  <si>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</si>
  <si>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</si>
  <si>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</si>
  <si>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</si>
  <si>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</si>
  <si>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</si>
  <si>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</si>
  <si>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</si>
  <si>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</si>
  <si>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</si>
  <si>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</si>
  <si>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</si>
  <si>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</si>
  <si>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</si>
  <si>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</si>
  <si>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</si>
  <si>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</si>
  <si>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</si>
  <si>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</si>
  <si>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</si>
  <si>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</si>
  <si>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</si>
  <si>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</si>
  <si>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</si>
  <si>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</si>
  <si>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</si>
  <si>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</si>
  <si>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</si>
  <si>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</si>
  <si>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</si>
  <si>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</si>
  <si>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</si>
  <si>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</si>
  <si>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</si>
  <si>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</si>
  <si>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</si>
  <si>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</si>
  <si>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</si>
  <si>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</si>
  <si>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</si>
  <si>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</si>
  <si>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</si>
  <si>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</si>
  <si>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</si>
  <si>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</si>
  <si>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</si>
  <si>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</si>
  <si>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</si>
  <si>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</si>
  <si>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</si>
  <si>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</si>
  <si>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</si>
  <si>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</si>
  <si>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</si>
  <si>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</si>
  <si>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</si>
  <si>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</si>
  <si>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</si>
  <si>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</si>
  <si>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</si>
  <si>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</si>
  <si>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</si>
  <si>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</si>
  <si>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</si>
  <si>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</si>
  <si>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</si>
  <si>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</si>
  <si>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</si>
  <si>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</si>
  <si>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</si>
  <si>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</si>
  <si>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</si>
  <si>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</si>
  <si>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</si>
  <si>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</si>
  <si>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</si>
  <si>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</si>
  <si>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</si>
  <si>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</si>
  <si>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</si>
  <si>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</si>
  <si>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</si>
  <si>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</si>
  <si>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</si>
  <si>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</si>
  <si>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</si>
  <si>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</si>
  <si>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</si>
  <si>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</si>
  <si>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</si>
  <si>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</si>
  <si>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</si>
  <si>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</si>
  <si>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</si>
  <si>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</si>
  <si>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</si>
  <si>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</si>
  <si>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</si>
  <si>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</si>
  <si>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</si>
  <si>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</si>
  <si>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</si>
  <si>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</si>
  <si>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</si>
  <si>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</si>
  <si>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</si>
  <si>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</si>
  <si>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</si>
  <si>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</si>
  <si>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</si>
  <si>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</si>
  <si>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</si>
  <si>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</si>
  <si>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</si>
  <si>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</si>
  <si>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</si>
  <si>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</si>
  <si>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</si>
  <si>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</si>
  <si>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</si>
  <si>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</si>
  <si>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</si>
  <si>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</si>
  <si>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</si>
  <si>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</si>
  <si>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</si>
  <si>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</si>
  <si>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</si>
  <si>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</si>
  <si>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</si>
  <si>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</si>
  <si>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</si>
  <si>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</si>
  <si>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</si>
  <si>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</si>
  <si>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</si>
  <si>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</si>
  <si>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</si>
  <si>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</si>
  <si>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</si>
  <si>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</si>
  <si>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</si>
  <si>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</si>
  <si>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</si>
  <si>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</si>
  <si>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</si>
  <si>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</si>
  <si>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</si>
  <si>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</si>
  <si>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</si>
  <si>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</si>
  <si>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</si>
  <si>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</si>
  <si>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</si>
  <si>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</si>
  <si>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</si>
  <si>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</si>
  <si>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</si>
  <si>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</si>
  <si>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</si>
  <si>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</si>
  <si>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</si>
  <si>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</si>
  <si>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</si>
  <si>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</si>
  <si>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</si>
  <si>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</si>
  <si>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</si>
  <si>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</si>
  <si>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</si>
  <si>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</si>
  <si>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</si>
  <si>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</si>
  <si>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</si>
  <si>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</si>
  <si>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</si>
  <si>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</si>
  <si>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</si>
  <si>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</si>
  <si>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</si>
  <si>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</si>
  <si>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</si>
  <si>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</si>
  <si>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</si>
  <si>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</si>
  <si>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</si>
  <si>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</si>
  <si>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</si>
  <si>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</si>
  <si>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</si>
  <si>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</si>
  <si>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</si>
  <si>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</si>
  <si>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</si>
  <si>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</si>
  <si>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</si>
  <si>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</si>
  <si>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</si>
  <si>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</si>
  <si>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</si>
  <si>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</si>
  <si>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</si>
  <si>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</si>
  <si>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</si>
  <si>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</si>
  <si>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</si>
  <si>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</si>
  <si>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</si>
  <si>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</si>
  <si>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</si>
  <si>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</si>
  <si>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</si>
  <si>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</si>
  <si>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</si>
  <si>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</si>
  <si>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</si>
  <si>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</si>
  <si>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</si>
  <si>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</si>
  <si>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</si>
  <si>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</si>
  <si>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</si>
  <si>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</si>
  <si>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</si>
  <si>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</si>
  <si>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</si>
  <si>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</si>
  <si>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</si>
  <si>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</si>
  <si>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</si>
  <si>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</si>
  <si>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</si>
  <si>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</si>
  <si>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</si>
  <si>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</si>
  <si>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</si>
  <si>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</si>
  <si>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</si>
  <si>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</si>
  <si>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</si>
  <si>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</si>
  <si>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</si>
  <si>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</si>
  <si>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</si>
  <si>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</si>
  <si>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</si>
  <si>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</si>
  <si>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</si>
  <si>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</si>
  <si>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</si>
  <si>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</si>
  <si>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</si>
  <si>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</si>
  <si>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</si>
  <si>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</si>
  <si>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</si>
  <si>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</si>
  <si>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</si>
  <si>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</si>
  <si>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</si>
  <si>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</si>
  <si>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</si>
  <si>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</si>
  <si>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</si>
  <si>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</si>
  <si>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</si>
  <si>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</si>
  <si>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</si>
  <si>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</si>
  <si>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</si>
  <si>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</si>
  <si>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</si>
  <si>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</si>
  <si>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</si>
  <si>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</si>
  <si>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</si>
  <si>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</si>
  <si>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</si>
  <si>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</si>
  <si>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</si>
  <si>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</si>
  <si>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</si>
  <si>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</si>
  <si>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</si>
  <si>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</si>
  <si>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</si>
  <si>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</si>
  <si>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</si>
  <si>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</si>
  <si>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</si>
  <si>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</si>
  <si>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</si>
  <si>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</si>
  <si>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</si>
  <si>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</si>
  <si>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</si>
  <si>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</si>
  <si>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</si>
  <si>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</si>
  <si>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</si>
  <si>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</si>
  <si>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</si>
  <si>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</si>
  <si>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</si>
  <si>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</si>
  <si>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</si>
  <si>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</si>
  <si>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</si>
  <si>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</si>
  <si>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</si>
  <si>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</si>
  <si>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</si>
  <si>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</si>
  <si>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</si>
  <si>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</si>
  <si>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</si>
  <si>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</si>
  <si>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</si>
  <si>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</si>
  <si>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</si>
  <si>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</si>
  <si>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</si>
  <si>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</si>
  <si>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</si>
  <si>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</si>
  <si>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</si>
  <si>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</si>
  <si>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</si>
  <si>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</si>
  <si>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</si>
  <si>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</si>
  <si>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</si>
  <si>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</si>
  <si>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</si>
  <si>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</si>
  <si>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</si>
  <si>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</si>
  <si>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</si>
  <si>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</si>
  <si>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</si>
  <si>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</si>
  <si>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</si>
  <si>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</si>
  <si>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</si>
  <si>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</si>
  <si>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</si>
  <si>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</si>
  <si>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</si>
  <si>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</si>
  <si>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</si>
  <si>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</si>
  <si>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</si>
  <si>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</si>
  <si>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</si>
  <si>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</si>
  <si>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</si>
  <si>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</si>
  <si>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</si>
  <si>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</si>
  <si>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</si>
  <si>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</si>
  <si>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</si>
  <si>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</si>
  <si>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</si>
  <si>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</si>
  <si>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</si>
  <si>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</si>
  <si>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</si>
  <si>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</si>
  <si>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</si>
  <si>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</si>
  <si>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</si>
  <si>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</si>
  <si>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</si>
  <si>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</si>
  <si>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</si>
  <si>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</si>
  <si>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</si>
  <si>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</si>
  <si>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</si>
  <si>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</si>
  <si>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</si>
  <si>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</si>
  <si>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</si>
  <si>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</si>
  <si>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</si>
  <si>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</si>
  <si>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</si>
  <si>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</si>
  <si>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</si>
  <si>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</si>
  <si>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</si>
  <si>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</si>
  <si>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</si>
  <si>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</si>
  <si>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</si>
  <si>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</si>
  <si>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</si>
  <si>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</si>
  <si>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</si>
  <si>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</si>
  <si>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</si>
  <si>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</si>
  <si>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</si>
  <si>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</si>
  <si>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</si>
  <si>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</si>
  <si>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</si>
  <si>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</si>
  <si>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</si>
  <si>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</si>
  <si>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</si>
  <si>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</si>
  <si>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</si>
  <si>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</si>
  <si>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</si>
  <si>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</si>
  <si>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</si>
  <si>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</si>
  <si>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</si>
  <si>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</si>
  <si>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</si>
  <si>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</si>
  <si>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</si>
  <si>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</si>
  <si>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</si>
  <si>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</si>
  <si>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</si>
  <si>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</si>
  <si>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</si>
  <si>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</si>
  <si>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</si>
  <si>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</si>
  <si>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</si>
  <si>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</si>
  <si>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</si>
  <si>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</si>
  <si>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</si>
  <si>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</si>
  <si>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</si>
  <si>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</si>
  <si>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</si>
  <si>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</si>
  <si>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</si>
  <si>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</si>
  <si>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</si>
  <si>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</si>
  <si>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</si>
  <si>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</si>
  <si>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</si>
  <si>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</si>
  <si>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</si>
  <si>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</si>
  <si>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</si>
  <si>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</si>
  <si>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</si>
  <si>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</si>
  <si>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</si>
  <si>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</si>
  <si>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</si>
  <si>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</si>
  <si>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</si>
  <si>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</si>
  <si>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</si>
  <si>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</si>
  <si>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</si>
  <si>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</si>
  <si>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</si>
  <si>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</si>
  <si>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</si>
  <si>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</si>
  <si>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</si>
  <si>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</si>
  <si>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</si>
  <si>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</si>
  <si>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</si>
  <si>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</si>
  <si>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</si>
  <si>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</si>
  <si>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</si>
  <si>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</si>
  <si>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</si>
  <si>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</si>
  <si>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</si>
  <si>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</si>
  <si>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</si>
  <si>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</si>
  <si>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</si>
  <si>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</si>
  <si>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</si>
  <si>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</si>
  <si>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</si>
  <si>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</si>
  <si>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</si>
  <si>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</si>
  <si>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</si>
  <si>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</si>
  <si>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</si>
  <si>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</si>
  <si>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</si>
  <si>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</si>
  <si>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</si>
  <si>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</si>
  <si>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</si>
  <si>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</si>
  <si>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</si>
  <si>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</si>
  <si>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</si>
  <si>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</si>
  <si>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</si>
  <si>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</si>
  <si>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</si>
  <si>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</si>
  <si>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</si>
  <si>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</si>
  <si>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</si>
  <si>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</si>
  <si>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</si>
  <si>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</si>
  <si>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</si>
  <si>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</si>
  <si>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</si>
  <si>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</si>
  <si>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</si>
  <si>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</si>
  <si>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</si>
  <si>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</si>
  <si>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</si>
  <si>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</si>
  <si>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</si>
  <si>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</si>
  <si>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</si>
  <si>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</si>
  <si>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</si>
  <si>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</si>
  <si>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</si>
  <si>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</si>
  <si>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</si>
  <si>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</si>
  <si>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</si>
  <si>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</si>
  <si>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</si>
  <si>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</si>
  <si>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</si>
  <si>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</si>
  <si>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</si>
  <si>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</si>
  <si>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</si>
  <si>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</si>
  <si>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</si>
  <si>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</si>
  <si>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</si>
  <si>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</si>
  <si>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</si>
  <si>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</si>
  <si>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</si>
  <si>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</si>
  <si>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</si>
  <si>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</si>
  <si>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</si>
  <si>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</si>
  <si>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</si>
  <si>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</si>
  <si>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</si>
  <si>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</si>
  <si>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</si>
  <si>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</si>
  <si>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</si>
  <si>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</si>
  <si>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</si>
  <si>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</si>
  <si>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</si>
  <si>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</si>
  <si>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</si>
  <si>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</si>
  <si>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</si>
  <si>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</si>
  <si>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</si>
  <si>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</si>
  <si>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</si>
  <si>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</si>
  <si>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</si>
  <si>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</si>
  <si>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</si>
  <si>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</si>
  <si>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</si>
  <si>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</si>
  <si>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</si>
  <si>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</si>
  <si>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</si>
  <si>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</si>
  <si>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</si>
  <si>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</si>
  <si>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</si>
  <si>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</si>
  <si>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</si>
  <si>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</si>
  <si>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</si>
  <si>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</si>
  <si>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</si>
  <si>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</si>
  <si>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</si>
  <si>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</si>
  <si>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</si>
  <si>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</si>
  <si>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</si>
  <si>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</si>
  <si>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</si>
  <si>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</si>
  <si>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</si>
  <si>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</si>
  <si>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</si>
  <si>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</si>
  <si>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</si>
  <si>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</si>
  <si>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</si>
  <si>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</si>
  <si>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</si>
  <si>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</si>
  <si>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</si>
  <si>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</si>
  <si>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</si>
  <si>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</si>
  <si>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</si>
  <si>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</si>
  <si>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</si>
  <si>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</si>
  <si>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</si>
  <si>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</si>
  <si>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</si>
  <si>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</si>
  <si>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</si>
  <si>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</si>
  <si>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</si>
  <si>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</si>
  <si>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</si>
  <si>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</si>
  <si>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</si>
  <si>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</si>
  <si>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</si>
  <si>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</si>
  <si>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</si>
  <si>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</si>
  <si>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</si>
  <si>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</si>
  <si>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</si>
  <si>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</si>
  <si>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</si>
  <si>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</si>
  <si>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</si>
  <si>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</si>
  <si>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</si>
  <si>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</si>
  <si>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</si>
  <si>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</si>
  <si>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</si>
  <si>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</si>
  <si>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</si>
  <si>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</si>
  <si>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</si>
  <si>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</si>
  <si>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</si>
  <si>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</si>
  <si>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</si>
  <si>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</si>
  <si>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</si>
  <si>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</si>
  <si>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</si>
  <si>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</si>
  <si>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</si>
  <si>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</si>
  <si>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</si>
  <si>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</si>
  <si>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</si>
  <si>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</si>
  <si>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</si>
  <si>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</si>
  <si>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</si>
  <si>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</si>
  <si>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</si>
  <si>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</si>
  <si>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</si>
  <si>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</si>
  <si>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</si>
  <si>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</si>
  <si>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</si>
  <si>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</si>
  <si>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</si>
  <si>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</si>
  <si>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</si>
  <si>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</si>
  <si>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</si>
  <si>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</si>
  <si>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</si>
  <si>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</si>
  <si>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</si>
  <si>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</si>
  <si>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</si>
  <si>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</si>
  <si>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</si>
  <si>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</si>
  <si>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</si>
  <si>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</si>
  <si>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</si>
  <si>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</si>
  <si>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</si>
  <si>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</si>
  <si>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</si>
  <si>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</si>
  <si>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</si>
  <si>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</si>
  <si>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</si>
  <si>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</si>
  <si>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</si>
  <si>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</si>
  <si>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</si>
  <si>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</si>
  <si>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</si>
  <si>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</si>
  <si>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</si>
  <si>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</si>
  <si>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</si>
  <si>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</si>
  <si>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</si>
  <si>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</si>
  <si>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</si>
  <si>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</si>
  <si>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</si>
  <si>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</si>
  <si>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</si>
  <si>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</si>
  <si>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</si>
  <si>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</si>
  <si>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</si>
  <si>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</si>
  <si>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</si>
  <si>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</si>
  <si>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</si>
  <si>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</si>
  <si>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</si>
  <si>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</si>
  <si>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</si>
  <si>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</si>
  <si>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</si>
  <si>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</si>
  <si>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</si>
  <si>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</si>
  <si>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</si>
  <si>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</si>
  <si>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</si>
  <si>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</si>
  <si>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</si>
  <si>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</si>
  <si>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</si>
  <si>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</si>
  <si>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</si>
  <si>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</si>
  <si>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</si>
  <si>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</si>
  <si>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</si>
  <si>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</si>
  <si>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</si>
  <si>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</si>
  <si>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</si>
  <si>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</si>
  <si>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</si>
  <si>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</si>
  <si>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</si>
  <si>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</si>
  <si>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</si>
  <si>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</si>
  <si>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</si>
  <si>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</si>
  <si>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</si>
  <si>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</si>
  <si>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</si>
  <si>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</si>
  <si>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</si>
  <si>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</si>
  <si>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</si>
  <si>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</si>
  <si>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</si>
  <si>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</si>
  <si>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</si>
  <si>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</si>
  <si>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</si>
  <si>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</si>
  <si>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</si>
  <si>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</si>
  <si>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</si>
  <si>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</si>
  <si>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</si>
  <si>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</si>
  <si>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</si>
  <si>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</si>
  <si>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</si>
  <si>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</si>
  <si>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</si>
  <si>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</si>
  <si>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</si>
  <si>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</si>
  <si>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</si>
  <si>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</si>
  <si>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</si>
  <si>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</si>
  <si>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</si>
  <si>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</si>
  <si>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</si>
  <si>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</si>
  <si>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</si>
  <si>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</si>
  <si>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</si>
  <si>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</si>
  <si>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</si>
  <si>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</si>
  <si>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</si>
  <si>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</si>
  <si>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</si>
  <si>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</si>
  <si>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</si>
  <si>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</si>
  <si>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</si>
  <si>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</si>
  <si>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</si>
  <si>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</si>
  <si>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</si>
  <si>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</si>
  <si>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</si>
  <si>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</si>
  <si>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</si>
  <si>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</si>
  <si>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</si>
  <si>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</si>
  <si>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</si>
  <si>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</si>
  <si>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</si>
  <si>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</si>
  <si>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</si>
  <si>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</si>
  <si>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</si>
  <si>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</si>
  <si>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</si>
  <si>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</si>
  <si>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</si>
  <si>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</si>
  <si>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</si>
  <si>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</si>
  <si>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</si>
  <si>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</si>
  <si>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</si>
  <si>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</si>
  <si>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</si>
  <si>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</si>
  <si>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</si>
  <si>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</si>
  <si>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</si>
  <si>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</si>
  <si>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</si>
  <si>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</si>
  <si>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</si>
  <si>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</si>
  <si>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</si>
  <si>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</si>
  <si>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</si>
  <si>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</si>
  <si>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</si>
  <si>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</si>
  <si>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</si>
  <si>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</si>
  <si>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</si>
  <si>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</si>
  <si>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</si>
  <si>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</si>
  <si>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</si>
  <si>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</si>
  <si>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</si>
  <si>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</si>
  <si>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</si>
  <si>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</si>
  <si>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</si>
  <si>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</si>
  <si>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</si>
  <si>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</si>
  <si>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</si>
  <si>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</si>
  <si>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</si>
  <si>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</si>
  <si>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</si>
  <si>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</si>
  <si>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</si>
  <si>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</si>
  <si>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</si>
  <si>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</si>
  <si>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</si>
  <si>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</si>
  <si>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</si>
  <si>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</si>
  <si>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</si>
  <si>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</si>
  <si>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</si>
  <si>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</si>
  <si>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</si>
  <si>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</si>
  <si>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</si>
  <si>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</si>
  <si>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</si>
  <si>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</si>
  <si>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</si>
  <si>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</si>
  <si>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</si>
  <si>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</si>
  <si>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</si>
  <si>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</si>
  <si>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</si>
  <si>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</si>
  <si>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</si>
  <si>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</si>
  <si>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</si>
  <si>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</si>
  <si>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</si>
  <si>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</si>
  <si>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</si>
  <si>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</si>
  <si>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</si>
  <si>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</si>
  <si>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</si>
  <si>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</si>
  <si>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</si>
  <si>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</si>
  <si>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</si>
  <si>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</si>
  <si>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</si>
  <si>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</si>
  <si>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</si>
  <si>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</si>
  <si>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</si>
  <si>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</si>
  <si>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</si>
  <si>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</si>
  <si>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</si>
  <si>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</si>
  <si>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</si>
  <si>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</si>
  <si>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</si>
  <si>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</si>
  <si>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</si>
  <si>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</si>
  <si>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</si>
  <si>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</si>
  <si>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</si>
  <si>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</si>
  <si>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</si>
  <si>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</si>
  <si>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</si>
  <si>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</si>
  <si>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</si>
  <si>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</si>
  <si>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</si>
  <si>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</si>
  <si>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</si>
  <si>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</si>
  <si>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</si>
  <si>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</si>
  <si>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</si>
  <si>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</si>
  <si>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</si>
  <si>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</si>
  <si>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</si>
  <si>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</si>
  <si>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</si>
  <si>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</si>
  <si>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</si>
  <si>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</si>
  <si>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</si>
  <si>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</si>
  <si>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</si>
  <si>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</si>
  <si>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</si>
  <si>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</si>
  <si>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</si>
  <si>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</si>
  <si>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</si>
  <si>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</si>
  <si>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</si>
  <si>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</si>
  <si>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</si>
  <si>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</si>
  <si>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</si>
  <si>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</si>
  <si>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</si>
  <si>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</si>
  <si>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</si>
  <si>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</si>
  <si>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</si>
  <si>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</si>
  <si>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</si>
  <si>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</si>
  <si>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</si>
  <si>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</si>
  <si>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</si>
  <si>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</si>
  <si>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</si>
  <si>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</si>
  <si>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</si>
  <si>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</si>
  <si>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</si>
  <si>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</si>
  <si>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</si>
  <si>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</si>
  <si>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</si>
  <si>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</si>
  <si>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</si>
  <si>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</si>
  <si>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</si>
  <si>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</si>
  <si>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</si>
  <si>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</si>
  <si>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</si>
  <si>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</si>
  <si>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</si>
  <si>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</si>
  <si>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</si>
  <si>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</si>
  <si>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</si>
  <si>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</si>
  <si>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</si>
  <si>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</si>
  <si>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</si>
  <si>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</si>
  <si>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</si>
  <si>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</si>
  <si>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</si>
  <si>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</si>
  <si>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</si>
  <si>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</si>
  <si>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</si>
  <si>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</si>
  <si>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</si>
  <si>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</si>
  <si>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</si>
  <si>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</si>
  <si>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</si>
  <si>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</si>
  <si>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</si>
  <si>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</si>
  <si>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</si>
  <si>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</si>
  <si>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</si>
  <si>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</si>
  <si>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</si>
  <si>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</si>
  <si>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</si>
  <si>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</si>
  <si>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</si>
  <si>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</si>
  <si>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</si>
  <si>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</si>
  <si>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</si>
  <si>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</si>
  <si>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</si>
  <si>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</si>
  <si>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</si>
  <si>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</si>
  <si>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</si>
  <si>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</si>
  <si>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</si>
  <si>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</si>
  <si>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</si>
  <si>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</si>
  <si>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</si>
  <si>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</si>
  <si>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</si>
  <si>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</si>
  <si>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</si>
  <si>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</si>
  <si>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</si>
  <si>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</si>
  <si>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</si>
  <si>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</si>
  <si>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</si>
  <si>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</si>
  <si>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</si>
  <si>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</si>
  <si>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</si>
  <si>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</si>
  <si>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</si>
  <si>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</si>
  <si>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</si>
  <si>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</si>
  <si>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</si>
  <si>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</si>
  <si>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</si>
  <si>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</si>
  <si>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</si>
  <si>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</si>
  <si>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</si>
  <si>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</si>
  <si>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</si>
  <si>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</si>
  <si>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</si>
  <si>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</si>
  <si>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</si>
  <si>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</si>
  <si>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</si>
  <si>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</si>
  <si>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</si>
  <si>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</si>
  <si>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</si>
  <si>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</si>
  <si>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</si>
  <si>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</si>
  <si>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</si>
  <si>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</si>
  <si>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</si>
  <si>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</si>
  <si>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</si>
  <si>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</si>
  <si>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</si>
  <si>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</si>
  <si>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</si>
  <si>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</si>
  <si>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</si>
  <si>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</si>
  <si>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</si>
  <si>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</si>
  <si>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</si>
  <si>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</si>
  <si>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</si>
  <si>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</si>
  <si>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</si>
  <si>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</si>
  <si>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</si>
  <si>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</si>
  <si>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</si>
  <si>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</si>
  <si>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</si>
  <si>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</si>
  <si>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</si>
  <si>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</si>
  <si>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</si>
  <si>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</si>
  <si>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</si>
  <si>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</si>
  <si>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</si>
  <si>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</si>
  <si>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</si>
  <si>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</si>
  <si>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</si>
  <si>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</si>
  <si>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</si>
  <si>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</si>
  <si>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</si>
  <si>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</si>
  <si>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</si>
  <si>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</si>
  <si>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</si>
  <si>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</si>
  <si>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</si>
  <si>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</si>
  <si>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</si>
  <si>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</si>
  <si>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</si>
  <si>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</si>
  <si>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</si>
  <si>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</si>
  <si>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</si>
  <si>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</si>
  <si>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</si>
  <si>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</si>
  <si>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</si>
  <si>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</si>
  <si>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</si>
  <si>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</si>
  <si>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</si>
  <si>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</si>
  <si>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</si>
  <si>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</si>
  <si>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</si>
  <si>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</si>
  <si>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</si>
  <si>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</si>
  <si>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</si>
  <si>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</si>
  <si>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</si>
  <si>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</si>
  <si>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</si>
  <si>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</si>
  <si>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</si>
  <si>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</si>
  <si>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</si>
  <si>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</si>
  <si>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</si>
  <si>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</si>
  <si>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</si>
  <si>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</si>
  <si>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</si>
  <si>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</si>
  <si>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</si>
  <si>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</si>
  <si>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</si>
  <si>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</si>
  <si>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</si>
  <si>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</si>
  <si>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</si>
  <si>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</si>
  <si>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</si>
  <si>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</si>
  <si>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</si>
  <si>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</si>
  <si>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</si>
  <si>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</si>
  <si>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</si>
  <si>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</si>
  <si>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</si>
  <si>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</si>
  <si>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</si>
  <si>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</si>
  <si>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</si>
  <si>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</si>
  <si>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</si>
  <si>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</si>
  <si>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</si>
  <si>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</si>
  <si>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</si>
  <si>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</si>
  <si>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</si>
  <si>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</si>
  <si>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</si>
  <si>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</si>
  <si>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</si>
  <si>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</si>
  <si>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</si>
  <si>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</si>
  <si>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</si>
  <si>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</si>
  <si>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</si>
  <si>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</si>
  <si>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</si>
  <si>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</si>
  <si>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</si>
  <si>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</si>
  <si>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</si>
  <si>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</si>
  <si>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</si>
  <si>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</si>
  <si>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</si>
  <si>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</si>
  <si>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</si>
  <si>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</si>
  <si>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</si>
  <si>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</si>
  <si>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</si>
  <si>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</si>
  <si>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</si>
  <si>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</si>
  <si>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</si>
  <si>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</si>
  <si>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</si>
  <si>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</si>
  <si>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</si>
  <si>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</si>
  <si>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</si>
  <si>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</si>
  <si>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</si>
  <si>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</si>
  <si>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</si>
  <si>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</si>
  <si>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</si>
  <si>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</si>
  <si>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</si>
  <si>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</si>
  <si>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</si>
  <si>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</si>
  <si>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</si>
  <si>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</si>
  <si>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</si>
  <si>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</si>
  <si>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</si>
  <si>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</si>
  <si>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</si>
  <si>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</si>
  <si>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</si>
  <si>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</si>
  <si>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</si>
  <si>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</si>
  <si>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</si>
  <si>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</si>
  <si>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</si>
  <si>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</si>
  <si>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</si>
  <si>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</si>
  <si>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</si>
  <si>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</si>
  <si>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</si>
  <si>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</si>
  <si>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</si>
  <si>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</si>
  <si>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</si>
  <si>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</si>
  <si>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</si>
  <si>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</si>
  <si>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</si>
  <si>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</si>
  <si>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</si>
  <si>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</si>
  <si>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</si>
  <si>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</si>
  <si>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</si>
  <si>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</si>
  <si>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</si>
  <si>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</si>
  <si>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</si>
  <si>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</si>
  <si>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</si>
  <si>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</si>
  <si>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</si>
  <si>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</si>
  <si>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</si>
  <si>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</si>
  <si>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</si>
  <si>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</si>
  <si>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</si>
  <si>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</si>
  <si>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</si>
  <si>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</si>
  <si>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</si>
  <si>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</si>
  <si>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</si>
  <si>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</si>
  <si>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</si>
  <si>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</si>
  <si>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</si>
  <si>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</si>
  <si>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</si>
  <si>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</si>
  <si>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</si>
  <si>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</si>
  <si>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</si>
  <si>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</si>
  <si>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</si>
  <si>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</si>
  <si>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</si>
  <si>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</si>
  <si>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</si>
  <si>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</si>
  <si>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</si>
  <si>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</si>
  <si>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</si>
  <si>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</si>
  <si>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</si>
  <si>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</si>
  <si>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</si>
  <si>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</si>
  <si>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</si>
  <si>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</si>
  <si>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</si>
  <si>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</si>
  <si>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</si>
  <si>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</si>
  <si>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</si>
  <si>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</si>
  <si>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</si>
  <si>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</si>
  <si>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</si>
  <si>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</si>
  <si>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</si>
  <si>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</si>
  <si>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</si>
  <si>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</si>
  <si>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</si>
  <si>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</si>
  <si>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</si>
  <si>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</si>
  <si>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</si>
  <si>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</si>
  <si>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</si>
  <si>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</si>
  <si>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</si>
  <si>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</si>
  <si>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</si>
  <si>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</si>
  <si>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</si>
  <si>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</si>
  <si>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</si>
  <si>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</si>
  <si>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</si>
  <si>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</si>
  <si>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</si>
  <si>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</si>
  <si>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</si>
  <si>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</si>
  <si>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</si>
  <si>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</si>
  <si>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</si>
  <si>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</si>
  <si>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</si>
  <si>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</si>
  <si>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</si>
  <si>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</si>
  <si>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</si>
  <si>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</si>
  <si>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</si>
  <si>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</si>
  <si>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</si>
  <si>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</si>
  <si>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</si>
  <si>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</si>
  <si>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</si>
  <si>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</si>
  <si>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</si>
  <si>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</si>
  <si>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</si>
  <si>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</si>
  <si>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</si>
  <si>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</si>
  <si>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</si>
  <si>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</si>
  <si>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</si>
  <si>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</si>
  <si>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</si>
  <si>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</si>
  <si>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</si>
  <si>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</si>
  <si>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</si>
  <si>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</si>
  <si>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</si>
  <si>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</si>
  <si>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</si>
  <si>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</si>
  <si>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</si>
  <si>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</si>
  <si>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</si>
  <si>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</si>
  <si>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</si>
  <si>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</si>
  <si>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</si>
  <si>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</si>
  <si>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</si>
  <si>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</si>
  <si>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</si>
  <si>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</si>
  <si>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</si>
  <si>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</si>
  <si>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</si>
  <si>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</si>
  <si>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</si>
  <si>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</si>
  <si>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</si>
  <si>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</si>
  <si>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</si>
  <si>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</si>
  <si>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</si>
  <si>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</si>
  <si>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</si>
  <si>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</si>
  <si>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</si>
  <si>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</si>
  <si>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</si>
  <si>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</si>
  <si>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</si>
  <si>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</si>
  <si>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</si>
  <si>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</si>
  <si>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</si>
  <si>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</si>
  <si>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</si>
  <si>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</si>
  <si>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</si>
  <si>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</si>
  <si>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</si>
  <si>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</si>
  <si>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</si>
  <si>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</si>
  <si>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</si>
  <si>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</si>
  <si>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</si>
  <si>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</si>
  <si>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</si>
  <si>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</si>
  <si>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</si>
  <si>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</si>
  <si>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</si>
  <si>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</si>
  <si>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</si>
  <si>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</si>
  <si>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</si>
  <si>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</si>
  <si>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</si>
  <si>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</si>
  <si>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</si>
  <si>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</si>
  <si>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</si>
  <si>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</si>
  <si>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</si>
  <si>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</si>
  <si>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</si>
  <si>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</si>
  <si>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</si>
  <si>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</si>
  <si>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</si>
  <si>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</si>
  <si>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</si>
  <si>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</si>
  <si>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</si>
  <si>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</si>
  <si>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</si>
  <si>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</si>
  <si>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</si>
  <si>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</si>
  <si>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</si>
  <si>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</si>
  <si>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</si>
  <si>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</si>
  <si>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</si>
  <si>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</si>
  <si>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</si>
  <si>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</si>
  <si>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</si>
  <si>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</si>
  <si>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</si>
  <si>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</si>
  <si>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</si>
  <si>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</si>
  <si>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</si>
  <si>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</si>
  <si>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</si>
  <si>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</si>
  <si>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</si>
  <si>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</si>
  <si>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</si>
  <si>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</si>
  <si>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</si>
  <si>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</si>
  <si>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</si>
  <si>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</si>
  <si>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</si>
  <si>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</si>
  <si>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</si>
  <si>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</si>
  <si>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</si>
  <si>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</si>
  <si>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</si>
  <si>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</si>
  <si>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</si>
  <si>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</si>
  <si>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</si>
  <si>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</si>
  <si>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</si>
  <si>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</si>
  <si>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</si>
  <si>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</si>
  <si>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</si>
  <si>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</si>
  <si>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</si>
  <si>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</si>
  <si>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</si>
  <si>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</si>
  <si>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</si>
  <si>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</si>
  <si>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</si>
  <si>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</si>
  <si>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</si>
  <si>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</si>
  <si>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</si>
  <si>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</si>
  <si>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</si>
  <si>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</si>
  <si>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</si>
  <si>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</si>
  <si>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</si>
  <si>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</si>
  <si>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</si>
  <si>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</si>
  <si>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</si>
  <si>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</si>
  <si>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</si>
  <si>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</si>
  <si>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</si>
  <si>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</si>
  <si>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</si>
  <si>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</si>
  <si>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</si>
  <si>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</si>
  <si>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</si>
  <si>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</si>
  <si>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</si>
  <si>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</si>
  <si>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</si>
  <si>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</si>
  <si>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</si>
  <si>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</si>
  <si>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</si>
  <si>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</si>
  <si>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</si>
  <si>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</si>
  <si>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</si>
  <si>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</si>
  <si>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</si>
  <si>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</si>
  <si>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</si>
  <si>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</si>
  <si>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</si>
  <si>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</si>
  <si>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</si>
  <si>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</si>
  <si>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</si>
  <si>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</si>
  <si>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</si>
  <si>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</si>
  <si>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</si>
  <si>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</si>
  <si>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</si>
  <si>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</si>
  <si>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</si>
  <si>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</si>
  <si>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</si>
  <si>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</si>
  <si>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</si>
  <si>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</si>
  <si>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</si>
  <si>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</si>
  <si>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</si>
  <si>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</si>
  <si>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</si>
  <si>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</si>
  <si>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</si>
  <si>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</si>
  <si>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</si>
  <si>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</si>
  <si>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</si>
  <si>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</si>
  <si>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</si>
  <si>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</si>
  <si>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</si>
  <si>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</si>
  <si>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</si>
  <si>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</si>
  <si>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</si>
  <si>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</si>
  <si>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</si>
  <si>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</si>
  <si>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</si>
  <si>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</si>
  <si>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</si>
  <si>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</si>
  <si>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</si>
  <si>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</si>
  <si>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</si>
  <si>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</si>
  <si>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</si>
  <si>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</si>
  <si>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</si>
  <si>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</si>
  <si>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</si>
  <si>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</si>
  <si>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</si>
  <si>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</si>
  <si>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</si>
  <si>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</si>
  <si>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</si>
  <si>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</si>
  <si>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</si>
  <si>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</si>
  <si>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</si>
  <si>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</si>
  <si>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</si>
  <si>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</si>
  <si>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</si>
  <si>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</si>
  <si>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</si>
  <si>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</si>
  <si>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</si>
  <si>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</si>
  <si>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</si>
  <si>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</si>
  <si>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</si>
  <si>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</si>
  <si>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</si>
  <si>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</si>
  <si>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</si>
  <si>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</si>
  <si>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</si>
  <si>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</si>
  <si>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</si>
  <si>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</si>
  <si>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</si>
  <si>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</si>
  <si>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</si>
  <si>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</si>
  <si>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</si>
  <si>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</si>
  <si>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</si>
  <si>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</si>
  <si>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</si>
  <si>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</si>
  <si>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</si>
  <si>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</si>
  <si>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</si>
  <si>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</si>
  <si>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</si>
  <si>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</si>
  <si>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</si>
  <si>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</si>
  <si>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</si>
  <si>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</si>
  <si>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</si>
  <si>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</si>
  <si>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</si>
  <si>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</si>
  <si>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</si>
  <si>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</si>
  <si>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</si>
  <si>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</si>
  <si>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</si>
  <si>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</si>
  <si>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</si>
  <si>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</si>
  <si>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</si>
  <si>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</si>
  <si>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</si>
  <si>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</si>
  <si>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</si>
  <si>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</si>
  <si>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</si>
  <si>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</si>
  <si>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</si>
  <si>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</si>
  <si>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</si>
  <si>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</si>
  <si>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</si>
  <si>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</si>
  <si>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</si>
  <si>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</si>
  <si>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</si>
  <si>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</si>
  <si>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</si>
  <si>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</si>
  <si>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</si>
  <si>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</si>
  <si>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</si>
  <si>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</si>
  <si>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</si>
  <si>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</si>
  <si>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</si>
  <si>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</si>
  <si>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</si>
  <si>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</si>
  <si>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</si>
  <si>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</si>
  <si>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</si>
  <si>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</si>
  <si>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</si>
  <si>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</si>
  <si>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</si>
  <si>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</si>
  <si>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</si>
  <si>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</si>
  <si>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</si>
  <si>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</si>
  <si>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</si>
  <si>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</si>
  <si>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</si>
  <si>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</si>
  <si>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</si>
  <si>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</si>
  <si>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</si>
  <si>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</si>
  <si>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</si>
  <si>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</si>
  <si>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</si>
  <si>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</si>
  <si>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</si>
  <si>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</si>
  <si>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</si>
  <si>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</si>
  <si>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</si>
  <si>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</si>
  <si>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</si>
  <si>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</si>
  <si>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</si>
  <si>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</si>
  <si>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</si>
  <si>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</si>
  <si>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</si>
  <si>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</si>
  <si>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</si>
  <si>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</si>
  <si>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</si>
  <si>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</si>
  <si>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</si>
  <si>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</si>
  <si>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</si>
  <si>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</si>
  <si>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</si>
  <si>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</si>
  <si>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</si>
  <si>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</si>
  <si>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</si>
  <si>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</si>
  <si>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</si>
  <si>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</si>
  <si>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</si>
  <si>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</si>
  <si>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</si>
  <si>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</si>
  <si>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</si>
  <si>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</si>
  <si>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</si>
  <si>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</si>
  <si>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</si>
  <si>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</si>
  <si>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</si>
  <si>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</si>
  <si>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</si>
  <si>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</si>
  <si>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</si>
  <si>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</si>
  <si>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</si>
  <si>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</si>
  <si>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</si>
  <si>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</si>
  <si>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</si>
  <si>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</si>
  <si>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</si>
  <si>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</si>
  <si>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</si>
  <si>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</si>
  <si>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</si>
  <si>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</si>
  <si>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</si>
  <si>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</si>
  <si>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</si>
  <si>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</si>
  <si>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</si>
  <si>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</si>
  <si>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</si>
  <si>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</si>
  <si>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</si>
  <si>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</si>
  <si>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</si>
  <si>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</si>
  <si>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</si>
  <si>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</si>
  <si>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</si>
  <si>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</si>
  <si>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</si>
  <si>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</si>
  <si>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</si>
  <si>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</si>
  <si>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</si>
  <si>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</si>
  <si>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</si>
  <si>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</si>
  <si>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</si>
  <si>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</si>
  <si>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</si>
  <si>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</si>
  <si>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</si>
  <si>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</si>
  <si>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</si>
  <si>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</si>
  <si>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</si>
  <si>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</si>
  <si>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</si>
  <si>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</si>
  <si>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</si>
  <si>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</si>
  <si>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</si>
  <si>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</si>
  <si>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</si>
  <si>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</si>
  <si>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</si>
  <si>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</si>
  <si>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</si>
  <si>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</si>
  <si>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</si>
  <si>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</si>
  <si>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</si>
  <si>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</si>
  <si>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</si>
  <si>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</si>
  <si>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</si>
  <si>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</si>
  <si>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</si>
  <si>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</si>
  <si>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</si>
  <si>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</si>
  <si>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</si>
  <si>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</si>
  <si>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</si>
  <si>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</si>
  <si>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</si>
  <si>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</si>
  <si>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</si>
  <si>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</si>
  <si>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</si>
  <si>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</si>
  <si>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</si>
  <si>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</si>
  <si>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</si>
  <si>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</si>
  <si>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</si>
  <si>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</si>
  <si>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</si>
  <si>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</si>
  <si>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</si>
  <si>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</si>
  <si>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</si>
  <si>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</si>
  <si>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</si>
  <si>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</si>
  <si>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</si>
  <si>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</si>
  <si>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</si>
  <si>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</si>
  <si>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</si>
  <si>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</si>
  <si>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</si>
  <si>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</si>
  <si>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</si>
  <si>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</si>
  <si>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</si>
  <si>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</si>
  <si>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</si>
  <si>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</si>
  <si>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</si>
  <si>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</si>
  <si>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</si>
  <si>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</si>
  <si>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</si>
  <si>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</si>
  <si>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</si>
  <si>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</si>
  <si>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</si>
  <si>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</si>
  <si>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</si>
  <si>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</si>
  <si>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</si>
  <si>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</si>
  <si>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</si>
  <si>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</si>
  <si>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</si>
  <si>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</si>
  <si>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</si>
  <si>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</si>
  <si>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</si>
  <si>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</si>
  <si>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</si>
  <si>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</si>
  <si>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</si>
  <si>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</si>
  <si>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</si>
  <si>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</si>
  <si>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</si>
  <si>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</si>
  <si>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</si>
  <si>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</si>
  <si>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</si>
  <si>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</si>
  <si>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</si>
  <si>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</si>
  <si>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</si>
  <si>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</si>
  <si>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</si>
  <si>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</si>
  <si>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</si>
  <si>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</si>
  <si>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</si>
  <si>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</si>
  <si>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</si>
  <si>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</si>
  <si>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</si>
  <si>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</si>
  <si>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</si>
  <si>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</si>
  <si>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</si>
  <si>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</si>
  <si>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</si>
  <si>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</si>
  <si>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</si>
  <si>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</si>
  <si>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</si>
  <si>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</si>
  <si>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</si>
  <si>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</si>
  <si>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</si>
  <si>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</si>
  <si>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</si>
  <si>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</si>
  <si>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</si>
  <si>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</si>
  <si>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</si>
  <si>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</si>
  <si>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</si>
  <si>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</si>
  <si>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</si>
  <si>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</si>
  <si>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</si>
  <si>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</si>
  <si>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</si>
  <si>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</si>
  <si>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</si>
  <si>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</si>
  <si>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</si>
  <si>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</si>
  <si>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</si>
  <si>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</si>
  <si>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</si>
  <si>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</si>
  <si>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</si>
  <si>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</si>
  <si>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</si>
  <si>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</si>
  <si>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</si>
  <si>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</si>
  <si>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</si>
  <si>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</si>
  <si>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</si>
  <si>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</si>
  <si>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</si>
  <si>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</si>
  <si>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</si>
  <si>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</si>
  <si>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</si>
  <si>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</si>
  <si>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</si>
  <si>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</si>
  <si>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</si>
  <si>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</si>
  <si>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</si>
  <si>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</si>
  <si>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</si>
  <si>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</si>
  <si>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</si>
  <si>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</si>
  <si>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</si>
  <si>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</si>
  <si>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</si>
  <si>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</si>
  <si>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</si>
  <si>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</si>
  <si>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</si>
  <si>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</si>
  <si>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</si>
  <si>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</si>
  <si>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</si>
  <si>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</si>
  <si>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</si>
  <si>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</si>
  <si>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</si>
  <si>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</si>
  <si>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</si>
  <si>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</si>
  <si>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</si>
  <si>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</si>
  <si>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</si>
  <si>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</si>
  <si>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</si>
  <si>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</si>
  <si>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</si>
  <si>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</si>
  <si>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</si>
  <si>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</si>
  <si>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</si>
  <si>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</si>
  <si>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</si>
  <si>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</si>
  <si>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</si>
  <si>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</si>
  <si>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</si>
  <si>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</si>
  <si>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</si>
  <si>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</si>
  <si>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</si>
  <si>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</si>
  <si>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</si>
  <si>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</si>
  <si>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</si>
  <si>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</si>
  <si>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</si>
  <si>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</si>
  <si>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</si>
  <si>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</si>
  <si>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</si>
  <si>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</si>
  <si>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</si>
  <si>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</si>
  <si>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</si>
  <si>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</si>
  <si>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</si>
  <si>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</si>
  <si>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</si>
  <si>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</si>
  <si>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</si>
  <si>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</si>
  <si>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</si>
  <si>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</si>
  <si>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</si>
  <si>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</si>
  <si>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</si>
  <si>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</si>
  <si>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</si>
  <si>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</si>
  <si>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</si>
  <si>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</si>
  <si>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</si>
  <si>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</si>
  <si>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</si>
  <si>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</si>
  <si>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</si>
  <si>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</si>
  <si>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</si>
  <si>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</si>
  <si>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</si>
  <si>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</si>
  <si>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</si>
  <si>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</si>
  <si>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</si>
  <si>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</si>
  <si>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</si>
  <si>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</si>
  <si>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</si>
  <si>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</si>
  <si>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</si>
  <si>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</si>
  <si>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</si>
  <si>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</si>
  <si>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</si>
  <si>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</si>
  <si>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</si>
  <si>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</si>
  <si>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</si>
  <si>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</si>
  <si>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</si>
  <si>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</si>
  <si>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</si>
  <si>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</si>
  <si>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</si>
  <si>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</si>
  <si>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</si>
  <si>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</si>
  <si>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</si>
  <si>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</si>
  <si>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</si>
  <si>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</si>
  <si>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</si>
  <si>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</si>
  <si>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</si>
  <si>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</si>
  <si>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</si>
  <si>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</si>
  <si>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</si>
  <si>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</si>
  <si>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</si>
  <si>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</si>
  <si>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</si>
  <si>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</si>
  <si>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</si>
  <si>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</si>
  <si>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</si>
  <si>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</si>
  <si>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</si>
  <si>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</si>
  <si>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</si>
  <si>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</si>
  <si>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</si>
  <si>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</si>
  <si>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</si>
  <si>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</si>
  <si>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</si>
  <si>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</si>
  <si>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</si>
  <si>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</si>
  <si>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</si>
  <si>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</si>
  <si>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</si>
  <si>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</si>
  <si>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</si>
  <si>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</si>
  <si>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</si>
  <si>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</si>
  <si>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</si>
  <si>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</si>
  <si>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</si>
  <si>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</si>
  <si>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</si>
  <si>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</si>
  <si>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</si>
  <si>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</si>
  <si>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</si>
  <si>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</si>
  <si>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</si>
  <si>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</si>
  <si>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</si>
  <si>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</si>
  <si>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</si>
  <si>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</si>
  <si>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</si>
  <si>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</si>
  <si>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</si>
  <si>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</si>
  <si>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</si>
  <si>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</si>
  <si>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</si>
  <si>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</si>
  <si>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</si>
  <si>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</si>
  <si>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</si>
  <si>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</si>
  <si>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</si>
  <si>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</si>
  <si>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</si>
  <si>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</si>
  <si>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</si>
  <si>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</si>
  <si>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</si>
  <si>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</si>
  <si>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</si>
  <si>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</si>
  <si>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</si>
  <si>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</si>
  <si>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</si>
  <si>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</si>
  <si>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</si>
  <si>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</si>
  <si>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</si>
  <si>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</si>
  <si>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</si>
  <si>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</si>
  <si>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</si>
  <si>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</si>
  <si>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</si>
  <si>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</si>
  <si>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</si>
  <si>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</si>
  <si>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</si>
  <si>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</si>
  <si>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</si>
  <si>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</si>
  <si>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</si>
  <si>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</si>
  <si>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</si>
  <si>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</si>
  <si>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</si>
  <si>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</si>
  <si>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</si>
  <si>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</si>
  <si>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</si>
  <si>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</si>
  <si>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</si>
  <si>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</si>
  <si>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</si>
  <si>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</si>
  <si>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</si>
  <si>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</si>
  <si>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</si>
  <si>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</si>
  <si>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</si>
  <si>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</si>
  <si>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</si>
  <si>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</si>
  <si>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</si>
  <si>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</si>
  <si>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</si>
  <si>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</si>
  <si>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</si>
  <si>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</si>
  <si>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</si>
  <si>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</si>
  <si>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</si>
  <si>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</si>
  <si>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</si>
  <si>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</si>
  <si>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</si>
  <si>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</si>
  <si>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</si>
  <si>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</si>
  <si>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</si>
  <si>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</si>
  <si>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</si>
  <si>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</si>
  <si>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</si>
  <si>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</si>
  <si>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</si>
  <si>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</si>
  <si>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</si>
  <si>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</si>
  <si>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</si>
  <si>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</si>
  <si>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</si>
  <si>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</si>
  <si>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</si>
  <si>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</si>
  <si>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</si>
  <si>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</si>
  <si>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</si>
  <si>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</si>
  <si>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</si>
  <si>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</si>
  <si>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</si>
  <si>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</si>
  <si>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</si>
  <si>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</si>
  <si>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</si>
  <si>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</si>
  <si>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</si>
  <si>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</si>
  <si>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</si>
  <si>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</si>
  <si>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</si>
  <si>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</si>
  <si>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</si>
  <si>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</si>
  <si>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</si>
  <si>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</si>
  <si>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</si>
  <si>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</si>
  <si>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</si>
  <si>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</si>
  <si>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</si>
  <si>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</si>
  <si>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</si>
  <si>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</si>
  <si>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</si>
  <si>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</si>
  <si>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</si>
  <si>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</si>
  <si>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</si>
  <si>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</si>
  <si>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</si>
  <si>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</si>
  <si>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</si>
  <si>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</si>
  <si>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</si>
  <si>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</si>
  <si>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</si>
  <si>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</si>
  <si>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</si>
  <si>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</si>
  <si>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</si>
  <si>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</si>
  <si>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</si>
  <si>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</si>
  <si>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</si>
  <si>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</si>
  <si>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</si>
  <si>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</si>
  <si>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</si>
  <si>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</si>
  <si>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</si>
  <si>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</si>
  <si>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</si>
  <si>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</si>
  <si>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</si>
  <si>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</si>
  <si>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</si>
  <si>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</si>
  <si>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</si>
  <si>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</si>
  <si>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</si>
  <si>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</si>
  <si>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</si>
  <si>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</si>
  <si>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</si>
  <si>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</si>
  <si>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</si>
  <si>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</si>
  <si>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</si>
  <si>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</si>
  <si>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</si>
  <si>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</si>
  <si>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</si>
  <si>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</si>
  <si>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</si>
  <si>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</si>
  <si>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</si>
  <si>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</si>
  <si>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</si>
  <si>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</si>
  <si>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</si>
  <si>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</si>
  <si>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</si>
  <si>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</si>
  <si>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</si>
  <si>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</si>
  <si>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</si>
  <si>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</si>
  <si>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</si>
  <si>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</si>
  <si>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</si>
  <si>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</si>
  <si>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</si>
  <si>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</si>
  <si>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</si>
  <si>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</si>
  <si>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</si>
  <si>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</si>
  <si>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</si>
  <si>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</si>
  <si>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</si>
  <si>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</si>
  <si>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</si>
  <si>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</si>
  <si>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</si>
  <si>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</si>
  <si>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</si>
  <si>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</si>
  <si>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</si>
  <si>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</si>
  <si>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</si>
  <si>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</si>
  <si>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</si>
  <si>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</si>
  <si>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</si>
  <si>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</si>
  <si>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</si>
  <si>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</si>
  <si>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</si>
  <si>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</si>
  <si>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</si>
  <si>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</si>
  <si>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</si>
  <si>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</si>
  <si>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</si>
  <si>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</si>
  <si>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</si>
  <si>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</si>
  <si>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</si>
  <si>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</si>
  <si>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</si>
  <si>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</si>
  <si>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</si>
  <si>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</si>
  <si>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</si>
  <si>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</si>
  <si>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</si>
  <si>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</si>
  <si>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</si>
  <si>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</si>
  <si>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</si>
  <si>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</si>
  <si>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</si>
  <si>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</si>
  <si>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</si>
  <si>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</si>
  <si>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</si>
  <si>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</si>
  <si>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</si>
  <si>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</si>
  <si>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</si>
  <si>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</si>
  <si>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</si>
  <si>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</si>
  <si>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</si>
  <si>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</si>
  <si>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</si>
  <si>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</si>
  <si>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</si>
  <si>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</si>
  <si>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</si>
  <si>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</si>
  <si>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</si>
  <si>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</si>
  <si>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</si>
  <si>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</si>
  <si>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</si>
  <si>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</si>
  <si>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</si>
  <si>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</si>
  <si>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</si>
  <si>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</si>
  <si>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</si>
  <si>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</si>
  <si>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</si>
  <si>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</si>
  <si>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</si>
  <si>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</si>
  <si>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</si>
  <si>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</si>
  <si>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</si>
  <si>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</si>
  <si>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</si>
  <si>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</si>
  <si>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</si>
  <si>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</si>
  <si>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</si>
  <si>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</si>
  <si>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</si>
  <si>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</si>
  <si>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</si>
  <si>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</si>
  <si>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</si>
  <si>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</si>
  <si>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</si>
  <si>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</si>
  <si>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</si>
  <si>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</si>
  <si>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</si>
  <si>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</si>
  <si>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</si>
  <si>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</si>
  <si>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</si>
  <si>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</si>
  <si>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</si>
  <si>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</si>
  <si>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</si>
  <si>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</si>
  <si>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</si>
  <si>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</si>
  <si>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</si>
  <si>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</si>
  <si>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</si>
  <si>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</si>
  <si>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</si>
  <si>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</si>
  <si>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</si>
  <si>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</si>
  <si>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</si>
  <si>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</si>
  <si>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</si>
  <si>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</si>
  <si>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</si>
  <si>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</si>
  <si>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</si>
  <si>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</si>
  <si>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</si>
  <si>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</si>
  <si>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</si>
  <si>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</si>
  <si>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</si>
  <si>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</si>
  <si>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</si>
  <si>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</si>
  <si>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</si>
  <si>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</si>
  <si>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</si>
  <si>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</si>
  <si>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</si>
  <si>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</si>
  <si>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</si>
  <si>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</si>
  <si>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</si>
  <si>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</si>
  <si>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</si>
  <si>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</si>
  <si>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</si>
  <si>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</si>
  <si>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</si>
  <si>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</si>
  <si>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</si>
  <si>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</si>
  <si>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</si>
  <si>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</si>
  <si>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</si>
  <si>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</si>
  <si>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</si>
  <si>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</si>
  <si>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</si>
  <si>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</si>
  <si>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</si>
  <si>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</si>
  <si>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</si>
  <si>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</si>
  <si>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</si>
  <si>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</si>
  <si>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</si>
  <si>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</si>
  <si>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</si>
  <si>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</si>
  <si>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</si>
  <si>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</si>
  <si>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</si>
  <si>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</si>
  <si>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</si>
  <si>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</si>
  <si>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</si>
  <si>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</si>
  <si>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</si>
  <si>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</si>
  <si>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</si>
  <si>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</si>
  <si>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</si>
  <si>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</si>
  <si>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</si>
  <si>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</si>
  <si>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</si>
  <si>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</si>
  <si>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</si>
  <si>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</si>
  <si>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</si>
  <si>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</si>
  <si>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</si>
  <si>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</si>
  <si>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</si>
  <si>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</si>
  <si>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</si>
  <si>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</si>
  <si>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</si>
  <si>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</si>
  <si>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</si>
  <si>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</si>
  <si>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</si>
  <si>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</si>
  <si>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</si>
  <si>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</si>
  <si>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</si>
  <si>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</si>
  <si>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</si>
  <si>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</si>
  <si>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</si>
  <si>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</si>
  <si>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</si>
  <si>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</si>
  <si>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</si>
  <si>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</si>
  <si>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</si>
  <si>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</si>
  <si>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</si>
  <si>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</si>
  <si>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</si>
  <si>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</si>
  <si>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</si>
  <si>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</si>
  <si>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</si>
  <si>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</si>
  <si>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</si>
  <si>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</si>
  <si>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</si>
  <si>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</si>
  <si>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</si>
  <si>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</si>
  <si>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</si>
  <si>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</si>
  <si>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</si>
  <si>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</si>
  <si>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</si>
  <si>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</si>
  <si>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</si>
  <si>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</si>
  <si>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</si>
  <si>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</si>
  <si>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</si>
  <si>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</si>
  <si>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</si>
  <si>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</si>
  <si>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</si>
  <si>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</si>
  <si>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</si>
  <si>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</si>
  <si>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</si>
  <si>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</si>
  <si>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</si>
  <si>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</si>
  <si>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</si>
  <si>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</si>
  <si>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</si>
  <si>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</si>
  <si>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</si>
  <si>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</si>
  <si>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</si>
  <si>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</si>
  <si>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</si>
  <si>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</si>
  <si>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</si>
  <si>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</si>
  <si>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</si>
  <si>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</si>
  <si>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</si>
  <si>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</si>
  <si>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</si>
  <si>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</si>
  <si>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</si>
  <si>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</si>
  <si>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</si>
  <si>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</si>
  <si>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</si>
  <si>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</si>
  <si>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</si>
  <si>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</si>
  <si>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</si>
  <si>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</si>
  <si>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</si>
  <si>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</si>
  <si>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</si>
  <si>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</si>
  <si>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</si>
  <si>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</si>
  <si>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</si>
  <si>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</si>
  <si>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</si>
  <si>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</si>
  <si>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</si>
  <si>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</si>
  <si>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</si>
  <si>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</si>
  <si>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</si>
  <si>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</si>
  <si>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</si>
  <si>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</si>
  <si>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</si>
  <si>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</si>
  <si>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</si>
  <si>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</si>
  <si>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</si>
  <si>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</si>
  <si>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</si>
  <si>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</si>
  <si>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</si>
  <si>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</si>
  <si>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</si>
  <si>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</si>
  <si>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</si>
  <si>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</si>
  <si>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</si>
  <si>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</si>
  <si>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</si>
  <si>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</si>
  <si>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</si>
  <si>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</si>
  <si>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</si>
  <si>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</si>
  <si>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</si>
  <si>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</si>
  <si>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</si>
  <si>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</si>
  <si>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</si>
  <si>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</si>
  <si>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</si>
  <si>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</si>
  <si>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</si>
  <si>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</si>
  <si>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</si>
  <si>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</si>
  <si>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</si>
  <si>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</si>
  <si>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</si>
  <si>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</si>
  <si>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</si>
  <si>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</si>
  <si>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</si>
  <si>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</si>
  <si>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</si>
  <si>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</si>
  <si>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</si>
  <si>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</si>
  <si>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</si>
  <si>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</si>
  <si>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</si>
  <si>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</si>
  <si>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</si>
  <si>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</si>
  <si>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</si>
  <si>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</si>
  <si>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</si>
  <si>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</si>
  <si>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</si>
  <si>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</si>
  <si>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</si>
  <si>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</si>
  <si>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</si>
  <si>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</si>
  <si>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</si>
  <si>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</si>
  <si>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</si>
  <si>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</si>
  <si>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</si>
  <si>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</si>
  <si>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</si>
  <si>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</si>
  <si>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</si>
  <si>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</si>
  <si>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</si>
  <si>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</si>
  <si>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</si>
  <si>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</si>
  <si>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</si>
  <si>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</si>
  <si>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</si>
  <si>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</si>
  <si>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</si>
  <si>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</si>
  <si>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</si>
  <si>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</si>
  <si>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</si>
  <si>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</si>
  <si>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</si>
  <si>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</si>
  <si>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</si>
  <si>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</si>
  <si>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</si>
  <si>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</si>
  <si>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</si>
  <si>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</si>
  <si>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</si>
  <si>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</si>
  <si>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</si>
  <si>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</si>
  <si>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</si>
  <si>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</si>
  <si>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</si>
  <si>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</si>
  <si>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</si>
  <si>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</si>
  <si>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</si>
  <si>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</si>
  <si>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</si>
  <si>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</si>
  <si>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</si>
  <si>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</si>
  <si>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</si>
  <si>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</si>
  <si>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</si>
  <si>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</si>
  <si>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</si>
  <si>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</si>
  <si>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</si>
  <si>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</si>
  <si>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</si>
  <si>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</si>
  <si>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</si>
  <si>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</si>
  <si>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</si>
  <si>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</si>
  <si>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</si>
  <si>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</si>
  <si>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</si>
  <si>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</si>
  <si>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</si>
  <si>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</si>
  <si>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</si>
  <si>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</si>
  <si>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</si>
  <si>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</si>
  <si>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</si>
  <si>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</si>
  <si>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</si>
  <si>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</si>
  <si>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</si>
  <si>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</si>
  <si>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</si>
  <si>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</si>
  <si>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</si>
  <si>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</si>
  <si>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</si>
  <si>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</si>
  <si>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</si>
  <si>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</si>
  <si>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</si>
  <si>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</si>
  <si>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</si>
  <si>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</si>
  <si>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</si>
  <si>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</si>
  <si>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</si>
  <si>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</si>
  <si>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</si>
  <si>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</si>
  <si>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</si>
  <si>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</si>
  <si>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</si>
  <si>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</si>
  <si>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</si>
  <si>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</si>
  <si>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</si>
  <si>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</si>
  <si>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</si>
  <si>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</si>
  <si>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</si>
  <si>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</si>
  <si>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</si>
  <si>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</si>
  <si>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</si>
  <si>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</si>
  <si>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</si>
  <si>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</si>
  <si>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</si>
  <si>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</si>
  <si>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</si>
  <si>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</si>
  <si>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</si>
  <si>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</si>
  <si>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</si>
  <si>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</si>
  <si>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</si>
  <si>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</si>
  <si>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</si>
  <si>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</si>
  <si>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</si>
  <si>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</si>
  <si>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</si>
  <si>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</si>
  <si>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Braxton Manufacturing Co. Inc.</t>
  </si>
  <si>
    <t>Mike Wang</t>
  </si>
  <si>
    <t>mwang@braxtonmfg.com</t>
  </si>
  <si>
    <t>714-508-3570</t>
  </si>
  <si>
    <t>Thomas R. Ordway</t>
  </si>
  <si>
    <t>President and CEO</t>
  </si>
  <si>
    <t>tordway@braxtonmfg.com</t>
  </si>
  <si>
    <t>860-274-6781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</si>
</sst>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wang@braxtonmf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ordway@braxtonmf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6">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4">
      <c r="A13" s="302"/>
      <c r="B13" s="2">
        <v>1</v>
      </c>
      <c r="C13" s="27" t="s">
        <v>1057</v>
      </c>
      <c r="D13" s="28" t="s">
        <v>847</v>
      </c>
      <c r="E13" s="163" t="s">
        <v>824</v>
      </c>
      <c r="F13" s="163"/>
      <c r="G13" s="25"/>
    </row>
    <row r="14" spans="1:7" ht="36">
      <c r="A14" s="302"/>
      <c r="B14" s="2">
        <v>2</v>
      </c>
      <c r="C14" s="27" t="s">
        <v>1057</v>
      </c>
      <c r="D14" s="28" t="s">
        <v>994</v>
      </c>
      <c r="E14" s="163" t="s">
        <v>515</v>
      </c>
      <c r="F14" s="163" t="s">
        <v>516</v>
      </c>
      <c r="G14" s="25"/>
    </row>
    <row r="15" spans="1:7" ht="89.2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5"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5"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25" customHeight="1">
      <c r="A34" s="302"/>
      <c r="B34" s="315"/>
      <c r="C34" s="309"/>
      <c r="D34" s="312"/>
      <c r="E34" s="300"/>
      <c r="F34" s="165" t="s">
        <v>63</v>
      </c>
      <c r="G34" s="25"/>
    </row>
    <row r="35" spans="1:7" ht="29.25" customHeight="1">
      <c r="A35" s="302"/>
      <c r="B35" s="315"/>
      <c r="C35" s="309"/>
      <c r="D35" s="312"/>
      <c r="E35" s="300"/>
      <c r="F35" s="165" t="s">
        <v>64</v>
      </c>
      <c r="G35" s="25"/>
    </row>
    <row r="36" spans="1:7" ht="144">
      <c r="A36" s="302"/>
      <c r="B36" s="316"/>
      <c r="C36" s="310"/>
      <c r="D36" s="313"/>
      <c r="E36" s="301"/>
      <c r="F36" s="166" t="s">
        <v>65</v>
      </c>
      <c r="G36" s="25"/>
    </row>
    <row r="37" spans="1:7" ht="120">
      <c r="A37" s="302"/>
      <c r="B37" s="141">
        <v>3.01</v>
      </c>
      <c r="C37" s="142" t="s">
        <v>66</v>
      </c>
      <c r="D37" s="28" t="s">
        <v>2203</v>
      </c>
      <c r="E37" s="167" t="s">
        <v>1294</v>
      </c>
      <c r="F37" s="168" t="s">
        <v>1396</v>
      </c>
      <c r="G37" s="25"/>
    </row>
    <row r="38" spans="1:7" ht="108">
      <c r="A38" s="302"/>
      <c r="B38" s="141">
        <v>3.02</v>
      </c>
      <c r="C38" s="142" t="s">
        <v>1326</v>
      </c>
      <c r="D38" s="28" t="s">
        <v>2204</v>
      </c>
      <c r="E38" s="167" t="s">
        <v>1341</v>
      </c>
      <c r="F38" s="168" t="s">
        <v>1397</v>
      </c>
      <c r="G38" s="25"/>
    </row>
    <row r="39" spans="1:7" ht="96">
      <c r="A39" s="302"/>
      <c r="B39" s="150">
        <v>4</v>
      </c>
      <c r="C39" s="149" t="s">
        <v>1492</v>
      </c>
      <c r="D39" s="28" t="s">
        <v>2205</v>
      </c>
      <c r="E39" s="27" t="s">
        <v>2151</v>
      </c>
      <c r="F39" s="27" t="s">
        <v>1493</v>
      </c>
      <c r="G39" s="25"/>
    </row>
    <row r="40" spans="1:7" ht="60">
      <c r="A40" s="302"/>
      <c r="B40" s="141">
        <v>4.01</v>
      </c>
      <c r="C40" s="149" t="s">
        <v>1492</v>
      </c>
      <c r="D40" s="28" t="s">
        <v>2207</v>
      </c>
      <c r="E40" s="27" t="s">
        <v>2163</v>
      </c>
      <c r="F40" s="27" t="s">
        <v>2167</v>
      </c>
      <c r="G40" s="25"/>
    </row>
    <row r="41" spans="1:7" ht="60">
      <c r="A41" s="302"/>
      <c r="B41" s="141" t="s">
        <v>2194</v>
      </c>
      <c r="C41" s="149" t="s">
        <v>1492</v>
      </c>
      <c r="D41" s="28" t="s">
        <v>2206</v>
      </c>
      <c r="E41" s="27" t="s">
        <v>2197</v>
      </c>
      <c r="F41" s="27" t="s">
        <v>2195</v>
      </c>
      <c r="G41" s="25"/>
    </row>
    <row r="42" spans="1:7" ht="60">
      <c r="A42" s="302"/>
      <c r="B42" s="141" t="s">
        <v>2228</v>
      </c>
      <c r="C42" s="149" t="s">
        <v>1492</v>
      </c>
      <c r="D42" s="28" t="s">
        <v>2233</v>
      </c>
      <c r="E42" s="27" t="s">
        <v>2196</v>
      </c>
      <c r="F42" s="27" t="s">
        <v>2229</v>
      </c>
      <c r="G42" s="25"/>
    </row>
    <row r="43" spans="1:7" ht="132">
      <c r="A43" s="302"/>
      <c r="B43" s="160">
        <v>4.0999999999999996</v>
      </c>
      <c r="C43" s="149" t="s">
        <v>2232</v>
      </c>
      <c r="D43" s="161">
        <v>42867</v>
      </c>
      <c r="E43" s="169" t="s">
        <v>2235</v>
      </c>
      <c r="F43" s="27" t="s">
        <v>2234</v>
      </c>
      <c r="G43" s="25"/>
    </row>
    <row r="44" spans="1:7" ht="84">
      <c r="A44" s="302"/>
      <c r="B44" s="160">
        <v>4.2</v>
      </c>
      <c r="C44" s="149" t="s">
        <v>2232</v>
      </c>
      <c r="D44" s="161">
        <v>42704</v>
      </c>
      <c r="E44" s="169" t="s">
        <v>2431</v>
      </c>
      <c r="F44" s="27" t="s">
        <v>2406</v>
      </c>
      <c r="G44" s="25"/>
    </row>
    <row r="45" spans="1:7" ht="156">
      <c r="A45" s="302"/>
      <c r="B45" s="202">
        <v>5</v>
      </c>
      <c r="C45" s="149" t="s">
        <v>2232</v>
      </c>
      <c r="D45" s="161">
        <v>42867</v>
      </c>
      <c r="E45" s="169" t="s">
        <v>12652</v>
      </c>
      <c r="F45" s="27" t="s">
        <v>12374</v>
      </c>
      <c r="G45" s="25"/>
    </row>
    <row r="46" spans="1:7" ht="48">
      <c r="A46" s="302"/>
      <c r="B46" s="160">
        <v>5.01</v>
      </c>
      <c r="C46" s="149" t="s">
        <v>2232</v>
      </c>
      <c r="D46" s="161">
        <v>42907</v>
      </c>
      <c r="E46" s="169" t="s">
        <v>15329</v>
      </c>
      <c r="F46" s="27" t="s">
        <v>12374</v>
      </c>
      <c r="G46" s="25"/>
    </row>
    <row r="47" spans="1:7" ht="72">
      <c r="A47" s="302"/>
      <c r="B47" s="160">
        <v>5.0999999999999996</v>
      </c>
      <c r="C47" s="149" t="s">
        <v>2232</v>
      </c>
      <c r="D47" s="161">
        <v>43070</v>
      </c>
      <c r="E47" s="169" t="s">
        <v>12862</v>
      </c>
      <c r="F47" s="27" t="s">
        <v>12863</v>
      </c>
      <c r="G47" s="25"/>
    </row>
    <row r="48" spans="1:7" ht="60">
      <c r="A48" s="302"/>
      <c r="B48" s="160">
        <v>5.1100000000000003</v>
      </c>
      <c r="C48" s="149" t="s">
        <v>13097</v>
      </c>
      <c r="D48" s="161">
        <v>43217</v>
      </c>
      <c r="E48" s="169" t="s">
        <v>13199</v>
      </c>
      <c r="F48" s="27" t="s">
        <v>13124</v>
      </c>
      <c r="G48" s="25"/>
    </row>
    <row r="49" spans="1:7" ht="60">
      <c r="A49" s="302"/>
      <c r="B49" s="160">
        <v>5.12</v>
      </c>
      <c r="C49" s="149" t="s">
        <v>13097</v>
      </c>
      <c r="D49" s="161">
        <v>43581</v>
      </c>
      <c r="E49" s="169" t="s">
        <v>13199</v>
      </c>
      <c r="F49" s="27" t="s">
        <v>13741</v>
      </c>
      <c r="G49" s="25"/>
    </row>
    <row r="50" spans="1:7" ht="84">
      <c r="A50" s="302"/>
      <c r="B50" s="202">
        <v>6</v>
      </c>
      <c r="C50" s="149" t="s">
        <v>13097</v>
      </c>
      <c r="D50" s="161">
        <v>43964</v>
      </c>
      <c r="E50" s="169" t="s">
        <v>13953</v>
      </c>
      <c r="F50" s="27" t="s">
        <v>13744</v>
      </c>
      <c r="G50" s="25"/>
    </row>
    <row r="51" spans="1:7" ht="48">
      <c r="A51" s="302"/>
      <c r="B51" s="160">
        <v>6.01</v>
      </c>
      <c r="C51" s="149" t="s">
        <v>13097</v>
      </c>
      <c r="D51" s="161">
        <v>43970</v>
      </c>
      <c r="E51" s="169" t="s">
        <v>15330</v>
      </c>
      <c r="F51" s="169" t="s">
        <v>13744</v>
      </c>
      <c r="G51" s="25"/>
    </row>
    <row r="52" spans="1:7" ht="48">
      <c r="A52" s="302"/>
      <c r="B52" s="160">
        <v>6.1</v>
      </c>
      <c r="C52" s="149" t="s">
        <v>13097</v>
      </c>
      <c r="D52" s="161">
        <v>44314</v>
      </c>
      <c r="E52" s="169" t="s">
        <v>15323</v>
      </c>
      <c r="F52" s="169" t="s">
        <v>14913</v>
      </c>
      <c r="G52" s="25"/>
    </row>
    <row r="53" spans="1:7" ht="48">
      <c r="A53" s="302"/>
      <c r="B53" s="160">
        <v>6.2</v>
      </c>
      <c r="C53" s="149" t="s">
        <v>13097</v>
      </c>
      <c r="D53" s="161">
        <v>44678</v>
      </c>
      <c r="E53" s="169" t="s">
        <v>15323</v>
      </c>
      <c r="F53" s="169" t="s">
        <v>15322</v>
      </c>
      <c r="G53" s="25"/>
    </row>
    <row r="54" spans="1:7" ht="48">
      <c r="A54" s="302"/>
      <c r="B54" s="160">
        <v>6.21</v>
      </c>
      <c r="C54" s="149" t="s">
        <v>13097</v>
      </c>
      <c r="D54" s="161">
        <v>44687</v>
      </c>
      <c r="E54" s="169" t="s">
        <v>15331</v>
      </c>
      <c r="F54" s="169" t="s">
        <v>15322</v>
      </c>
      <c r="G54" s="25"/>
    </row>
    <row r="55" spans="1:7" ht="48">
      <c r="A55" s="302"/>
      <c r="B55" s="160">
        <v>6.22</v>
      </c>
      <c r="C55" s="149" t="s">
        <v>13097</v>
      </c>
      <c r="D55" s="275">
        <v>44692</v>
      </c>
      <c r="E55" s="169" t="s">
        <v>15330</v>
      </c>
      <c r="F55" s="169" t="s">
        <v>15322</v>
      </c>
      <c r="G55" s="25"/>
    </row>
    <row r="56" spans="1:7" ht="60">
      <c r="A56" s="302"/>
      <c r="B56" s="202">
        <v>6.3</v>
      </c>
      <c r="C56" s="149" t="s">
        <v>13097</v>
      </c>
      <c r="D56" s="275">
        <v>45051</v>
      </c>
      <c r="E56" s="169" t="s">
        <v>15590</v>
      </c>
      <c r="F56" s="169" t="s">
        <v>15371</v>
      </c>
      <c r="G56" s="25"/>
    </row>
    <row r="57" spans="1:7" ht="48">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313278-DB46-2B42-A0CB-7BF72C0584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0BDE36-F26B-1542-80CF-3A7273EF8F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4">
      <c r="A2" s="105" t="str">
        <f ca="1">OFFSET(L!$C$1,MATCH("Instructions"&amp;ADDRESS(ROW(),COLUMN(),4),L!$A:$A,0)-1,SL,,)</f>
        <v>Introduction</v>
      </c>
      <c r="B2" s="100" t="s">
        <v>1270</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
      <c r="A5" s="106"/>
      <c r="B5" s="100"/>
    </row>
    <row r="6" spans="1:2" ht="34">
      <c r="A6" s="105" t="str">
        <f ca="1">OFFSET(L!$C$1,MATCH("Instructions"&amp;ADDRESS(ROW(),COLUMN(),4),L!$A:$A,0)-1,SL,,)</f>
        <v>Instructions for completing Company Information questions (rows 8 - 22).
Provide comments in ENGLISH only</v>
      </c>
      <c r="B6" s="100" t="s">
        <v>1270</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1270</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
      <c r="A47" s="106"/>
      <c r="B47" s="100"/>
    </row>
    <row r="48" spans="1:2" ht="3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8">
      <c r="A58" s="102" t="str">
        <f ca="1">OFFSET(L!$C$1,MATCH("Instructions"&amp;ADDRESS(ROW(),COLUMN(),4),L!$A:$A,0)-1,SL,,)</f>
        <v>8. Smelter Street -  Provide the street name on which the smelter is located. This field is optional.</v>
      </c>
      <c r="B58" s="100" t="s">
        <v>1269</v>
      </c>
    </row>
    <row r="59" spans="1:2" ht="3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51">
      <c r="A10" s="74"/>
      <c r="B10" s="63" t="str">
        <f ca="1">OFFSET(L!$C$1,MATCH("Definitions"&amp;ADDRESS(ROW(),COLUMN(),4),L!$A:$A,0)-1,SL,,)</f>
        <v>DRC</v>
      </c>
      <c r="C10" s="63" t="str">
        <f ca="1">OFFSET(L!$C$1,MATCH("Definitions"&amp;ADDRESS(ROW(),COLUMN(),4),L!$A:$A,0)-1,SL,,)</f>
        <v>Democratic Republic of Congo</v>
      </c>
      <c r="D10" s="321"/>
      <c r="E10" s="100" t="s">
        <v>1278</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25" zoomScalePageLayoutView="70" workbookViewId="0">
      <selection activeCell="D29" sqref="D29:E2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7" hidden="1">
      <c r="B98" s="56" t="s">
        <v>477</v>
      </c>
      <c r="D98" s="282" t="str">
        <f>IF(AND(OR($D$26="Yes",$D$26=""),OR($D$32="Yes",$D$32="")),"Unknown","")</f>
        <v/>
      </c>
      <c r="E98" s="282" t="str">
        <f>IF(AND(OR($D$26="Yes",$D$26=""),OR($D$32="Yes",$D$32="")),"Greater than 75%","")</f>
        <v/>
      </c>
      <c r="G98" s="282" t="str">
        <f>IF(OR($D$27="Yes",$D$27=""),"Yes","")</f>
        <v/>
      </c>
    </row>
    <row r="99" spans="2:7" ht="16" hidden="1">
      <c r="B99" s="188">
        <v>1</v>
      </c>
      <c r="D99" s="282" t="str">
        <f>IF(AND(OR($D$27="Yes",$D$27=""),OR($D$33="Yes",$D$33="")),"Yes","")</f>
        <v/>
      </c>
      <c r="E99" s="282" t="str">
        <f>IF(AND(OR($D$26="Yes",$D$26=""),OR($D$32="Yes",$D$32="")),"Greater than 50%","")</f>
        <v/>
      </c>
      <c r="G99" s="282" t="str">
        <f>IF(OR($D$27="Yes",$D$27=""),"No","")</f>
        <v/>
      </c>
    </row>
    <row r="100" spans="2:7" ht="17" hidden="1">
      <c r="B100" s="236" t="s">
        <v>2432</v>
      </c>
      <c r="D100" s="282" t="str">
        <f>IF(AND(OR($D$27="Yes",$D$27=""),OR($D$33="Yes",$D$33="")),"No","")</f>
        <v/>
      </c>
      <c r="E100" s="282" t="str">
        <f>IF(AND(OR($D$26="Yes",$D$26=""),OR($D$32="Yes",$D$32="")),"50% or less","")</f>
        <v/>
      </c>
      <c r="G100" s="282" t="str">
        <f>IF(OR($D$28="Yes",$D$28=""),"Yes","")</f>
        <v/>
      </c>
    </row>
    <row r="101" spans="2:7" ht="17" hidden="1">
      <c r="B101" s="236" t="s">
        <v>2433</v>
      </c>
      <c r="D101" s="282" t="str">
        <f>IF(AND(OR($D$27="Yes",$D$27=""),OR($D$33="Yes",$D$33="")),"Unknown","")</f>
        <v/>
      </c>
      <c r="E101" s="282" t="str">
        <f>IF(AND(OR($D$26="Yes",$D$26=""),OR($D$32="Yes",$D$32="")),"None","")</f>
        <v/>
      </c>
      <c r="G101" s="282" t="str">
        <f>IF(OR($D$28="Yes",$D$28=""),"No","")</f>
        <v/>
      </c>
    </row>
    <row r="102" spans="2:7" ht="17" hidden="1">
      <c r="B102" s="236" t="s">
        <v>2434</v>
      </c>
      <c r="D102" s="282" t="str">
        <f>IF(AND(OR($D$28="Yes",$D$28=""),OR($D$34="Yes",$D$34="")),"Yes","")</f>
        <v/>
      </c>
      <c r="E102" s="282" t="str">
        <f>IF(AND(OR($D$27="Yes",$D$27=""),OR($D$33="Yes",$D$33="")),"100%","")</f>
        <v/>
      </c>
      <c r="G102" s="282" t="str">
        <f>IF(OR($D$29="Yes",$D$29=""),"Yes","")</f>
        <v/>
      </c>
    </row>
    <row r="103" spans="2:7" ht="17" hidden="1">
      <c r="B103" s="236" t="s">
        <v>2435</v>
      </c>
      <c r="D103" s="282" t="str">
        <f>IF(AND(OR($D$28="Yes",$D$28=""),OR($D$34="Yes",$D$34="")),"No","")</f>
        <v/>
      </c>
      <c r="E103" s="282" t="str">
        <f>IF(AND(OR($D$27="Yes",$D$27=""),OR($D$33="Yes",$D$33="")),"Greater than 90%","")</f>
        <v/>
      </c>
      <c r="G103" s="282" t="str">
        <f>IF(OR($D$29="Yes",$D$29=""),"No","")</f>
        <v/>
      </c>
    </row>
    <row r="104" spans="2:7" ht="17" hidden="1">
      <c r="B104" s="236" t="s">
        <v>478</v>
      </c>
      <c r="D104" s="282" t="str">
        <f>IF(AND(OR($D$28="Yes",$D$28=""),OR($D$34="Yes",$D$34="")),"Unknown","")</f>
        <v/>
      </c>
      <c r="E104" s="282" t="str">
        <f>IF(AND(OR($D$27="Yes",$D$27=""),OR($D$33="Yes",$D$33="")),"Greater than 75%","")</f>
        <v/>
      </c>
    </row>
    <row r="105" spans="2:7" ht="17" hidden="1">
      <c r="B105" s="236" t="s">
        <v>14853</v>
      </c>
      <c r="D105" s="282" t="str">
        <f>IF(AND(OR($D$29="Yes",$D$29=""),OR($D$35="Yes",$D$35="")),"Yes","")</f>
        <v/>
      </c>
      <c r="E105" s="282" t="str">
        <f>IF(AND(OR($D$27="Yes",$D$27=""),OR($D$33="Yes",$D$33="")),"Greater than 50%","")</f>
        <v/>
      </c>
    </row>
    <row r="106" spans="2:7" ht="17" hidden="1">
      <c r="B106" s="236" t="s">
        <v>12341</v>
      </c>
      <c r="D106" s="282" t="str">
        <f>IF(AND(OR($D$29="Yes",$D$29=""),OR($D$35="Yes",$D$35="")),"No","")</f>
        <v/>
      </c>
      <c r="E106" s="282" t="str">
        <f>IF(AND(OR($D$27="Yes",$D$27=""),OR($D$33="Yes",$D$33="")),"50% or less","")</f>
        <v/>
      </c>
    </row>
    <row r="107" spans="2:7" ht="17" hidden="1">
      <c r="B107" s="236" t="s">
        <v>476</v>
      </c>
      <c r="D107" s="282" t="str">
        <f>IF(AND(OR($D$29="Yes",$D$29=""),OR($D$35="Yes",$D$35="")),"Unknown","")</f>
        <v/>
      </c>
      <c r="E107" s="282" t="str">
        <f>IF(AND(OR($D$27="Yes",$D$27=""),OR($D$33="Yes",$D$33="")),"None","")</f>
        <v/>
      </c>
    </row>
    <row r="108" spans="2:7" ht="17" hidden="1">
      <c r="B108" s="236" t="s">
        <v>13880</v>
      </c>
      <c r="E108" s="282" t="str">
        <f>IF(AND(OR($D$28="Yes",$D$28=""),OR($D$34="Yes",$D$34="")),"100%","")</f>
        <v/>
      </c>
    </row>
    <row r="109" spans="2:7" ht="17" hidden="1">
      <c r="B109" s="236" t="s">
        <v>13882</v>
      </c>
      <c r="E109" s="282" t="str">
        <f>IF(AND(OR($D$28="Yes",$D$28=""),OR($D$34="Yes",$D$34="")),"Greater than 90%","")</f>
        <v/>
      </c>
    </row>
    <row r="110" spans="2:7" ht="17" hidden="1">
      <c r="B110" s="236" t="s">
        <v>13883</v>
      </c>
      <c r="E110" s="282" t="str">
        <f>IF(AND(OR($D$28="Yes",$D$28=""),OR($D$34="Yes",$D$34="")),"Greater than 75%","")</f>
        <v/>
      </c>
    </row>
    <row r="111" spans="2:7" ht="17"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DE39CA-CD77-8D4F-8081-C39BF5D3FE68}"/>
    <hyperlink ref="D20" r:id="rId4" xr:uid="{8C78FD0E-6EC7-8C40-9441-D674B8FFD16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5E705B-A3F6-FA4A-835C-5DE08C47F29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7">
      <c r="A2" s="66" t="s">
        <v>869</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3">
      <c r="A4" s="90" t="str">
        <f ca="1">Declaration!B8</f>
        <v>Company Name (*):</v>
      </c>
      <c r="B4" s="89" t="str">
        <f>Declaration!D8</f>
        <v>Braxton Manufacturing 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Mike Wang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mwang@braxtonmfg.com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714-508-3570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Thomas R. Ordway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tordway@braxtonmfg.com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783</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781</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780</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781</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782</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428</v>
      </c>
      <c r="F53" s="93"/>
      <c r="G53" s="93"/>
      <c r="H53" s="93"/>
    </row>
    <row r="54" spans="1:10" ht="43">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7">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8">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90">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6">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20">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90">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2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30">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30">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Ordway</cp:lastModifiedBy>
  <cp:lastPrinted>2015-04-21T20:47:43Z</cp:lastPrinted>
  <dcterms:created xsi:type="dcterms:W3CDTF">2010-06-21T21:00:23Z</dcterms:created>
  <dcterms:modified xsi:type="dcterms:W3CDTF">2025-05-19T18:15:56Z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