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arek\KP\kalkul\"/>
    </mc:Choice>
  </mc:AlternateContent>
  <xr:revisionPtr revIDLastSave="0" documentId="13_ncr:1_{F269EC3F-1B01-4A8E-A1FB-6E9F3C8FC0EB}" xr6:coauthVersionLast="47" xr6:coauthVersionMax="47" xr10:uidLastSave="{00000000-0000-0000-0000-000000000000}"/>
  <workbookProtection workbookAlgorithmName="SHA-512" workbookHashValue="Yt8rfPpFfrbf1D3DksYuenVy3IrEevpD+rfNQUycEDtznmWZBwbDQw3L2m/iZYNyRtWtuTk15Fg1oxu+kqEBWA==" workbookSaltValue="j8y7fR5ucO0c6BBuyalhtA==" workbookSpinCount="100000" lockStructure="1"/>
  <bookViews>
    <workbookView xWindow="-120" yWindow="-120" windowWidth="20730" windowHeight="11760" tabRatio="862" xr2:uid="{00000000-000D-0000-FFFF-FFFF00000000}"/>
  </bookViews>
  <sheets>
    <sheet name="OKŁADKA" sheetId="11" r:id="rId1"/>
    <sheet name="Instrukcja" sheetId="24" r:id="rId2"/>
    <sheet name="Założenia" sheetId="13" r:id="rId3"/>
    <sheet name="Ogólne &gt;&gt;&gt;" sheetId="25" r:id="rId4"/>
    <sheet name="Krótkoterminowo" sheetId="21" r:id="rId5"/>
    <sheet name="Średnioterminowo" sheetId="22" r:id="rId6"/>
    <sheet name="Oszczędzony Czas - potencjał" sheetId="16" r:id="rId7"/>
    <sheet name="Harmodesk &gt;&gt;&gt;" sheetId="28" r:id="rId8"/>
    <sheet name="O Harmodesku" sheetId="17" r:id="rId9"/>
    <sheet name="Pierwszy Etap" sheetId="12" r:id="rId10"/>
    <sheet name="Drugi Etap" sheetId="15" r:id="rId11"/>
    <sheet name="Oszczędzony czas" sheetId="2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22" l="1"/>
  <c r="N13" i="22"/>
  <c r="N5" i="21"/>
  <c r="L4" i="21" s="1"/>
  <c r="J6" i="16" s="1"/>
  <c r="L5" i="13"/>
  <c r="L6" i="13" s="1"/>
  <c r="L7" i="21"/>
  <c r="L8" i="21"/>
  <c r="L9" i="21"/>
  <c r="L6" i="21"/>
  <c r="L13" i="22"/>
  <c r="N5" i="12"/>
  <c r="L5" i="12" s="1"/>
  <c r="L9" i="12"/>
  <c r="L6" i="12"/>
  <c r="L16" i="22"/>
  <c r="L15" i="22"/>
  <c r="L14" i="22"/>
  <c r="L9" i="22"/>
  <c r="L8" i="22"/>
  <c r="L7" i="22"/>
  <c r="L6" i="22"/>
  <c r="L5" i="22"/>
  <c r="L15" i="21"/>
  <c r="L14" i="21"/>
  <c r="L13" i="21"/>
  <c r="N12" i="21"/>
  <c r="L11" i="21" s="1"/>
  <c r="J7" i="16" s="1"/>
  <c r="L16" i="15"/>
  <c r="L15" i="15"/>
  <c r="L14" i="15"/>
  <c r="N13" i="15"/>
  <c r="L13" i="15" s="1"/>
  <c r="L7" i="15"/>
  <c r="L8" i="15"/>
  <c r="L9" i="15"/>
  <c r="L6" i="15"/>
  <c r="N5" i="15"/>
  <c r="L4" i="15" s="1"/>
  <c r="N12" i="12"/>
  <c r="L12" i="12" s="1"/>
  <c r="L15" i="12"/>
  <c r="L14" i="12"/>
  <c r="L13" i="12"/>
  <c r="L7" i="12"/>
  <c r="L8" i="12"/>
  <c r="L10" i="12"/>
  <c r="L5" i="21" l="1"/>
  <c r="L4" i="22"/>
  <c r="J11" i="16" s="1"/>
  <c r="L12" i="21"/>
  <c r="J11" i="20"/>
  <c r="L5" i="15"/>
  <c r="L12" i="22"/>
  <c r="J12" i="16" s="1"/>
  <c r="L11" i="12"/>
  <c r="L4" i="12"/>
  <c r="L12" i="15"/>
  <c r="J7" i="20" l="1"/>
  <c r="J10" i="16"/>
  <c r="J12" i="20"/>
  <c r="J10" i="20" s="1"/>
  <c r="K9" i="16"/>
  <c r="J5" i="16"/>
  <c r="J6" i="20"/>
  <c r="K14" i="16" l="1"/>
  <c r="B3" i="16" s="1"/>
  <c r="J5" i="20"/>
  <c r="K14" i="20"/>
  <c r="K9" i="20"/>
  <c r="B3" i="20" l="1"/>
</calcChain>
</file>

<file path=xl/sharedStrings.xml><?xml version="1.0" encoding="utf-8"?>
<sst xmlns="http://schemas.openxmlformats.org/spreadsheetml/2006/main" count="137" uniqueCount="76">
  <si>
    <t>Komunikacja z menedżerem na temat zadań do realizacji w danym dniu oraz statusu realizacji spraw w tym problemów z realizacją zadań</t>
  </si>
  <si>
    <t>Planowanie swojej pracy, podejmowanie decyzji w przypadku konfliktu priorytetów, zarządzanie pilnymi "wrzutkami"</t>
  </si>
  <si>
    <t>Wysokopoziomie planowanie pracy, zarządzanie zasobami, planowanie urlopów</t>
  </si>
  <si>
    <t xml:space="preserve">Poprawa produktywności wynikająca z tego, że pracownicy realizują zadania zgodne z ich preferencjami (wewnętrzna motywacja) oraz mocnymi stronami </t>
  </si>
  <si>
    <t>Poprawa produktywności dzięki skupieniu się na 1 zadaniu w danym czasie i pewności, że jest to właściwe zadanie dla pracownika na ten czas</t>
  </si>
  <si>
    <t>Kalkulator uwolnionego czasu</t>
  </si>
  <si>
    <t>Założenia</t>
  </si>
  <si>
    <t>Liczba pracowników liniowych</t>
  </si>
  <si>
    <t>Średnia liczba menadżerów w twojej firmie</t>
  </si>
  <si>
    <t>Średnia liczba pracowników w zespole</t>
  </si>
  <si>
    <t>Całkowita liczba pracowników w twojej firmie</t>
  </si>
  <si>
    <t>Średnie wynagrodzenie pracownika liniowego</t>
  </si>
  <si>
    <t>Średnie wynagrodzenie menadżera</t>
  </si>
  <si>
    <t>Kontrola wykonalności wszystkich zadań w ciągu dnia oraz „negocjacji z pracownikami” co do przypisania niedokończonych przez innych zleceń,</t>
  </si>
  <si>
    <t>godzin</t>
  </si>
  <si>
    <t>Oszędność wynikająca z wdrożenia Harmodesku</t>
  </si>
  <si>
    <t>Etap 2: Od 2 do 12 miesięcy po wdrożeniu Harmodesku</t>
  </si>
  <si>
    <t>Etap 1: Do 2 miesięcy po wdrożeniu Harmodesku</t>
  </si>
  <si>
    <t>Etap 1: Roczne oszczędności wynikające z wartości uwolnionego czasu</t>
  </si>
  <si>
    <t>Etap 2: Roczne oszczędności wynikające z wartości uwolnionego czasu</t>
  </si>
  <si>
    <t>całkowity koszt pracodawcy</t>
  </si>
  <si>
    <t>7 Zjadaczy czasu do szybkiej i "łatwej" eliminacji (tygodnie)</t>
  </si>
  <si>
    <r>
      <t xml:space="preserve">Szacowana* strata godzin pracy </t>
    </r>
    <r>
      <rPr>
        <sz val="11"/>
        <color rgb="FF00B0F0"/>
        <rFont val="Montserrat Black"/>
        <charset val="238"/>
      </rPr>
      <t>pracowników</t>
    </r>
    <r>
      <rPr>
        <sz val="11"/>
        <color theme="1"/>
        <rFont val="Montserrat Black"/>
        <charset val="238"/>
      </rPr>
      <t xml:space="preserve"> w miesiącu </t>
    </r>
  </si>
  <si>
    <t xml:space="preserve">Szukanie informacji o zadaniach, porządkowanie zadań, zarządzanie zadaniami wstrzymanymi (odnalezienie, uporządkowanie) </t>
  </si>
  <si>
    <r>
      <t xml:space="preserve">Szacowana* strata godzin pracy </t>
    </r>
    <r>
      <rPr>
        <sz val="11"/>
        <color rgb="FF00B0F0"/>
        <rFont val="Montserrat Black"/>
        <charset val="238"/>
      </rPr>
      <t>menedżerów</t>
    </r>
    <r>
      <rPr>
        <sz val="11"/>
        <color theme="1"/>
        <rFont val="Montserrat Black"/>
        <charset val="238"/>
      </rPr>
      <t xml:space="preserve"> w miesiącu </t>
    </r>
  </si>
  <si>
    <t xml:space="preserve">Czas poświęcony na organizację, monitrowanie i raportowanie </t>
  </si>
  <si>
    <t>Jeśli szukasz inspiracji w jaki sposób uwolnić czas i energię Twojego zespołu to w ostatniej zakładce znajdziesz jedną z dostępnych na rynku opcji</t>
  </si>
  <si>
    <t xml:space="preserve">nazwa zakładki </t>
  </si>
  <si>
    <t>Automatyzacja komunikacji na temat zadań do realizacji w danym dniu oraz statusu realizacji spraw, w tym problemów z realizacją zadań - poprzez dane widoczne na tablicy wizualizacyjnej dostępnej online</t>
  </si>
  <si>
    <t xml:space="preserve">Brak potrzeby planowania - automatyzacja alokacji zadań daje pewność, że każdy pracownik robi w danej chwili te zadania, które są priorytetowe, pilne "wrzutki" są w sposób zautomatyzowany priorytetyzowane w systemie </t>
  </si>
  <si>
    <t>Brak konieczności kontroli wykonalności wszystkich zadań w ciągu dnia oraz automatyzacja alokacji dla "wolnych" pracowników nie zrealizowanych zadań, które były wcześniej alokowane do innego pracownika</t>
  </si>
  <si>
    <t>Pełna automatyzacja alokacji zadań w opraciu o priorytety raz wprowadzone do narzędzia</t>
  </si>
  <si>
    <t>7 Zjadaczy czasu do eliminacji w średnim okresie (miesiące)</t>
  </si>
  <si>
    <t xml:space="preserve">Straty czasu wynikające z nierównomiernego rozłożenia pracy w zespole w danym dniu powodującego u jednych pracę w napięciu by zdążyć -  przekładającym się na jakość pracy i nadgodziny a u innych przejawia się nieproduktywnym  czekaniu na pracę lub "luzowaniu" w danym dniu ,w którym ilość zadań jest ograniczona. </t>
  </si>
  <si>
    <t>Strata produktywności wynikająca z tego, że pracownicy realizują zadania, które są poniżej ich kompetencji oraz takie, których wykonywać nie lubią</t>
  </si>
  <si>
    <t xml:space="preserve">Każdy z pracowników realizuje dany typ zadania w "trochę"inny sposób. Straty czasu wynikające  z braku znajomości i braku stosowania najlepszych praktyk realizowania danego zadania przez wszystkich pracowników </t>
  </si>
  <si>
    <t>Straty czasu poświęconego narozwiazywaniu problemów jakościowych -  związanych z backlogiem, zarządzaniem wstrzymaniami zadań, popełniania podobnych błędów jakośćiowych</t>
  </si>
  <si>
    <t>Czas poświęcony na nieoptymalną realizację zadań wynikającą z przyjętej metody organizacji pracy</t>
  </si>
  <si>
    <t>Czas poświęcony na organizację i monitorowanie danych na temat statusu wdrażania nowych pracowników oraz na czynności administracyjne i analityczne związane z zarządzaniem rozwojem kompetencji pracowników</t>
  </si>
  <si>
    <t xml:space="preserve"> Roczne oszczędności wynikające z wartości uwolnionego czasu</t>
  </si>
  <si>
    <t>Roczne oszczędności wynikające z wartości uwolnionego czasu</t>
  </si>
  <si>
    <t>rocznie</t>
  </si>
  <si>
    <t>Oblicz, ile możesz zyskać jeśli wyeliminujesz 7+7 głównych "zjadaczy czasu" w zespołach Business Services oraz Back/Middle Office</t>
  </si>
  <si>
    <t xml:space="preserve">Instrukcja </t>
  </si>
  <si>
    <t>godzin(y) miesięcznie</t>
  </si>
  <si>
    <t>godzin(y) dziennie</t>
  </si>
  <si>
    <t>Harmodesk - be sure the job is DONE!</t>
  </si>
  <si>
    <r>
      <t xml:space="preserve">Ogólny potencjał do uwolnienia czasu
</t>
    </r>
    <r>
      <rPr>
        <sz val="22"/>
        <color theme="1"/>
        <rFont val="Montserrat"/>
        <charset val="238"/>
      </rPr>
      <t>dzięki wdrożeniu Harmodesk</t>
    </r>
  </si>
  <si>
    <r>
      <t xml:space="preserve">Ogólny potencjał do uwolnienia czasu
</t>
    </r>
    <r>
      <rPr>
        <sz val="22"/>
        <color theme="1"/>
        <rFont val="Montserrat"/>
        <charset val="238"/>
      </rPr>
      <t>dzięki eliminacji powszechnych marnotrawstw</t>
    </r>
  </si>
  <si>
    <t>Czas poświęcony na porządkowanie, planowanie, komunikowanie się wokół organizacji i monitorowania statusów zadań (wielość różnych działań w trakcie każdego dnia)</t>
  </si>
  <si>
    <t>Praca nad kilkoma zadaniami jednoczeniśnie, praca w środowisku systemowym niesprzyjającym skupieniu</t>
  </si>
  <si>
    <t>Przygotowywanie i ręczne rozdzielanie zadań tak, aby wydelegować pracę dla poszczególnych pracowników oraz inne czynności techniczne z tym związane,</t>
  </si>
  <si>
    <t>Uwolniony czas menedżera (liczba godzin w przeciętnym dniu roboczym) dzięki zastąpieniu realizacji czynności, które są zautomatyzowane w Harmodesku</t>
  </si>
  <si>
    <t>Czas poświęcony na zbieranie danych, konsolidacje, dodatowe analizy, które umożliwiają zarządzanie produktywnością, terminowością i jakością realizowanej pracy (stawianie celów, monitorowanie, raportowanie, rozliczanie)</t>
  </si>
  <si>
    <t>Czas poświęcony na zbieranie danych, dodatkowe analizy, które umożlwiiają planowanie pracy, zarządzanie zasobami, organizację zastępstw, planowanie urlopów</t>
  </si>
  <si>
    <t>Potencjalna oszczędność po eliminacji "zjadaczy" czasu</t>
  </si>
  <si>
    <t>Uwolniony czas menedżera (ilość godzin w przeciętnym dniu roboczym) dzięki zastąpieniu realizacji czynności, które są zautomatyzowane w Harmodesku</t>
  </si>
  <si>
    <r>
      <rPr>
        <b/>
        <sz val="20"/>
        <color rgb="FF00B0F0"/>
        <rFont val="Calibri"/>
        <family val="2"/>
        <charset val="238"/>
        <scheme val="minor"/>
      </rPr>
      <t>D</t>
    </r>
    <r>
      <rPr>
        <b/>
        <sz val="12"/>
        <color rgb="FF00B0F0"/>
        <rFont val="Calibri"/>
        <family val="2"/>
        <charset val="238"/>
        <scheme val="minor"/>
      </rPr>
      <t>eliver</t>
    </r>
    <r>
      <rPr>
        <sz val="12"/>
        <color theme="1"/>
        <rFont val="Calibri"/>
        <family val="2"/>
        <charset val="238"/>
        <scheme val="minor"/>
      </rPr>
      <t xml:space="preserve"> – Miej pewność, że Twój zespół zrealizuje wszystkie priorytetowe zadania terminowo, zgodnie z SLA oraz z dbałością o jakość i produktywność.
</t>
    </r>
    <r>
      <rPr>
        <b/>
        <sz val="20"/>
        <color rgb="FF00B0F0"/>
        <rFont val="Calibri"/>
        <family val="2"/>
        <charset val="238"/>
        <scheme val="minor"/>
      </rPr>
      <t>O</t>
    </r>
    <r>
      <rPr>
        <b/>
        <sz val="12"/>
        <color rgb="FF00B0F0"/>
        <rFont val="Calibri"/>
        <family val="2"/>
        <charset val="238"/>
        <scheme val="minor"/>
      </rPr>
      <t>ptimize</t>
    </r>
    <r>
      <rPr>
        <sz val="12"/>
        <color theme="1"/>
        <rFont val="Calibri"/>
        <family val="2"/>
        <charset val="238"/>
        <scheme val="minor"/>
      </rPr>
      <t xml:space="preserve"> – Miej pewność, że praca jest równomiernie rozłożona, a zadania są przydzielane na podstawie kompetencji i preferencji pracowników, w pełni wykorzystując potencjał zespołu.
</t>
    </r>
    <r>
      <rPr>
        <b/>
        <sz val="20"/>
        <color rgb="FF00B0F0"/>
        <rFont val="Calibri"/>
        <family val="2"/>
        <charset val="238"/>
        <scheme val="minor"/>
      </rPr>
      <t>N</t>
    </r>
    <r>
      <rPr>
        <b/>
        <sz val="12"/>
        <color rgb="FF00B0F0"/>
        <rFont val="Calibri"/>
        <family val="2"/>
        <charset val="238"/>
        <scheme val="minor"/>
      </rPr>
      <t>ote</t>
    </r>
    <r>
      <rPr>
        <sz val="12"/>
        <color theme="1"/>
        <rFont val="Calibri"/>
        <family val="2"/>
        <charset val="238"/>
        <scheme val="minor"/>
      </rPr>
      <t xml:space="preserve"> – Miej zawsze wgląd w kluczowe dane o zadaniach i zapewnij ich czytelną wizualizację wszystkim członkom zespołu. Podejmuj decyzje i wdrażaj usprawnienia na podstawie rzetelnych danych i jednego, wspólnego dla wszystkich obrazu rzeczywistości.  
</t>
    </r>
    <r>
      <rPr>
        <b/>
        <sz val="20"/>
        <color rgb="FF00B0F0"/>
        <rFont val="Calibri"/>
        <family val="2"/>
        <charset val="238"/>
        <scheme val="minor"/>
      </rPr>
      <t>E</t>
    </r>
    <r>
      <rPr>
        <b/>
        <sz val="12"/>
        <color rgb="FF00B0F0"/>
        <rFont val="Calibri"/>
        <family val="2"/>
        <charset val="238"/>
        <scheme val="minor"/>
      </rPr>
      <t>ngage</t>
    </r>
    <r>
      <rPr>
        <sz val="12"/>
        <color theme="1"/>
        <rFont val="Calibri"/>
        <family val="2"/>
        <charset val="238"/>
        <scheme val="minor"/>
      </rPr>
      <t xml:space="preserve"> – Zapewnij sprawiedliwy podział zadań, dbaj o rozwój kompetencji pracowników oraz wykorzystuj dane do angażowania ich w usprawnienia i realizację celów zespołu.
Harmodesk powstał, aby zapewnić wsparcie menedżerom Business Services i Back Office w organizowaniu pracy zespołów. Automatyzuje: organizację, kolejkowanie, dystrybucję, pomiar i wizualizację zadań. 
</t>
    </r>
    <r>
      <rPr>
        <b/>
        <sz val="12"/>
        <color rgb="FF00B0F0"/>
        <rFont val="Calibri"/>
        <family val="2"/>
        <charset val="238"/>
        <scheme val="minor"/>
      </rPr>
      <t>Dzięki temu zostajesz odciążony od rutynowych czynności – uwalniasz czas i energię na to, co kluczowe.</t>
    </r>
  </si>
  <si>
    <t>*Założenia na bazie danych z doświadczeń w ponad 500. zespołów Business Services oraz Back/Middle Office</t>
  </si>
  <si>
    <t>*Założenia na na bazie danych z doświadczeń w ponad 500. zespołów Business Services oraz Back/Middle Office</t>
  </si>
  <si>
    <r>
      <t xml:space="preserve">Szacowana liczba uwolnionych godzin pracy </t>
    </r>
    <r>
      <rPr>
        <sz val="11"/>
        <color theme="4"/>
        <rFont val="Montserrat Black"/>
        <charset val="238"/>
      </rPr>
      <t>pracowników</t>
    </r>
    <r>
      <rPr>
        <sz val="11"/>
        <color theme="1"/>
        <rFont val="Montserrat Black"/>
        <charset val="238"/>
      </rPr>
      <t xml:space="preserve"> w miesiącu</t>
    </r>
  </si>
  <si>
    <r>
      <t xml:space="preserve">Szacowana liczba uwolnionych godzin pracy </t>
    </r>
    <r>
      <rPr>
        <sz val="11"/>
        <color theme="4"/>
        <rFont val="Montserrat Black"/>
        <charset val="238"/>
      </rPr>
      <t>menedżerów</t>
    </r>
    <r>
      <rPr>
        <sz val="11"/>
        <color theme="1"/>
        <rFont val="Montserrat Black"/>
        <charset val="238"/>
      </rPr>
      <t xml:space="preserve"> w miesiącu</t>
    </r>
  </si>
  <si>
    <t>Poprawa produktywności dzięki temu, że wszystkie zadania sa uporządkowane, nic się nie gubi i że mam w 1 miejscu zebrane zadania wstrzymane, do kórych muszę wrócić</t>
  </si>
  <si>
    <t>Nie ma potrzeby dodatkowego raportowania swojej pracy w systemie timesheet lub w innej formie - pomiar zadań dokonuje się w trakcie ich realizacji</t>
  </si>
  <si>
    <t>Uwolniony czas menedżera (liczba godzin w przeciętnym dniu roboczym) dzięki zastąpieniu realizacji czynności które są zautomatyzowane w Harmodesku</t>
  </si>
  <si>
    <r>
      <t xml:space="preserve">Statystyki i rzetelne dane gotowe od ręki, </t>
    </r>
    <r>
      <rPr>
        <u/>
        <sz val="9"/>
        <color theme="0" tint="-0.499984740745262"/>
        <rFont val="Montserrat"/>
        <charset val="238"/>
      </rPr>
      <t>brak potrzeby</t>
    </r>
    <r>
      <rPr>
        <sz val="9"/>
        <color theme="0" tint="-0.499984740745262"/>
        <rFont val="Montserrat"/>
        <charset val="238"/>
      </rPr>
      <t xml:space="preserve"> przygotowywania statystyk wyciągając i konsolidując dane z różnych systemów tranzakcyjnych oraz z innych plików zewnętrznych do celów raportowych oraz do spotkań z zespołem</t>
    </r>
  </si>
  <si>
    <t>Przygotowywanie statystyk wyciągając i konsolidując dane z różnych systemów tranzakcyjnych oraz z innych plików zewnętrznych do celów raportowych oraz do spotkań z zespołem</t>
  </si>
  <si>
    <r>
      <t xml:space="preserve">Szacowana liczba uwolnionych godzin pracy </t>
    </r>
    <r>
      <rPr>
        <sz val="11"/>
        <color theme="4"/>
        <rFont val="Montserrat Black"/>
        <charset val="238"/>
      </rPr>
      <t>menadżerów</t>
    </r>
    <r>
      <rPr>
        <sz val="11"/>
        <color theme="1"/>
        <rFont val="Montserrat Black"/>
        <charset val="238"/>
      </rPr>
      <t xml:space="preserve"> w miesiącu</t>
    </r>
  </si>
  <si>
    <t>Uwolniony czas pracownika (liczba godzin w przeciętnym dniu roboczym) dzięki zastąpieniu realizacji czynności, które są zautomatyzowane w Harmodesku</t>
  </si>
  <si>
    <t>Uwolniony czas pracownika (liczba godzin w przeciętnym dniu roboczym) dzięki zastąpieniu realizacji czynności które są zautomatyzowane w HarmoDesku</t>
  </si>
  <si>
    <t>Równomierne rozłożenie pracy w zespole eliminujące nadgodziny niektórych członków zespołu oraz zapewniające wykorzystanie dostępnego czasu członków zespołu</t>
  </si>
  <si>
    <t>Uwolniony czas z czynności dotyczących rozwiazywania problemów, frustracji wokół zarządzania backlogiem, zarządzania wstrzymaniami zadań, popełniania podobnych błędów jakościowych</t>
  </si>
  <si>
    <t>Uwolniony czas dzięki eliminacji marnotrawstwa, unifikacji i standardyzacji sposobu realizacji zadań, stosowania najlepszych praktyk przez wszystkich członków zespołu</t>
  </si>
  <si>
    <t>Zarządzanie produktywnością, terminowością i jakością realizowanej pracy (stawianie celów, monitorowanie, raportowanie, rozliczanie)</t>
  </si>
  <si>
    <t>Zarządzanie rozwojem kompetencji pracowników (określanie celów, monitorowanie wdrożenia nowych umiejętności, monitorowanie wdrożenia nowych pracowników)</t>
  </si>
  <si>
    <r>
      <t xml:space="preserve">Kalkulator, którzy masz przed oczami, pozwoli Ci obliczyć ile czasu (i pieniędzy!) </t>
    </r>
    <r>
      <rPr>
        <b/>
        <sz val="12"/>
        <color rgb="FF00B0F0"/>
        <rFont val="Calibri"/>
        <family val="2"/>
        <charset val="238"/>
        <scheme val="minor"/>
      </rPr>
      <t>możesz oszczędzić, eliminując powszechne "zjadacze czasu"</t>
    </r>
    <r>
      <rPr>
        <sz val="12"/>
        <rFont val="Calibri"/>
        <family val="2"/>
        <charset val="238"/>
        <scheme val="minor"/>
      </rPr>
      <t>,</t>
    </r>
    <r>
      <rPr>
        <sz val="12"/>
        <color theme="1"/>
        <rFont val="Calibri"/>
        <family val="2"/>
        <charset val="238"/>
        <scheme val="minor"/>
      </rPr>
      <t xml:space="preserve"> które w małych porcjach zabierają czas Twojego zespołu.
</t>
    </r>
    <r>
      <rPr>
        <b/>
        <sz val="12"/>
        <color theme="1"/>
        <rFont val="Calibri"/>
        <family val="2"/>
        <charset val="238"/>
        <scheme val="minor"/>
      </rPr>
      <t xml:space="preserve">W celu uzyskania 100% korzyści z Kalkulatora zapoznaj się z poniższą krótką instrukcją:
</t>
    </r>
    <r>
      <rPr>
        <sz val="12"/>
        <color theme="1"/>
        <rFont val="Calibri"/>
        <family val="2"/>
        <charset val="238"/>
        <scheme val="minor"/>
      </rPr>
      <t xml:space="preserve">
1. Sercem kalkulatora jest zakładka </t>
    </r>
    <r>
      <rPr>
        <b/>
        <sz val="12"/>
        <color rgb="FF00B0F0"/>
        <rFont val="Calibri"/>
        <family val="2"/>
        <charset val="238"/>
        <scheme val="minor"/>
      </rPr>
      <t>Założenia</t>
    </r>
    <r>
      <rPr>
        <b/>
        <sz val="12"/>
        <color theme="1"/>
        <rFont val="Calibri"/>
        <family val="2"/>
        <charset val="238"/>
        <scheme val="minor"/>
      </rPr>
      <t xml:space="preserve">. </t>
    </r>
    <r>
      <rPr>
        <sz val="12"/>
        <color theme="1"/>
        <rFont val="Calibri"/>
        <family val="2"/>
        <charset val="238"/>
        <scheme val="minor"/>
      </rPr>
      <t xml:space="preserve">Aby kalkulator przedstawił dane najlepiej odzwierciedlające sytuację Twojej firmy, konieczne jest uzupełnienie podstawowych informacji tj. zatrudnienie czy średnie wynagrodzenia.
2. Pierwsza część </t>
    </r>
    <r>
      <rPr>
        <b/>
        <sz val="12"/>
        <color rgb="FF00B0F0"/>
        <rFont val="Calibri"/>
        <family val="2"/>
        <charset val="238"/>
        <scheme val="minor"/>
      </rPr>
      <t>Ogólna</t>
    </r>
    <r>
      <rPr>
        <sz val="12"/>
        <color theme="1"/>
        <rFont val="Calibri"/>
        <family val="2"/>
        <charset val="238"/>
        <scheme val="minor"/>
      </rPr>
      <t xml:space="preserve">, przedstawia oszczędność wynikającą z eliminacji marnortawstw powszechnych w większości dużych firm. Do ich zidentyfikowania i usunięcia nie będziesz potrzebować dodatkowych narzędzi czy danych - najczęściej mają one charakter procesowy lub organizacyjny.
3. Druga część, pt. </t>
    </r>
    <r>
      <rPr>
        <b/>
        <sz val="12"/>
        <color rgb="FF00B0F0"/>
        <rFont val="Calibri"/>
        <family val="2"/>
        <charset val="238"/>
        <scheme val="minor"/>
      </rPr>
      <t>Harmodesk</t>
    </r>
    <r>
      <rPr>
        <sz val="12"/>
        <color theme="1"/>
        <rFont val="Calibri"/>
        <family val="2"/>
        <charset val="238"/>
        <scheme val="minor"/>
      </rPr>
      <t xml:space="preserve">, przedstawia </t>
    </r>
    <r>
      <rPr>
        <b/>
        <sz val="12"/>
        <color theme="1"/>
        <rFont val="Calibri"/>
        <family val="2"/>
        <charset val="238"/>
        <scheme val="minor"/>
      </rPr>
      <t xml:space="preserve">dodatkową </t>
    </r>
    <r>
      <rPr>
        <sz val="12"/>
        <color theme="1"/>
        <rFont val="Calibri"/>
        <family val="2"/>
        <charset val="238"/>
        <scheme val="minor"/>
      </rPr>
      <t xml:space="preserve">oszczędność wynikającą z właściwej organizacji pracy zespołu oraz optymalizacji procesów, dzięki wdrożeniu Harmodesk - oprogramowania, które dedykowane jest zespołom Back Office oraz Business Services. </t>
    </r>
    <r>
      <rPr>
        <b/>
        <sz val="12"/>
        <color rgb="FF00B0F0"/>
        <rFont val="Calibri"/>
        <family val="2"/>
        <charset val="238"/>
        <scheme val="minor"/>
      </rPr>
      <t>Zwróć uwagę</t>
    </r>
    <r>
      <rPr>
        <b/>
        <sz val="12"/>
        <color theme="1"/>
        <rFont val="Calibri"/>
        <family val="2"/>
        <charset val="238"/>
        <scheme val="minor"/>
      </rPr>
      <t xml:space="preserve">, </t>
    </r>
    <r>
      <rPr>
        <sz val="12"/>
        <color theme="1"/>
        <rFont val="Calibri"/>
        <family val="2"/>
        <charset val="238"/>
        <scheme val="minor"/>
      </rPr>
      <t xml:space="preserve">że Harmodesk pomaga automatyzować wiele kluczowych dla Ciebie elementów, jednak w taki sposób, że jednocześnie możesz zadbać o morale i produktywność zespołu.
4. Et Voilà! Już wiesz ile czasu oszczędzisz, wystarczy, że zajrzysz na zakładkę </t>
    </r>
    <r>
      <rPr>
        <b/>
        <sz val="12"/>
        <color rgb="FF00B0F0"/>
        <rFont val="Calibri"/>
        <family val="2"/>
        <charset val="238"/>
        <scheme val="minor"/>
      </rPr>
      <t>Oszczędzony Czas</t>
    </r>
    <r>
      <rPr>
        <sz val="12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</si>
</sst>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\ &quot;zł&quot;_-;\-* #,##0\ &quot;zł&quot;_-;_-* &quot;-&quot;??\ &quot;zł&quot;_-;_-@_-"/>
    <numFmt numFmtId="166" formatCode="_-* #,##0\ [$zł-415]_-;\-* #,##0\ [$zł-415]_-;_-* &quot;-&quot;??\ [$zł-415]_-;_-@_-"/>
    <numFmt numFmtId="167" formatCode="_-* #,##0.0\ _z_ł_-;\-* #,##0.0\ _z_ł_-;_-* &quot;-&quot;??\ _z_ł_-;_-@_-"/>
    <numFmt numFmtId="168" formatCode="_-* #,##0\ _z_ł_-;\-* #,##0\ _z_ł_-;_-* &quot;-&quot;??\ _z_ł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Montserrat"/>
      <charset val="238"/>
    </font>
    <font>
      <sz val="11"/>
      <color theme="1"/>
      <name val="Montserrat Black"/>
      <charset val="238"/>
    </font>
    <font>
      <sz val="18"/>
      <color theme="1"/>
      <name val="Montserrat Black"/>
      <charset val="238"/>
    </font>
    <font>
      <sz val="26"/>
      <color theme="1"/>
      <name val="Montserrat Black"/>
      <charset val="238"/>
    </font>
    <font>
      <sz val="18"/>
      <color theme="1"/>
      <name val="Montserrat"/>
      <charset val="238"/>
    </font>
    <font>
      <sz val="9"/>
      <color theme="1"/>
      <name val="Montserrat"/>
      <charset val="238"/>
    </font>
    <font>
      <sz val="9"/>
      <color theme="0" tint="-0.499984740745262"/>
      <name val="Montserrat"/>
      <charset val="238"/>
    </font>
    <font>
      <sz val="9"/>
      <color theme="0" tint="-0.499984740745262"/>
      <name val="Montserrat Black"/>
      <charset val="238"/>
    </font>
    <font>
      <sz val="11"/>
      <color rgb="FFFF0000"/>
      <name val="Calibri"/>
      <family val="2"/>
      <charset val="238"/>
      <scheme val="minor"/>
    </font>
    <font>
      <sz val="11"/>
      <color rgb="FF00B0F0"/>
      <name val="Montserrat Black"/>
      <charset val="238"/>
    </font>
    <font>
      <sz val="11"/>
      <color rgb="FF0070C0"/>
      <name val="Montserrat"/>
      <charset val="238"/>
    </font>
    <font>
      <sz val="9"/>
      <color theme="1"/>
      <name val="Calibri"/>
      <family val="2"/>
      <charset val="238"/>
      <scheme val="minor"/>
    </font>
    <font>
      <sz val="11"/>
      <color theme="4"/>
      <name val="Montserrat Black"/>
      <charset val="238"/>
    </font>
    <font>
      <u/>
      <sz val="9"/>
      <color theme="0" tint="-0.499984740745262"/>
      <name val="Montserrat"/>
      <charset val="238"/>
    </font>
    <font>
      <sz val="36"/>
      <color theme="4"/>
      <name val="Montserrat Black"/>
      <charset val="238"/>
    </font>
    <font>
      <sz val="26"/>
      <color theme="1"/>
      <name val="Montserrat"/>
      <charset val="238"/>
    </font>
    <font>
      <i/>
      <sz val="9"/>
      <color theme="1"/>
      <name val="Montserrat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2"/>
      <color theme="1"/>
      <name val="Montserrat"/>
      <charset val="238"/>
    </font>
    <font>
      <sz val="12"/>
      <name val="Calibri"/>
      <family val="2"/>
      <charset val="238"/>
      <scheme val="minor"/>
    </font>
    <font>
      <b/>
      <sz val="20"/>
      <color rgb="FF00B0F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3" borderId="0" xfId="0" applyFill="1"/>
    <xf numFmtId="0" fontId="9" fillId="3" borderId="0" xfId="0" applyFont="1" applyFill="1"/>
    <xf numFmtId="9" fontId="9" fillId="3" borderId="0" xfId="2" applyFont="1" applyFill="1" applyAlignment="1">
      <alignment vertical="center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5" fillId="3" borderId="0" xfId="0" applyFont="1" applyFill="1" applyAlignment="1" applyProtection="1">
      <alignment vertical="top"/>
      <protection hidden="1"/>
    </xf>
    <xf numFmtId="0" fontId="4" fillId="3" borderId="1" xfId="0" applyFon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6" fillId="3" borderId="2" xfId="0" applyFont="1" applyFill="1" applyBorder="1" applyAlignment="1" applyProtection="1">
      <alignment vertical="center"/>
      <protection hidden="1"/>
    </xf>
    <xf numFmtId="0" fontId="7" fillId="3" borderId="2" xfId="0" applyFont="1" applyFill="1" applyBorder="1" applyAlignment="1" applyProtection="1">
      <alignment vertical="top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top"/>
      <protection hidden="1"/>
    </xf>
    <xf numFmtId="0" fontId="2" fillId="3" borderId="0" xfId="0" applyFont="1" applyFill="1" applyProtection="1">
      <protection hidden="1"/>
    </xf>
    <xf numFmtId="0" fontId="3" fillId="3" borderId="1" xfId="0" applyFont="1" applyFill="1" applyBorder="1" applyAlignment="1" applyProtection="1">
      <alignment horizontal="right"/>
      <protection hidden="1"/>
    </xf>
    <xf numFmtId="0" fontId="8" fillId="2" borderId="0" xfId="0" applyFont="1" applyFill="1" applyProtection="1">
      <protection hidden="1"/>
    </xf>
    <xf numFmtId="9" fontId="8" fillId="2" borderId="0" xfId="2" applyFont="1" applyFill="1" applyAlignment="1" applyProtection="1">
      <alignment vertical="center"/>
      <protection hidden="1"/>
    </xf>
    <xf numFmtId="0" fontId="9" fillId="3" borderId="0" xfId="0" applyFont="1" applyFill="1" applyProtection="1">
      <protection hidden="1"/>
    </xf>
    <xf numFmtId="9" fontId="9" fillId="3" borderId="0" xfId="2" applyFont="1" applyFill="1" applyAlignment="1" applyProtection="1">
      <alignment vertical="center"/>
      <protection hidden="1"/>
    </xf>
    <xf numFmtId="0" fontId="10" fillId="2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 wrapText="1"/>
      <protection hidden="1"/>
    </xf>
    <xf numFmtId="167" fontId="9" fillId="3" borderId="0" xfId="1" applyNumberFormat="1" applyFont="1" applyFill="1" applyBorder="1" applyAlignment="1" applyProtection="1">
      <alignment horizontal="right" vertical="center"/>
      <protection hidden="1"/>
    </xf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0" fontId="0" fillId="3" borderId="2" xfId="0" applyFill="1" applyBorder="1" applyProtection="1"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top"/>
      <protection locked="0"/>
    </xf>
    <xf numFmtId="0" fontId="9" fillId="3" borderId="0" xfId="0" applyFont="1" applyFill="1" applyAlignment="1" applyProtection="1">
      <alignment horizontal="left" vertical="center" wrapText="1"/>
      <protection hidden="1"/>
    </xf>
    <xf numFmtId="0" fontId="9" fillId="3" borderId="0" xfId="0" applyFont="1" applyFill="1" applyAlignment="1">
      <alignment horizontal="left" vertical="center" wrapText="1"/>
    </xf>
    <xf numFmtId="167" fontId="9" fillId="3" borderId="0" xfId="1" applyNumberFormat="1" applyFont="1" applyFill="1" applyBorder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horizontal="left" vertical="center" wrapText="1"/>
      <protection hidden="1"/>
    </xf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11" fillId="3" borderId="1" xfId="0" applyFont="1" applyFill="1" applyBorder="1" applyProtection="1">
      <protection hidden="1"/>
    </xf>
    <xf numFmtId="0" fontId="11" fillId="4" borderId="0" xfId="0" applyFont="1" applyFill="1"/>
    <xf numFmtId="0" fontId="14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14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/>
      <protection hidden="1"/>
    </xf>
    <xf numFmtId="0" fontId="3" fillId="3" borderId="0" xfId="0" applyFont="1" applyFill="1" applyProtection="1"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8" fillId="3" borderId="0" xfId="0" applyFont="1" applyFill="1" applyAlignment="1" applyProtection="1">
      <protection hidden="1"/>
    </xf>
    <xf numFmtId="0" fontId="19" fillId="3" borderId="0" xfId="0" applyFont="1" applyFill="1" applyAlignment="1" applyProtection="1">
      <protection hidden="1"/>
    </xf>
    <xf numFmtId="0" fontId="8" fillId="0" borderId="0" xfId="0" applyFont="1" applyAlignment="1" applyProtection="1">
      <protection hidden="1"/>
    </xf>
    <xf numFmtId="0" fontId="0" fillId="3" borderId="0" xfId="0" applyFill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9" fillId="3" borderId="0" xfId="0" applyFont="1" applyFill="1" applyAlignment="1" applyProtection="1">
      <alignment horizontal="right" vertical="center" wrapText="1"/>
      <protection hidden="1"/>
    </xf>
    <xf numFmtId="0" fontId="0" fillId="3" borderId="0" xfId="0" applyFill="1" applyAlignment="1" applyProtection="1">
      <alignment horizontal="right"/>
      <protection hidden="1"/>
    </xf>
    <xf numFmtId="0" fontId="6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8" fontId="3" fillId="3" borderId="1" xfId="0" applyNumberFormat="1" applyFont="1" applyFill="1" applyBorder="1" applyAlignment="1" applyProtection="1">
      <protection hidden="1"/>
    </xf>
    <xf numFmtId="0" fontId="8" fillId="3" borderId="0" xfId="0" applyFont="1" applyFill="1" applyAlignment="1" applyProtection="1">
      <alignment horizontal="right"/>
      <protection hidden="1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center" vertical="top" wrapText="1"/>
      <protection hidden="1"/>
    </xf>
    <xf numFmtId="0" fontId="20" fillId="3" borderId="0" xfId="0" applyFont="1" applyFill="1" applyAlignment="1" applyProtection="1">
      <alignment horizontal="left" vertical="top" wrapText="1"/>
      <protection hidden="1"/>
    </xf>
    <xf numFmtId="166" fontId="3" fillId="3" borderId="2" xfId="0" applyNumberFormat="1" applyFont="1" applyFill="1" applyBorder="1" applyAlignment="1" applyProtection="1">
      <alignment horizontal="right"/>
      <protection locked="0"/>
    </xf>
    <xf numFmtId="166" fontId="3" fillId="3" borderId="2" xfId="3" applyNumberFormat="1" applyFont="1" applyFill="1" applyBorder="1" applyAlignment="1" applyProtection="1">
      <alignment horizontal="right"/>
      <protection locked="0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13" fillId="3" borderId="0" xfId="0" applyFont="1" applyFill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9" fillId="3" borderId="0" xfId="0" applyFont="1" applyFill="1" applyAlignment="1" applyProtection="1">
      <alignment horizontal="left" vertical="center" wrapText="1"/>
      <protection hidden="1"/>
    </xf>
    <xf numFmtId="0" fontId="9" fillId="3" borderId="0" xfId="0" applyFont="1" applyFill="1" applyAlignment="1">
      <alignment horizontal="left" vertical="center" wrapText="1"/>
    </xf>
    <xf numFmtId="165" fontId="10" fillId="2" borderId="0" xfId="3" applyNumberFormat="1" applyFont="1" applyFill="1" applyAlignment="1" applyProtection="1">
      <alignment horizontal="right" vertical="center"/>
      <protection hidden="1"/>
    </xf>
    <xf numFmtId="44" fontId="10" fillId="2" borderId="0" xfId="3" applyFont="1" applyFill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left" vertical="center" wrapText="1"/>
      <protection hidden="1"/>
    </xf>
    <xf numFmtId="4" fontId="17" fillId="3" borderId="0" xfId="1" applyNumberFormat="1" applyFont="1" applyFill="1" applyAlignment="1" applyProtection="1">
      <alignment horizontal="left" vertical="top"/>
      <protection hidden="1"/>
    </xf>
    <xf numFmtId="167" fontId="9" fillId="3" borderId="3" xfId="1" applyNumberFormat="1" applyFont="1" applyFill="1" applyBorder="1" applyAlignment="1" applyProtection="1">
      <alignment horizontal="right" vertical="center"/>
      <protection hidden="1"/>
    </xf>
    <xf numFmtId="167" fontId="9" fillId="3" borderId="0" xfId="1" applyNumberFormat="1" applyFont="1" applyFill="1" applyAlignment="1" applyProtection="1">
      <alignment horizontal="right" vertical="center"/>
      <protection hidden="1"/>
    </xf>
    <xf numFmtId="167" fontId="9" fillId="3" borderId="0" xfId="1" applyNumberFormat="1" applyFont="1" applyFill="1" applyBorder="1" applyAlignment="1" applyProtection="1">
      <alignment horizontal="right" vertical="center"/>
      <protection hidden="1"/>
    </xf>
    <xf numFmtId="167" fontId="3" fillId="3" borderId="1" xfId="0" applyNumberFormat="1" applyFont="1" applyFill="1" applyBorder="1" applyAlignment="1" applyProtection="1">
      <alignment horizontal="right"/>
      <protection hidden="1"/>
    </xf>
    <xf numFmtId="167" fontId="3" fillId="3" borderId="1" xfId="1" applyNumberFormat="1" applyFont="1" applyFill="1" applyBorder="1" applyAlignment="1" applyProtection="1">
      <alignment horizontal="right"/>
      <protection hidden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448236</xdr:colOff>
      <xdr:row>0</xdr:row>
      <xdr:rowOff>466163</xdr:rowOff>
    </xdr:from>
    <xdr:to>
      <xdr:col>3</xdr:col>
      <xdr:colOff>313764</xdr:colOff>
      <xdr:row>1</xdr:row>
      <xdr:rowOff>264621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A3704E3-245D-470E-8E64-33D208A3A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6" y="466163"/>
          <a:ext cx="1694328" cy="408058"/>
        </a:xfrm>
        <a:prstGeom prst="rect">
          <a:avLst/>
        </a:prstGeom>
      </xdr:spPr>
    </xdr:pic>
    <xdr:clientData/>
  </xdr:twoCellAnchor>
  <xdr:twoCellAnchor editAs="oneCell">
    <xdr:from>
      <xdr:col>9</xdr:col>
      <xdr:colOff>251013</xdr:colOff>
      <xdr:row>0</xdr:row>
      <xdr:rowOff>161365</xdr:rowOff>
    </xdr:from>
    <xdr:to>
      <xdr:col>16</xdr:col>
      <xdr:colOff>0</xdr:colOff>
      <xdr:row>1</xdr:row>
      <xdr:rowOff>76057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B096FB7-DB38-4FD6-A746-76022AAD5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3279" r="16078"/>
        <a:stretch/>
      </xdr:blipFill>
      <xdr:spPr>
        <a:xfrm>
          <a:off x="5737413" y="161365"/>
          <a:ext cx="4016187" cy="8005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422495</xdr:rowOff>
    </xdr:from>
    <xdr:to>
      <xdr:col>2</xdr:col>
      <xdr:colOff>407083</xdr:colOff>
      <xdr:row>6</xdr:row>
      <xdr:rowOff>110378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D82E087-0D09-46AD-8241-50533A43A3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6093" b="47794"/>
        <a:stretch/>
      </xdr:blipFill>
      <xdr:spPr>
        <a:xfrm rot="16200000" flipH="1" flipV="1">
          <a:off x="-191636" y="3662131"/>
          <a:ext cx="2015905" cy="1632633"/>
        </a:xfrm>
        <a:prstGeom prst="rect">
          <a:avLst/>
        </a:prstGeom>
      </xdr:spPr>
    </xdr:pic>
    <xdr:clientData/>
  </xdr:twoCellAnchor>
  <xdr:twoCellAnchor editAs="oneCell">
    <xdr:from>
      <xdr:col>10</xdr:col>
      <xdr:colOff>474073</xdr:colOff>
      <xdr:row>2</xdr:row>
      <xdr:rowOff>397840</xdr:rowOff>
    </xdr:from>
    <xdr:to>
      <xdr:col>13</xdr:col>
      <xdr:colOff>131108</xdr:colOff>
      <xdr:row>3</xdr:row>
      <xdr:rowOff>227107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D793543-824B-4227-A13A-A662A948E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9591" r="567" b="2789"/>
        <a:stretch/>
      </xdr:blipFill>
      <xdr:spPr>
        <a:xfrm rot="16200000" flipH="1" flipV="1">
          <a:off x="5572358" y="2448908"/>
          <a:ext cx="3120435" cy="1438770"/>
        </a:xfrm>
        <a:prstGeom prst="rect">
          <a:avLst/>
        </a:prstGeom>
      </xdr:spPr>
    </xdr:pic>
    <xdr:clientData/>
  </xdr:twoCellAnchor>
  <xdr:twoCellAnchor editAs="oneCell">
    <xdr:from>
      <xdr:col>3</xdr:col>
      <xdr:colOff>527861</xdr:colOff>
      <xdr:row>1</xdr:row>
      <xdr:rowOff>107581</xdr:rowOff>
    </xdr:from>
    <xdr:to>
      <xdr:col>8</xdr:col>
      <xdr:colOff>504637</xdr:colOff>
      <xdr:row>1</xdr:row>
      <xdr:rowOff>580091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CDF914A-6D54-4C25-9079-382B9C35CB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37" t="572" r="1" b="2501"/>
        <a:stretch/>
      </xdr:blipFill>
      <xdr:spPr>
        <a:xfrm rot="16200000" flipH="1" flipV="1">
          <a:off x="2294438" y="779404"/>
          <a:ext cx="3155572" cy="3031126"/>
        </a:xfrm>
        <a:prstGeom prst="rect">
          <a:avLst/>
        </a:prstGeom>
      </xdr:spPr>
    </xdr:pic>
    <xdr:clientData/>
  </xdr:twoCellAnchor>
  <xdr:twoCellAnchor editAs="oneCell">
    <xdr:from>
      <xdr:col>6</xdr:col>
      <xdr:colOff>276532</xdr:colOff>
      <xdr:row>7</xdr:row>
      <xdr:rowOff>431702</xdr:rowOff>
    </xdr:from>
    <xdr:to>
      <xdr:col>10</xdr:col>
      <xdr:colOff>532984</xdr:colOff>
      <xdr:row>8</xdr:row>
      <xdr:rowOff>24093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E9B51FF5-BC02-4D61-BCC0-D792502887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38" t="11324" r="66653" b="2502"/>
        <a:stretch/>
      </xdr:blipFill>
      <xdr:spPr>
        <a:xfrm rot="16200000" flipH="1" flipV="1">
          <a:off x="4887809" y="3745225"/>
          <a:ext cx="787497" cy="2694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974911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6A9954B-D068-4DCA-824D-56434E9FE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02588" cy="58158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384426</xdr:colOff>
      <xdr:row>0</xdr:row>
      <xdr:rowOff>1</xdr:rowOff>
    </xdr:from>
    <xdr:to>
      <xdr:col>16</xdr:col>
      <xdr:colOff>0</xdr:colOff>
      <xdr:row>3</xdr:row>
      <xdr:rowOff>183931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2346DA1-34F3-495D-ABA1-CFC2C4ED2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093" b="47794"/>
        <a:stretch/>
      </xdr:blipFill>
      <xdr:spPr>
        <a:xfrm rot="5400000" flipH="1" flipV="1">
          <a:off x="8226754" y="190049"/>
          <a:ext cx="2012730" cy="1632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35484</xdr:rowOff>
    </xdr:from>
    <xdr:to>
      <xdr:col>2</xdr:col>
      <xdr:colOff>410257</xdr:colOff>
      <xdr:row>10</xdr:row>
      <xdr:rowOff>243726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A9D0800E-21C3-480D-98C8-E7D4CCFB9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5594" b="47794"/>
        <a:stretch/>
      </xdr:blipFill>
      <xdr:spPr>
        <a:xfrm rot="16200000" flipH="1" flipV="1">
          <a:off x="-515315" y="4181505"/>
          <a:ext cx="2628712" cy="1598081"/>
        </a:xfrm>
        <a:prstGeom prst="rect">
          <a:avLst/>
        </a:prstGeom>
      </xdr:spPr>
    </xdr:pic>
    <xdr:clientData/>
  </xdr:twoCellAnchor>
  <xdr:twoCellAnchor editAs="oneCell">
    <xdr:from>
      <xdr:col>14</xdr:col>
      <xdr:colOff>375462</xdr:colOff>
      <xdr:row>12</xdr:row>
      <xdr:rowOff>116540</xdr:rowOff>
    </xdr:from>
    <xdr:to>
      <xdr:col>15</xdr:col>
      <xdr:colOff>600635</xdr:colOff>
      <xdr:row>16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E38705FB-5F77-4430-AB56-4BAB3AD11B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630" r="10763" b="47794"/>
        <a:stretch/>
      </xdr:blipFill>
      <xdr:spPr>
        <a:xfrm rot="5400000" flipH="1" flipV="1">
          <a:off x="8063224" y="7776354"/>
          <a:ext cx="2321860" cy="1632632"/>
        </a:xfrm>
        <a:prstGeom prst="rect">
          <a:avLst/>
        </a:prstGeom>
      </xdr:spPr>
    </xdr:pic>
    <xdr:clientData/>
  </xdr:twoCellAnchor>
  <xdr:twoCellAnchor editAs="oneCell">
    <xdr:from>
      <xdr:col>6</xdr:col>
      <xdr:colOff>84788</xdr:colOff>
      <xdr:row>6</xdr:row>
      <xdr:rowOff>220942</xdr:rowOff>
    </xdr:from>
    <xdr:to>
      <xdr:col>11</xdr:col>
      <xdr:colOff>102839</xdr:colOff>
      <xdr:row>11</xdr:row>
      <xdr:rowOff>334864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FD453F23-069A-4715-A3B8-61D5740EF1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7" t="572" r="1" b="2501"/>
        <a:stretch/>
      </xdr:blipFill>
      <xdr:spPr>
        <a:xfrm rot="16200000" flipH="1" flipV="1">
          <a:off x="3762809" y="3871568"/>
          <a:ext cx="3139510" cy="30996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206189</xdr:colOff>
      <xdr:row>5</xdr:row>
      <xdr:rowOff>277907</xdr:rowOff>
    </xdr:from>
    <xdr:to>
      <xdr:col>14</xdr:col>
      <xdr:colOff>1300939</xdr:colOff>
      <xdr:row>10</xdr:row>
      <xdr:rowOff>391829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91000DA-5C54-4332-95DF-7364E26E93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7" t="572" r="1" b="2501"/>
        <a:stretch/>
      </xdr:blipFill>
      <xdr:spPr>
        <a:xfrm rot="16200000" flipH="1" flipV="1">
          <a:off x="6239966" y="2778530"/>
          <a:ext cx="3155572" cy="3031126"/>
        </a:xfrm>
        <a:prstGeom prst="rect">
          <a:avLst/>
        </a:prstGeom>
      </xdr:spPr>
    </xdr:pic>
    <xdr:clientData/>
  </xdr:twoCellAnchor>
  <xdr:twoCellAnchor editAs="oneCell">
    <xdr:from>
      <xdr:col>14</xdr:col>
      <xdr:colOff>384426</xdr:colOff>
      <xdr:row>0</xdr:row>
      <xdr:rowOff>0</xdr:rowOff>
    </xdr:from>
    <xdr:to>
      <xdr:col>16</xdr:col>
      <xdr:colOff>0</xdr:colOff>
      <xdr:row>3</xdr:row>
      <xdr:rowOff>180755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8771212-DF94-40F8-9403-1DDD07902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093" b="47794"/>
        <a:stretch/>
      </xdr:blipFill>
      <xdr:spPr>
        <a:xfrm rot="5400000" flipH="1" flipV="1">
          <a:off x="8228341" y="188461"/>
          <a:ext cx="2009555" cy="1632633"/>
        </a:xfrm>
        <a:prstGeom prst="rect">
          <a:avLst/>
        </a:prstGeom>
      </xdr:spPr>
    </xdr:pic>
    <xdr:clientData/>
  </xdr:twoCellAnchor>
  <xdr:twoCellAnchor editAs="oneCell">
    <xdr:from>
      <xdr:col>14</xdr:col>
      <xdr:colOff>384427</xdr:colOff>
      <xdr:row>14</xdr:row>
      <xdr:rowOff>546472</xdr:rowOff>
    </xdr:from>
    <xdr:to>
      <xdr:col>16</xdr:col>
      <xdr:colOff>0</xdr:colOff>
      <xdr:row>18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1CAE045-2462-4112-9306-E53FC696C5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630" r="10763" b="47794"/>
        <a:stretch/>
      </xdr:blipFill>
      <xdr:spPr>
        <a:xfrm rot="5400000" flipH="1" flipV="1">
          <a:off x="8287155" y="9210520"/>
          <a:ext cx="1891928" cy="16326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430306</xdr:colOff>
      <xdr:row>0</xdr:row>
      <xdr:rowOff>0</xdr:rowOff>
    </xdr:from>
    <xdr:to>
      <xdr:col>15</xdr:col>
      <xdr:colOff>410257</xdr:colOff>
      <xdr:row>5</xdr:row>
      <xdr:rowOff>104397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466709-3D51-4C99-9564-B34DBB9223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7" t="572" r="1" b="2501"/>
        <a:stretch/>
      </xdr:blipFill>
      <xdr:spPr>
        <a:xfrm rot="16200000" flipH="1" flipV="1">
          <a:off x="6581558" y="36823"/>
          <a:ext cx="3152397" cy="30787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448236</xdr:colOff>
      <xdr:row>0</xdr:row>
      <xdr:rowOff>466163</xdr:rowOff>
    </xdr:from>
    <xdr:to>
      <xdr:col>0</xdr:col>
      <xdr:colOff>448236</xdr:colOff>
      <xdr:row>8</xdr:row>
      <xdr:rowOff>133811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6AE02C9-ACE4-4647-9903-71202EEE9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6" y="466163"/>
          <a:ext cx="0" cy="1412628"/>
        </a:xfrm>
        <a:prstGeom prst="rect">
          <a:avLst/>
        </a:prstGeom>
      </xdr:spPr>
    </xdr:pic>
    <xdr:clientData/>
  </xdr:twoCellAnchor>
  <xdr:twoCellAnchor editAs="oneCell">
    <xdr:from>
      <xdr:col>13</xdr:col>
      <xdr:colOff>339602</xdr:colOff>
      <xdr:row>2</xdr:row>
      <xdr:rowOff>296986</xdr:rowOff>
    </xdr:from>
    <xdr:to>
      <xdr:col>13</xdr:col>
      <xdr:colOff>339602</xdr:colOff>
      <xdr:row>9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B40DB4B-62FC-46F5-9BCB-71082158F2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9591" r="567" b="2789"/>
        <a:stretch/>
      </xdr:blipFill>
      <xdr:spPr>
        <a:xfrm rot="16200000" flipH="1" flipV="1">
          <a:off x="6279295" y="3501293"/>
          <a:ext cx="3970214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276532</xdr:colOff>
      <xdr:row>7</xdr:row>
      <xdr:rowOff>431702</xdr:rowOff>
    </xdr:from>
    <xdr:to>
      <xdr:col>6</xdr:col>
      <xdr:colOff>276532</xdr:colOff>
      <xdr:row>9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4E18DBC-9E8D-406B-9BF8-CB4FC7AF8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38" t="11324" r="66653" b="2502"/>
        <a:stretch/>
      </xdr:blipFill>
      <xdr:spPr>
        <a:xfrm rot="16200000" flipH="1" flipV="1">
          <a:off x="3540383" y="5092651"/>
          <a:ext cx="787498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607647</xdr:colOff>
      <xdr:row>0</xdr:row>
      <xdr:rowOff>0</xdr:rowOff>
    </xdr:from>
    <xdr:to>
      <xdr:col>16</xdr:col>
      <xdr:colOff>0</xdr:colOff>
      <xdr:row>3</xdr:row>
      <xdr:rowOff>180755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F869B2E-6B90-4681-AF08-6344B6DB9F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6093" b="47794"/>
        <a:stretch/>
      </xdr:blipFill>
      <xdr:spPr>
        <a:xfrm rot="5400000" flipH="1" flipV="1">
          <a:off x="8138246" y="394201"/>
          <a:ext cx="2009555" cy="12211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448236</xdr:colOff>
      <xdr:row>0</xdr:row>
      <xdr:rowOff>466163</xdr:rowOff>
    </xdr:from>
    <xdr:to>
      <xdr:col>0</xdr:col>
      <xdr:colOff>448236</xdr:colOff>
      <xdr:row>3</xdr:row>
      <xdr:rowOff>49991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BD1A94D-52A2-44D3-9725-29CC8D7D7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6" y="466163"/>
          <a:ext cx="1694328" cy="408058"/>
        </a:xfrm>
        <a:prstGeom prst="rect">
          <a:avLst/>
        </a:prstGeom>
      </xdr:spPr>
    </xdr:pic>
    <xdr:clientData/>
  </xdr:twoCellAnchor>
  <xdr:twoCellAnchor editAs="oneCell">
    <xdr:from>
      <xdr:col>13</xdr:col>
      <xdr:colOff>339602</xdr:colOff>
      <xdr:row>2</xdr:row>
      <xdr:rowOff>296986</xdr:rowOff>
    </xdr:from>
    <xdr:to>
      <xdr:col>13</xdr:col>
      <xdr:colOff>339602</xdr:colOff>
      <xdr:row>9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9048C69-E45C-4930-80BD-A9470A653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9591" r="567" b="2789"/>
        <a:stretch/>
      </xdr:blipFill>
      <xdr:spPr>
        <a:xfrm rot="16200000" flipH="1" flipV="1">
          <a:off x="7440753" y="2339835"/>
          <a:ext cx="3136496" cy="1489197"/>
        </a:xfrm>
        <a:prstGeom prst="rect">
          <a:avLst/>
        </a:prstGeom>
      </xdr:spPr>
    </xdr:pic>
    <xdr:clientData/>
  </xdr:twoCellAnchor>
  <xdr:twoCellAnchor editAs="oneCell">
    <xdr:from>
      <xdr:col>3</xdr:col>
      <xdr:colOff>527861</xdr:colOff>
      <xdr:row>1</xdr:row>
      <xdr:rowOff>107581</xdr:rowOff>
    </xdr:from>
    <xdr:to>
      <xdr:col>3</xdr:col>
      <xdr:colOff>527861</xdr:colOff>
      <xdr:row>9</xdr:row>
      <xdr:rowOff>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247B945-3A1C-46C0-AD2A-62CD36023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37" t="572" r="1" b="2501"/>
        <a:stretch/>
      </xdr:blipFill>
      <xdr:spPr>
        <a:xfrm rot="16200000" flipH="1" flipV="1">
          <a:off x="2294438" y="779404"/>
          <a:ext cx="3155572" cy="3031126"/>
        </a:xfrm>
        <a:prstGeom prst="rect">
          <a:avLst/>
        </a:prstGeom>
      </xdr:spPr>
    </xdr:pic>
    <xdr:clientData/>
  </xdr:twoCellAnchor>
  <xdr:twoCellAnchor editAs="oneCell">
    <xdr:from>
      <xdr:col>6</xdr:col>
      <xdr:colOff>276532</xdr:colOff>
      <xdr:row>7</xdr:row>
      <xdr:rowOff>431702</xdr:rowOff>
    </xdr:from>
    <xdr:to>
      <xdr:col>6</xdr:col>
      <xdr:colOff>276532</xdr:colOff>
      <xdr:row>9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021C3B4-DD38-4ECE-ACAB-AF10C653E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38" t="11324" r="66653" b="2502"/>
        <a:stretch/>
      </xdr:blipFill>
      <xdr:spPr>
        <a:xfrm rot="16200000" flipH="1" flipV="1">
          <a:off x="4887809" y="3745225"/>
          <a:ext cx="787497" cy="2694852"/>
        </a:xfrm>
        <a:prstGeom prst="rect">
          <a:avLst/>
        </a:prstGeom>
      </xdr:spPr>
    </xdr:pic>
    <xdr:clientData/>
  </xdr:twoCellAnchor>
  <xdr:twoCellAnchor editAs="oneCell">
    <xdr:from>
      <xdr:col>13</xdr:col>
      <xdr:colOff>196167</xdr:colOff>
      <xdr:row>0</xdr:row>
      <xdr:rowOff>0</xdr:rowOff>
    </xdr:from>
    <xdr:to>
      <xdr:col>16</xdr:col>
      <xdr:colOff>0</xdr:colOff>
      <xdr:row>3</xdr:row>
      <xdr:rowOff>180755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BE83FA5-0660-4807-83FD-3A5E9AE922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6093" b="47794"/>
        <a:stretch/>
      </xdr:blipFill>
      <xdr:spPr>
        <a:xfrm rot="5400000" flipH="1" flipV="1">
          <a:off x="7929331" y="191636"/>
          <a:ext cx="2015905" cy="16326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422495</xdr:rowOff>
    </xdr:from>
    <xdr:to>
      <xdr:col>2</xdr:col>
      <xdr:colOff>407083</xdr:colOff>
      <xdr:row>9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166058E-C94F-4CDD-A047-99CD7AD0C0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093" b="47794"/>
        <a:stretch/>
      </xdr:blipFill>
      <xdr:spPr>
        <a:xfrm rot="16200000" flipH="1" flipV="1">
          <a:off x="-194811" y="3665306"/>
          <a:ext cx="2015905" cy="1626283"/>
        </a:xfrm>
        <a:prstGeom prst="rect">
          <a:avLst/>
        </a:prstGeom>
      </xdr:spPr>
    </xdr:pic>
    <xdr:clientData/>
  </xdr:twoCellAnchor>
  <xdr:twoCellAnchor editAs="oneCell">
    <xdr:from>
      <xdr:col>13</xdr:col>
      <xdr:colOff>339602</xdr:colOff>
      <xdr:row>2</xdr:row>
      <xdr:rowOff>296986</xdr:rowOff>
    </xdr:from>
    <xdr:to>
      <xdr:col>15</xdr:col>
      <xdr:colOff>609599</xdr:colOff>
      <xdr:row>7</xdr:row>
      <xdr:rowOff>391832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7A31755-E5A8-4DAD-A5E9-DFE5C0B6D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9591" r="567" b="2789"/>
        <a:stretch/>
      </xdr:blipFill>
      <xdr:spPr>
        <a:xfrm rot="16200000" flipH="1" flipV="1">
          <a:off x="7437578" y="2343010"/>
          <a:ext cx="3142846" cy="1489197"/>
        </a:xfrm>
        <a:prstGeom prst="rect">
          <a:avLst/>
        </a:prstGeom>
      </xdr:spPr>
    </xdr:pic>
    <xdr:clientData/>
  </xdr:twoCellAnchor>
  <xdr:twoCellAnchor editAs="oneCell">
    <xdr:from>
      <xdr:col>3</xdr:col>
      <xdr:colOff>527861</xdr:colOff>
      <xdr:row>1</xdr:row>
      <xdr:rowOff>107581</xdr:rowOff>
    </xdr:from>
    <xdr:to>
      <xdr:col>8</xdr:col>
      <xdr:colOff>504637</xdr:colOff>
      <xdr:row>6</xdr:row>
      <xdr:rowOff>221503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83D1047-4BE2-4DB9-A25E-381CB1C6D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7" t="572" r="1" b="2501"/>
        <a:stretch/>
      </xdr:blipFill>
      <xdr:spPr>
        <a:xfrm rot="16200000" flipH="1" flipV="1">
          <a:off x="2288088" y="785754"/>
          <a:ext cx="3161922" cy="3024776"/>
        </a:xfrm>
        <a:prstGeom prst="rect">
          <a:avLst/>
        </a:prstGeom>
      </xdr:spPr>
    </xdr:pic>
    <xdr:clientData/>
  </xdr:twoCellAnchor>
  <xdr:twoCellAnchor editAs="oneCell">
    <xdr:from>
      <xdr:col>6</xdr:col>
      <xdr:colOff>276532</xdr:colOff>
      <xdr:row>7</xdr:row>
      <xdr:rowOff>431702</xdr:rowOff>
    </xdr:from>
    <xdr:to>
      <xdr:col>10</xdr:col>
      <xdr:colOff>532984</xdr:colOff>
      <xdr:row>9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80EC66A3-54AA-4F15-A3EB-05F6CA525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8" t="11324" r="66653" b="2502"/>
        <a:stretch/>
      </xdr:blipFill>
      <xdr:spPr>
        <a:xfrm rot="16200000" flipH="1" flipV="1">
          <a:off x="4887809" y="3745225"/>
          <a:ext cx="787498" cy="26948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384426</xdr:colOff>
      <xdr:row>0</xdr:row>
      <xdr:rowOff>8965</xdr:rowOff>
    </xdr:from>
    <xdr:to>
      <xdr:col>16</xdr:col>
      <xdr:colOff>0</xdr:colOff>
      <xdr:row>3</xdr:row>
      <xdr:rowOff>192895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E46170-88E0-4288-84E5-0239725B3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093" b="47794"/>
        <a:stretch/>
      </xdr:blipFill>
      <xdr:spPr>
        <a:xfrm rot="5400000" flipH="1" flipV="1">
          <a:off x="8379154" y="199013"/>
          <a:ext cx="2012730" cy="1632633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</xdr:colOff>
      <xdr:row>7</xdr:row>
      <xdr:rowOff>208430</xdr:rowOff>
    </xdr:from>
    <xdr:to>
      <xdr:col>2</xdr:col>
      <xdr:colOff>421463</xdr:colOff>
      <xdr:row>11</xdr:row>
      <xdr:rowOff>429372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7866844-E284-4F52-BCF2-2741C027D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5594" b="47794"/>
        <a:stretch/>
      </xdr:blipFill>
      <xdr:spPr>
        <a:xfrm rot="16200000" flipH="1" flipV="1">
          <a:off x="-510459" y="4965919"/>
          <a:ext cx="2641412" cy="1598081"/>
        </a:xfrm>
        <a:prstGeom prst="rect">
          <a:avLst/>
        </a:prstGeom>
      </xdr:spPr>
    </xdr:pic>
    <xdr:clientData/>
  </xdr:twoCellAnchor>
  <xdr:twoCellAnchor editAs="oneCell">
    <xdr:from>
      <xdr:col>5</xdr:col>
      <xdr:colOff>190123</xdr:colOff>
      <xdr:row>5</xdr:row>
      <xdr:rowOff>400238</xdr:rowOff>
    </xdr:from>
    <xdr:to>
      <xdr:col>10</xdr:col>
      <xdr:colOff>182775</xdr:colOff>
      <xdr:row>10</xdr:row>
      <xdr:rowOff>504635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E75CA5A-5991-4FD3-8872-FE9F5D1A0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7" t="572" r="1" b="2501"/>
        <a:stretch/>
      </xdr:blipFill>
      <xdr:spPr>
        <a:xfrm rot="16200000" flipH="1" flipV="1">
          <a:off x="3075795" y="3509713"/>
          <a:ext cx="3129985" cy="2962211"/>
        </a:xfrm>
        <a:prstGeom prst="rect">
          <a:avLst/>
        </a:prstGeom>
      </xdr:spPr>
    </xdr:pic>
    <xdr:clientData/>
  </xdr:twoCellAnchor>
  <xdr:twoCellAnchor editAs="oneCell">
    <xdr:from>
      <xdr:col>14</xdr:col>
      <xdr:colOff>384427</xdr:colOff>
      <xdr:row>12</xdr:row>
      <xdr:rowOff>127372</xdr:rowOff>
    </xdr:from>
    <xdr:to>
      <xdr:col>16</xdr:col>
      <xdr:colOff>0</xdr:colOff>
      <xdr:row>15</xdr:row>
      <xdr:rowOff>609599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8E93E3F6-49DD-456A-8804-44BB1B126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630" r="10763" b="47794"/>
        <a:stretch/>
      </xdr:blipFill>
      <xdr:spPr>
        <a:xfrm rot="5400000" flipH="1" flipV="1">
          <a:off x="8230005" y="7781770"/>
          <a:ext cx="2311027" cy="16326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65369</xdr:colOff>
      <xdr:row>6</xdr:row>
      <xdr:rowOff>216462</xdr:rowOff>
    </xdr:from>
    <xdr:to>
      <xdr:col>11</xdr:col>
      <xdr:colOff>653612</xdr:colOff>
      <xdr:row>11</xdr:row>
      <xdr:rowOff>317870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966F29-183A-4567-B0CF-04B0FD9A6F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7" t="572" r="1" b="2501"/>
        <a:stretch/>
      </xdr:blipFill>
      <xdr:spPr>
        <a:xfrm rot="16200000" flipH="1" flipV="1">
          <a:off x="4271187" y="4177491"/>
          <a:ext cx="3149408" cy="3026643"/>
        </a:xfrm>
        <a:prstGeom prst="rect">
          <a:avLst/>
        </a:prstGeom>
      </xdr:spPr>
    </xdr:pic>
    <xdr:clientData/>
  </xdr:twoCellAnchor>
  <xdr:twoCellAnchor editAs="oneCell">
    <xdr:from>
      <xdr:col>14</xdr:col>
      <xdr:colOff>365937</xdr:colOff>
      <xdr:row>0</xdr:row>
      <xdr:rowOff>0</xdr:rowOff>
    </xdr:from>
    <xdr:to>
      <xdr:col>16</xdr:col>
      <xdr:colOff>0</xdr:colOff>
      <xdr:row>3</xdr:row>
      <xdr:rowOff>180755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BDACEF-5961-4F20-B8B1-4610DA997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093" b="47794"/>
        <a:stretch/>
      </xdr:blipFill>
      <xdr:spPr>
        <a:xfrm rot="5400000" flipH="1" flipV="1">
          <a:off x="8573203" y="183699"/>
          <a:ext cx="2009555" cy="1642157"/>
        </a:xfrm>
        <a:prstGeom prst="rect">
          <a:avLst/>
        </a:prstGeom>
      </xdr:spPr>
    </xdr:pic>
    <xdr:clientData/>
  </xdr:twoCellAnchor>
  <xdr:twoCellAnchor editAs="oneCell">
    <xdr:from>
      <xdr:col>14</xdr:col>
      <xdr:colOff>365938</xdr:colOff>
      <xdr:row>14</xdr:row>
      <xdr:rowOff>432172</xdr:rowOff>
    </xdr:from>
    <xdr:to>
      <xdr:col>16</xdr:col>
      <xdr:colOff>0</xdr:colOff>
      <xdr:row>17</xdr:row>
      <xdr:rowOff>609599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A4C2CF5-6147-49B6-B383-F5DC428211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630" r="10763" b="47794"/>
        <a:stretch/>
      </xdr:blipFill>
      <xdr:spPr>
        <a:xfrm rot="5400000" flipH="1" flipV="1">
          <a:off x="8574867" y="9390655"/>
          <a:ext cx="2006227" cy="1642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527983</xdr:colOff>
      <xdr:row>0</xdr:row>
      <xdr:rowOff>496233</xdr:rowOff>
    </xdr:from>
    <xdr:to>
      <xdr:col>14</xdr:col>
      <xdr:colOff>511110</xdr:colOff>
      <xdr:row>5</xdr:row>
      <xdr:rowOff>603805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2809F5C-F1CB-46A6-AFEB-A412514E5F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7" t="572" r="1" b="2501"/>
        <a:stretch/>
      </xdr:blipFill>
      <xdr:spPr>
        <a:xfrm rot="16200000" flipH="1" flipV="1">
          <a:off x="6040687" y="530441"/>
          <a:ext cx="3133160" cy="30647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422495</xdr:rowOff>
    </xdr:from>
    <xdr:to>
      <xdr:col>2</xdr:col>
      <xdr:colOff>407083</xdr:colOff>
      <xdr:row>9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6746DF9-A08D-439A-9124-76F3D36FB1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093" b="47794"/>
        <a:stretch/>
      </xdr:blipFill>
      <xdr:spPr>
        <a:xfrm rot="16200000" flipH="1" flipV="1">
          <a:off x="-213861" y="3684356"/>
          <a:ext cx="2015905" cy="1588183"/>
        </a:xfrm>
        <a:prstGeom prst="rect">
          <a:avLst/>
        </a:prstGeom>
      </xdr:spPr>
    </xdr:pic>
    <xdr:clientData/>
  </xdr:twoCellAnchor>
  <xdr:twoCellAnchor editAs="oneCell">
    <xdr:from>
      <xdr:col>13</xdr:col>
      <xdr:colOff>339602</xdr:colOff>
      <xdr:row>2</xdr:row>
      <xdr:rowOff>296986</xdr:rowOff>
    </xdr:from>
    <xdr:to>
      <xdr:col>15</xdr:col>
      <xdr:colOff>590549</xdr:colOff>
      <xdr:row>7</xdr:row>
      <xdr:rowOff>391832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D220A8A-EBFE-4254-9F03-9C02849B9E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9591" r="567" b="2789"/>
        <a:stretch/>
      </xdr:blipFill>
      <xdr:spPr>
        <a:xfrm rot="16200000" flipH="1" flipV="1">
          <a:off x="7161353" y="2371585"/>
          <a:ext cx="3142846" cy="1432047"/>
        </a:xfrm>
        <a:prstGeom prst="rect">
          <a:avLst/>
        </a:prstGeom>
      </xdr:spPr>
    </xdr:pic>
    <xdr:clientData/>
  </xdr:twoCellAnchor>
  <xdr:twoCellAnchor editAs="oneCell">
    <xdr:from>
      <xdr:col>3</xdr:col>
      <xdr:colOff>527861</xdr:colOff>
      <xdr:row>1</xdr:row>
      <xdr:rowOff>107581</xdr:rowOff>
    </xdr:from>
    <xdr:to>
      <xdr:col>8</xdr:col>
      <xdr:colOff>504637</xdr:colOff>
      <xdr:row>6</xdr:row>
      <xdr:rowOff>221503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75C3C8A-700C-4A78-9E8D-0C14209E79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7" t="572" r="1" b="2501"/>
        <a:stretch/>
      </xdr:blipFill>
      <xdr:spPr>
        <a:xfrm rot="16200000" flipH="1" flipV="1">
          <a:off x="2183313" y="833379"/>
          <a:ext cx="3161922" cy="2929526"/>
        </a:xfrm>
        <a:prstGeom prst="rect">
          <a:avLst/>
        </a:prstGeom>
      </xdr:spPr>
    </xdr:pic>
    <xdr:clientData/>
  </xdr:twoCellAnchor>
  <xdr:twoCellAnchor editAs="oneCell">
    <xdr:from>
      <xdr:col>6</xdr:col>
      <xdr:colOff>276532</xdr:colOff>
      <xdr:row>7</xdr:row>
      <xdr:rowOff>431702</xdr:rowOff>
    </xdr:from>
    <xdr:to>
      <xdr:col>10</xdr:col>
      <xdr:colOff>532984</xdr:colOff>
      <xdr:row>9</xdr:row>
      <xdr:rowOff>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7A96B97-E543-4819-B22E-0573924030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8" t="11324" r="66653" b="2502"/>
        <a:stretch/>
      </xdr:blipFill>
      <xdr:spPr>
        <a:xfrm rot="16200000" flipH="1" flipV="1">
          <a:off x="4735409" y="3783325"/>
          <a:ext cx="787498" cy="261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339602</xdr:colOff>
      <xdr:row>2</xdr:row>
      <xdr:rowOff>296986</xdr:rowOff>
    </xdr:from>
    <xdr:to>
      <xdr:col>13</xdr:col>
      <xdr:colOff>339602</xdr:colOff>
      <xdr:row>9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7B088BC-2E6F-432F-9044-2E7FD46C3D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9591" r="567" b="2789"/>
        <a:stretch/>
      </xdr:blipFill>
      <xdr:spPr>
        <a:xfrm rot="16200000" flipH="1" flipV="1">
          <a:off x="6279295" y="3501293"/>
          <a:ext cx="3970214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276532</xdr:colOff>
      <xdr:row>7</xdr:row>
      <xdr:rowOff>431702</xdr:rowOff>
    </xdr:from>
    <xdr:to>
      <xdr:col>6</xdr:col>
      <xdr:colOff>276532</xdr:colOff>
      <xdr:row>9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F4D63-D4DC-495D-9D15-A0EFF3082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8" t="11324" r="66653" b="2502"/>
        <a:stretch/>
      </xdr:blipFill>
      <xdr:spPr>
        <a:xfrm rot="16200000" flipH="1" flipV="1">
          <a:off x="3540383" y="5092651"/>
          <a:ext cx="787498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607647</xdr:colOff>
      <xdr:row>0</xdr:row>
      <xdr:rowOff>0</xdr:rowOff>
    </xdr:from>
    <xdr:to>
      <xdr:col>13</xdr:col>
      <xdr:colOff>607647</xdr:colOff>
      <xdr:row>9</xdr:row>
      <xdr:rowOff>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576FC92-F3BF-4BB3-9145-E3FA2B21A4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093" b="47794"/>
        <a:stretch/>
      </xdr:blipFill>
      <xdr:spPr>
        <a:xfrm rot="5400000" flipH="1" flipV="1">
          <a:off x="8138246" y="394201"/>
          <a:ext cx="2009555" cy="1221153"/>
        </a:xfrm>
        <a:prstGeom prst="rect">
          <a:avLst/>
        </a:prstGeom>
      </xdr:spPr>
    </xdr:pic>
    <xdr:clientData/>
  </xdr:twoCellAnchor>
  <xdr:twoCellAnchor editAs="oneCell">
    <xdr:from>
      <xdr:col>13</xdr:col>
      <xdr:colOff>607647</xdr:colOff>
      <xdr:row>0</xdr:row>
      <xdr:rowOff>0</xdr:rowOff>
    </xdr:from>
    <xdr:to>
      <xdr:col>16</xdr:col>
      <xdr:colOff>0</xdr:colOff>
      <xdr:row>3</xdr:row>
      <xdr:rowOff>180755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1A9C65A-E7C1-4487-8D12-EB534496A3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093" b="47794"/>
        <a:stretch/>
      </xdr:blipFill>
      <xdr:spPr>
        <a:xfrm rot="5400000" flipH="1" flipV="1">
          <a:off x="8138246" y="394201"/>
          <a:ext cx="2009555" cy="1221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P9"/>
  <sheetViews>
    <sheetView tabSelected="1" zoomScale="85" zoomScaleNormal="85" workbookViewId="0">
      <selection activeCell="A9" sqref="A9:XFD9"/>
    </sheetView>
  </sheetViews>
  <sheetFormatPr defaultColWidth="0" defaultRowHeight="15" zeroHeight="1" x14ac:dyDescent="0.25"/>
  <cols>
    <col min="1" max="16" width="8.85546875" style="5" customWidth="1"/>
    <col min="17" max="16384" width="8.85546875" style="5" hidden="1"/>
  </cols>
  <sheetData>
    <row r="1" spans="1:16" ht="4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48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48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48" customHeight="1" x14ac:dyDescent="0.25">
      <c r="A5" s="4"/>
      <c r="B5" s="58" t="s">
        <v>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4"/>
    </row>
    <row r="6" spans="1:16" s="48" customFormat="1" ht="48" customHeight="1" x14ac:dyDescent="0.25">
      <c r="A6" s="47"/>
      <c r="B6" s="59" t="s">
        <v>42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47"/>
    </row>
    <row r="7" spans="1:16" ht="48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48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76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</sheetData>
  <sheetProtection algorithmName="SHA-512" hashValue="qLQcK5Z2FAlJFds8/QUnr2eg/PIiS5lR1gcZvDMigWHgVMj4fEZ6TDQs8lWNxDrm84TRiuKAWPB7jhN0Z3d/iw==" saltValue="olP3iRtOjp4ZvBLwN/TxRg==" spinCount="100000" sheet="1" objects="1" scenarios="1"/>
  <mergeCells count="2">
    <mergeCell ref="B5:O5"/>
    <mergeCell ref="B6:O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P18"/>
  <sheetViews>
    <sheetView zoomScale="85" zoomScaleNormal="85" workbookViewId="0">
      <selection activeCell="B5" sqref="B5:I5"/>
    </sheetView>
  </sheetViews>
  <sheetFormatPr defaultColWidth="0" defaultRowHeight="0" customHeight="1" zeroHeight="1" x14ac:dyDescent="0.25"/>
  <cols>
    <col min="1" max="12" width="8.85546875" customWidth="1"/>
    <col min="13" max="13" width="3.7109375" customWidth="1"/>
    <col min="14" max="14" width="6.7109375" style="57" customWidth="1"/>
    <col min="15" max="15" width="20.5703125" customWidth="1"/>
    <col min="16" max="16" width="8.85546875" customWidth="1"/>
    <col min="17" max="16384" width="8.85546875" hidden="1"/>
  </cols>
  <sheetData>
    <row r="1" spans="1:16" ht="4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0"/>
      <c r="O1" s="4"/>
      <c r="P1" s="4"/>
    </row>
    <row r="2" spans="1:16" ht="48" customHeight="1" x14ac:dyDescent="0.25">
      <c r="A2" s="4"/>
      <c r="B2" s="6" t="s">
        <v>17</v>
      </c>
      <c r="C2" s="6"/>
      <c r="D2" s="6"/>
      <c r="E2" s="6"/>
      <c r="F2" s="6"/>
      <c r="G2" s="6"/>
      <c r="H2" s="6"/>
      <c r="I2" s="6"/>
      <c r="J2" s="6"/>
      <c r="K2" s="6"/>
      <c r="L2" s="4"/>
      <c r="M2" s="4"/>
      <c r="N2" s="50"/>
      <c r="O2" s="4"/>
      <c r="P2" s="4"/>
    </row>
    <row r="3" spans="1:16" ht="48" customHeight="1" x14ac:dyDescent="0.25">
      <c r="A3" s="4"/>
      <c r="B3" s="64" t="s">
        <v>58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4"/>
      <c r="N3" s="50"/>
      <c r="O3" s="4"/>
      <c r="P3" s="4"/>
    </row>
    <row r="4" spans="1:16" ht="48" customHeight="1" x14ac:dyDescent="0.35">
      <c r="A4" s="4"/>
      <c r="B4" s="7" t="s">
        <v>60</v>
      </c>
      <c r="C4" s="8"/>
      <c r="D4" s="8"/>
      <c r="E4" s="8"/>
      <c r="F4" s="8"/>
      <c r="G4" s="8"/>
      <c r="H4" s="8"/>
      <c r="I4" s="8"/>
      <c r="J4" s="8"/>
      <c r="K4" s="8"/>
      <c r="L4" s="15">
        <f>N5*Założenia!$L$3*21</f>
        <v>798</v>
      </c>
      <c r="M4" s="4"/>
      <c r="N4" s="55"/>
      <c r="O4" s="4"/>
      <c r="P4" s="4"/>
    </row>
    <row r="5" spans="1:16" ht="48" customHeight="1" x14ac:dyDescent="0.25">
      <c r="A5" s="4"/>
      <c r="B5" s="66" t="s">
        <v>68</v>
      </c>
      <c r="C5" s="66"/>
      <c r="D5" s="66"/>
      <c r="E5" s="66"/>
      <c r="F5" s="66"/>
      <c r="G5" s="66"/>
      <c r="H5" s="66"/>
      <c r="I5" s="66"/>
      <c r="J5" s="16"/>
      <c r="K5" s="16"/>
      <c r="L5" s="17">
        <f t="shared" ref="L5:L10" si="0">N5/8</f>
        <v>0.11874999999999999</v>
      </c>
      <c r="M5" s="4"/>
      <c r="N5" s="49">
        <f>SUM(N6:N10)</f>
        <v>0.95</v>
      </c>
      <c r="O5" s="31" t="s">
        <v>45</v>
      </c>
      <c r="P5" s="4"/>
    </row>
    <row r="6" spans="1:16" ht="48" customHeight="1" x14ac:dyDescent="0.25">
      <c r="A6" s="37">
        <v>1</v>
      </c>
      <c r="B6" s="67" t="s">
        <v>4</v>
      </c>
      <c r="C6" s="67"/>
      <c r="D6" s="67"/>
      <c r="E6" s="67"/>
      <c r="F6" s="67"/>
      <c r="G6" s="67"/>
      <c r="H6" s="67"/>
      <c r="I6" s="67"/>
      <c r="J6" s="18"/>
      <c r="K6" s="18"/>
      <c r="L6" s="19">
        <f t="shared" si="0"/>
        <v>3.125E-2</v>
      </c>
      <c r="M6" s="4"/>
      <c r="N6" s="49">
        <v>0.25</v>
      </c>
      <c r="O6" s="31" t="s">
        <v>45</v>
      </c>
      <c r="P6" s="4"/>
    </row>
    <row r="7" spans="1:16" ht="48" customHeight="1" x14ac:dyDescent="0.25">
      <c r="A7" s="37">
        <v>2</v>
      </c>
      <c r="B7" s="67" t="s">
        <v>28</v>
      </c>
      <c r="C7" s="67"/>
      <c r="D7" s="67"/>
      <c r="E7" s="67"/>
      <c r="F7" s="67"/>
      <c r="G7" s="67"/>
      <c r="H7" s="67"/>
      <c r="I7" s="67"/>
      <c r="J7" s="18"/>
      <c r="K7" s="18"/>
      <c r="L7" s="19">
        <f t="shared" si="0"/>
        <v>2.5000000000000001E-2</v>
      </c>
      <c r="M7" s="4"/>
      <c r="N7" s="49">
        <v>0.2</v>
      </c>
      <c r="O7" s="31" t="s">
        <v>45</v>
      </c>
      <c r="P7" s="4"/>
    </row>
    <row r="8" spans="1:16" ht="48" customHeight="1" x14ac:dyDescent="0.25">
      <c r="A8" s="37">
        <v>3</v>
      </c>
      <c r="B8" s="67" t="s">
        <v>29</v>
      </c>
      <c r="C8" s="67"/>
      <c r="D8" s="67"/>
      <c r="E8" s="67"/>
      <c r="F8" s="67"/>
      <c r="G8" s="67"/>
      <c r="H8" s="67"/>
      <c r="I8" s="67"/>
      <c r="J8" s="18"/>
      <c r="K8" s="18"/>
      <c r="L8" s="19">
        <f t="shared" si="0"/>
        <v>2.5000000000000001E-2</v>
      </c>
      <c r="M8" s="4"/>
      <c r="N8" s="49">
        <v>0.2</v>
      </c>
      <c r="O8" s="31" t="s">
        <v>45</v>
      </c>
      <c r="P8" s="4"/>
    </row>
    <row r="9" spans="1:16" ht="48" customHeight="1" x14ac:dyDescent="0.25">
      <c r="A9" s="37">
        <v>4</v>
      </c>
      <c r="B9" s="67" t="s">
        <v>62</v>
      </c>
      <c r="C9" s="67"/>
      <c r="D9" s="67"/>
      <c r="E9" s="67"/>
      <c r="F9" s="67"/>
      <c r="G9" s="67"/>
      <c r="H9" s="67"/>
      <c r="I9" s="67"/>
      <c r="J9" s="18"/>
      <c r="K9" s="18"/>
      <c r="L9" s="19">
        <f t="shared" si="0"/>
        <v>1.2500000000000001E-2</v>
      </c>
      <c r="M9" s="4"/>
      <c r="N9" s="49">
        <v>0.1</v>
      </c>
      <c r="O9" s="31" t="s">
        <v>45</v>
      </c>
      <c r="P9" s="4"/>
    </row>
    <row r="10" spans="1:16" ht="48" customHeight="1" x14ac:dyDescent="0.25">
      <c r="A10" s="37">
        <v>5</v>
      </c>
      <c r="B10" s="67" t="s">
        <v>63</v>
      </c>
      <c r="C10" s="67"/>
      <c r="D10" s="67"/>
      <c r="E10" s="67"/>
      <c r="F10" s="67"/>
      <c r="G10" s="67"/>
      <c r="H10" s="67"/>
      <c r="I10" s="67"/>
      <c r="J10" s="18"/>
      <c r="K10" s="18"/>
      <c r="L10" s="19">
        <f t="shared" si="0"/>
        <v>2.5000000000000001E-2</v>
      </c>
      <c r="M10" s="4"/>
      <c r="N10" s="49">
        <v>0.2</v>
      </c>
      <c r="O10" s="31" t="s">
        <v>45</v>
      </c>
      <c r="P10" s="4"/>
    </row>
    <row r="11" spans="1:16" ht="48" customHeight="1" x14ac:dyDescent="0.35">
      <c r="A11" s="4"/>
      <c r="B11" s="7" t="s">
        <v>61</v>
      </c>
      <c r="C11" s="8"/>
      <c r="D11" s="8"/>
      <c r="E11" s="8"/>
      <c r="F11" s="8"/>
      <c r="G11" s="8"/>
      <c r="H11" s="8"/>
      <c r="I11" s="8"/>
      <c r="J11" s="8"/>
      <c r="K11" s="8"/>
      <c r="L11" s="15">
        <f>N12*Założenia!$L$5*21</f>
        <v>105</v>
      </c>
      <c r="M11" s="4"/>
      <c r="N11" s="55"/>
      <c r="O11" s="4"/>
      <c r="P11" s="4"/>
    </row>
    <row r="12" spans="1:16" ht="48" customHeight="1" x14ac:dyDescent="0.25">
      <c r="A12" s="4"/>
      <c r="B12" s="66" t="s">
        <v>64</v>
      </c>
      <c r="C12" s="66"/>
      <c r="D12" s="66"/>
      <c r="E12" s="66"/>
      <c r="F12" s="66"/>
      <c r="G12" s="66"/>
      <c r="H12" s="66"/>
      <c r="I12" s="66"/>
      <c r="J12" s="16"/>
      <c r="K12" s="16"/>
      <c r="L12" s="17">
        <f>N12/8</f>
        <v>0.15625</v>
      </c>
      <c r="M12" s="4"/>
      <c r="N12" s="49">
        <f>SUM(N13:N15)</f>
        <v>1.25</v>
      </c>
      <c r="O12" s="31" t="s">
        <v>45</v>
      </c>
      <c r="P12" s="4"/>
    </row>
    <row r="13" spans="1:16" ht="48" customHeight="1" x14ac:dyDescent="0.25">
      <c r="A13" s="37">
        <v>1</v>
      </c>
      <c r="B13" s="67" t="s">
        <v>30</v>
      </c>
      <c r="C13" s="67"/>
      <c r="D13" s="67"/>
      <c r="E13" s="67"/>
      <c r="F13" s="67"/>
      <c r="G13" s="67"/>
      <c r="H13" s="67"/>
      <c r="I13" s="67"/>
      <c r="J13" s="18"/>
      <c r="K13" s="18"/>
      <c r="L13" s="19">
        <f>N13/8</f>
        <v>6.25E-2</v>
      </c>
      <c r="M13" s="4"/>
      <c r="N13" s="49">
        <v>0.5</v>
      </c>
      <c r="O13" s="31" t="s">
        <v>45</v>
      </c>
      <c r="P13" s="4"/>
    </row>
    <row r="14" spans="1:16" ht="48" customHeight="1" x14ac:dyDescent="0.25">
      <c r="A14" s="37">
        <v>2</v>
      </c>
      <c r="B14" s="67" t="s">
        <v>31</v>
      </c>
      <c r="C14" s="67"/>
      <c r="D14" s="67"/>
      <c r="E14" s="67"/>
      <c r="F14" s="67"/>
      <c r="G14" s="67"/>
      <c r="H14" s="67"/>
      <c r="I14" s="67"/>
      <c r="J14" s="18"/>
      <c r="K14" s="18"/>
      <c r="L14" s="19">
        <f>N14/8</f>
        <v>6.25E-2</v>
      </c>
      <c r="M14" s="4"/>
      <c r="N14" s="49">
        <v>0.5</v>
      </c>
      <c r="O14" s="31" t="s">
        <v>45</v>
      </c>
      <c r="P14" s="4"/>
    </row>
    <row r="15" spans="1:16" ht="48" customHeight="1" x14ac:dyDescent="0.25">
      <c r="A15" s="37">
        <v>3</v>
      </c>
      <c r="B15" s="67" t="s">
        <v>65</v>
      </c>
      <c r="C15" s="67"/>
      <c r="D15" s="67"/>
      <c r="E15" s="67"/>
      <c r="F15" s="67"/>
      <c r="G15" s="67"/>
      <c r="H15" s="67"/>
      <c r="I15" s="67"/>
      <c r="J15" s="18"/>
      <c r="K15" s="18"/>
      <c r="L15" s="19">
        <f>N15/8</f>
        <v>3.125E-2</v>
      </c>
      <c r="M15" s="4"/>
      <c r="N15" s="49">
        <v>0.25</v>
      </c>
      <c r="O15" s="31" t="s">
        <v>45</v>
      </c>
      <c r="P15" s="4"/>
    </row>
    <row r="16" spans="1:16" ht="48" customHeight="1" x14ac:dyDescent="0.35">
      <c r="A16" s="4"/>
      <c r="B16" s="67"/>
      <c r="C16" s="67"/>
      <c r="D16" s="67"/>
      <c r="E16" s="67"/>
      <c r="F16" s="67"/>
      <c r="G16" s="67"/>
      <c r="H16" s="67"/>
      <c r="I16" s="67"/>
      <c r="J16" s="18"/>
      <c r="K16" s="18"/>
      <c r="L16" s="19"/>
      <c r="M16" s="4"/>
      <c r="N16" s="49"/>
      <c r="O16" s="41"/>
      <c r="P16" s="4"/>
    </row>
    <row r="17" spans="1:16" ht="48" hidden="1" customHeight="1" x14ac:dyDescent="0.25">
      <c r="A17" s="1"/>
      <c r="B17" s="68"/>
      <c r="C17" s="68"/>
      <c r="D17" s="68"/>
      <c r="E17" s="68"/>
      <c r="F17" s="68"/>
      <c r="G17" s="68"/>
      <c r="H17" s="68"/>
      <c r="I17" s="68"/>
      <c r="J17" s="2"/>
      <c r="K17" s="2"/>
      <c r="L17" s="3"/>
      <c r="M17" s="1"/>
      <c r="N17" s="56"/>
      <c r="O17" s="1"/>
      <c r="P17" s="1"/>
    </row>
    <row r="18" spans="1:16" ht="14.45" hidden="1" customHeight="1" x14ac:dyDescent="0.25"/>
  </sheetData>
  <sheetProtection algorithmName="SHA-512" hashValue="oDEMb3kW2Z5xEQMgu8/hhb/B3nxSW4iCGgwtJYtxr8a40AeFvkuPzXojet8Z4gWDizXhZ+YcHEU6t7XjO+dT6w==" saltValue="2zn6mO2rLORw1Y3BZ/4mAA==" spinCount="100000" sheet="1" objects="1" scenarios="1"/>
  <mergeCells count="13">
    <mergeCell ref="B16:I16"/>
    <mergeCell ref="B17:I17"/>
    <mergeCell ref="B8:I8"/>
    <mergeCell ref="B10:I10"/>
    <mergeCell ref="B9:I9"/>
    <mergeCell ref="B12:I12"/>
    <mergeCell ref="B13:I13"/>
    <mergeCell ref="B14:I14"/>
    <mergeCell ref="B3:L3"/>
    <mergeCell ref="B5:I5"/>
    <mergeCell ref="B6:I6"/>
    <mergeCell ref="B7:I7"/>
    <mergeCell ref="B15:I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P19"/>
  <sheetViews>
    <sheetView topLeftCell="A7" zoomScale="85" zoomScaleNormal="85" workbookViewId="0">
      <selection activeCell="B15" sqref="B15:I15"/>
    </sheetView>
  </sheetViews>
  <sheetFormatPr defaultColWidth="0" defaultRowHeight="0" customHeight="1" zeroHeight="1" x14ac:dyDescent="0.25"/>
  <cols>
    <col min="1" max="12" width="8.85546875" style="5" customWidth="1"/>
    <col min="13" max="13" width="3.7109375" style="5" customWidth="1"/>
    <col min="14" max="14" width="6.7109375" style="53" customWidth="1"/>
    <col min="15" max="15" width="20.5703125" style="5" customWidth="1"/>
    <col min="16" max="16" width="8.85546875" style="5" customWidth="1"/>
    <col min="17" max="16384" width="8.85546875" style="5" hidden="1"/>
  </cols>
  <sheetData>
    <row r="1" spans="1:16" ht="4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0"/>
      <c r="O1" s="4"/>
      <c r="P1" s="4"/>
    </row>
    <row r="2" spans="1:16" ht="48" customHeight="1" x14ac:dyDescent="0.25">
      <c r="A2" s="4"/>
      <c r="B2" s="6" t="s">
        <v>16</v>
      </c>
      <c r="C2" s="6"/>
      <c r="D2" s="6"/>
      <c r="E2" s="6"/>
      <c r="F2" s="6"/>
      <c r="G2" s="6"/>
      <c r="H2" s="6"/>
      <c r="I2" s="6"/>
      <c r="J2" s="6"/>
      <c r="K2" s="6"/>
      <c r="L2" s="4"/>
      <c r="M2" s="4"/>
      <c r="N2" s="50"/>
      <c r="O2" s="4"/>
      <c r="P2" s="4"/>
    </row>
    <row r="3" spans="1:16" customFormat="1" ht="48" customHeight="1" x14ac:dyDescent="0.25">
      <c r="A3" s="4"/>
      <c r="B3" s="64" t="s">
        <v>59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4"/>
      <c r="N3" s="50"/>
      <c r="O3" s="4"/>
      <c r="P3" s="4"/>
    </row>
    <row r="4" spans="1:16" ht="48" customHeight="1" x14ac:dyDescent="0.35">
      <c r="A4" s="4"/>
      <c r="B4" s="7" t="s">
        <v>60</v>
      </c>
      <c r="C4" s="8"/>
      <c r="D4" s="8"/>
      <c r="E4" s="8"/>
      <c r="F4" s="8"/>
      <c r="G4" s="8"/>
      <c r="H4" s="8"/>
      <c r="I4" s="8"/>
      <c r="J4" s="8"/>
      <c r="K4" s="8"/>
      <c r="L4" s="15">
        <f>N5*Założenia!$L$3</f>
        <v>1120</v>
      </c>
      <c r="M4" s="4"/>
      <c r="O4" s="4"/>
      <c r="P4" s="4"/>
    </row>
    <row r="5" spans="1:16" ht="48" customHeight="1" x14ac:dyDescent="0.25">
      <c r="A5" s="4"/>
      <c r="B5" s="66" t="s">
        <v>69</v>
      </c>
      <c r="C5" s="66"/>
      <c r="D5" s="66"/>
      <c r="E5" s="66"/>
      <c r="F5" s="66"/>
      <c r="G5" s="66"/>
      <c r="H5" s="66"/>
      <c r="I5" s="66"/>
      <c r="J5" s="16"/>
      <c r="K5" s="16"/>
      <c r="L5" s="17">
        <f>N5/168</f>
        <v>0.16666666666666666</v>
      </c>
      <c r="M5" s="4"/>
      <c r="N5" s="49">
        <f>SUM(N6:N9)</f>
        <v>28</v>
      </c>
      <c r="O5" s="31" t="s">
        <v>44</v>
      </c>
      <c r="P5" s="28"/>
    </row>
    <row r="6" spans="1:16" ht="48" customHeight="1" x14ac:dyDescent="0.25">
      <c r="A6" s="37">
        <v>1</v>
      </c>
      <c r="B6" s="67" t="s">
        <v>70</v>
      </c>
      <c r="C6" s="67"/>
      <c r="D6" s="67"/>
      <c r="E6" s="67"/>
      <c r="F6" s="67"/>
      <c r="G6" s="67"/>
      <c r="H6" s="67"/>
      <c r="I6" s="67"/>
      <c r="J6" s="18"/>
      <c r="K6" s="18"/>
      <c r="L6" s="19">
        <f>N6/168</f>
        <v>4.7619047619047616E-2</v>
      </c>
      <c r="M6" s="4"/>
      <c r="N6" s="49">
        <v>8</v>
      </c>
      <c r="O6" s="31" t="s">
        <v>44</v>
      </c>
      <c r="P6" s="28"/>
    </row>
    <row r="7" spans="1:16" ht="48" customHeight="1" x14ac:dyDescent="0.25">
      <c r="A7" s="37">
        <v>2</v>
      </c>
      <c r="B7" s="67" t="s">
        <v>3</v>
      </c>
      <c r="C7" s="67"/>
      <c r="D7" s="67"/>
      <c r="E7" s="67"/>
      <c r="F7" s="67"/>
      <c r="G7" s="67"/>
      <c r="H7" s="67"/>
      <c r="I7" s="67"/>
      <c r="J7" s="18"/>
      <c r="K7" s="18"/>
      <c r="L7" s="19">
        <f>N7/168</f>
        <v>4.7619047619047616E-2</v>
      </c>
      <c r="M7" s="4"/>
      <c r="N7" s="49">
        <v>8</v>
      </c>
      <c r="O7" s="31" t="s">
        <v>44</v>
      </c>
      <c r="P7" s="28"/>
    </row>
    <row r="8" spans="1:16" ht="48" customHeight="1" x14ac:dyDescent="0.25">
      <c r="A8" s="37">
        <v>3</v>
      </c>
      <c r="B8" s="67" t="s">
        <v>71</v>
      </c>
      <c r="C8" s="67"/>
      <c r="D8" s="67"/>
      <c r="E8" s="67"/>
      <c r="F8" s="67"/>
      <c r="G8" s="67"/>
      <c r="H8" s="67"/>
      <c r="I8" s="67"/>
      <c r="J8" s="18"/>
      <c r="K8" s="18"/>
      <c r="L8" s="19">
        <f>N8/168</f>
        <v>2.3809523809523808E-2</v>
      </c>
      <c r="M8" s="4"/>
      <c r="N8" s="49">
        <v>4</v>
      </c>
      <c r="O8" s="31" t="s">
        <v>44</v>
      </c>
      <c r="P8" s="28"/>
    </row>
    <row r="9" spans="1:16" ht="48" customHeight="1" x14ac:dyDescent="0.25">
      <c r="A9" s="37">
        <v>4</v>
      </c>
      <c r="B9" s="67" t="s">
        <v>72</v>
      </c>
      <c r="C9" s="67"/>
      <c r="D9" s="67"/>
      <c r="E9" s="67"/>
      <c r="F9" s="67"/>
      <c r="G9" s="67"/>
      <c r="H9" s="67"/>
      <c r="I9" s="67"/>
      <c r="J9" s="18"/>
      <c r="K9" s="18"/>
      <c r="L9" s="19">
        <f>N9/168</f>
        <v>4.7619047619047616E-2</v>
      </c>
      <c r="M9" s="4"/>
      <c r="N9" s="49">
        <v>8</v>
      </c>
      <c r="O9" s="31" t="s">
        <v>44</v>
      </c>
      <c r="P9" s="28"/>
    </row>
    <row r="10" spans="1:16" ht="48" customHeight="1" x14ac:dyDescent="0.25">
      <c r="A10" s="37"/>
      <c r="B10" s="67"/>
      <c r="C10" s="67"/>
      <c r="D10" s="67"/>
      <c r="E10" s="67"/>
      <c r="F10" s="67"/>
      <c r="G10" s="67"/>
      <c r="H10" s="67"/>
      <c r="I10" s="67"/>
      <c r="J10" s="18"/>
      <c r="K10" s="18"/>
      <c r="L10" s="19"/>
      <c r="M10" s="4"/>
      <c r="N10" s="50"/>
      <c r="O10" s="4"/>
      <c r="P10" s="4"/>
    </row>
    <row r="11" spans="1:16" ht="48" customHeight="1" x14ac:dyDescent="0.25">
      <c r="A11" s="3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51"/>
      <c r="O11" s="12"/>
      <c r="P11" s="4"/>
    </row>
    <row r="12" spans="1:16" ht="48" customHeight="1" x14ac:dyDescent="0.35">
      <c r="A12" s="37"/>
      <c r="B12" s="7" t="s">
        <v>67</v>
      </c>
      <c r="C12" s="8"/>
      <c r="D12" s="8"/>
      <c r="E12" s="8"/>
      <c r="F12" s="8"/>
      <c r="G12" s="8"/>
      <c r="H12" s="8"/>
      <c r="I12" s="8"/>
      <c r="J12" s="8"/>
      <c r="K12" s="8"/>
      <c r="L12" s="15">
        <f>N13*Założenia!$L$5</f>
        <v>64</v>
      </c>
      <c r="M12" s="4"/>
      <c r="N12" s="52"/>
      <c r="O12" s="4"/>
      <c r="P12" s="4"/>
    </row>
    <row r="13" spans="1:16" ht="48" customHeight="1" x14ac:dyDescent="0.25">
      <c r="B13" s="66" t="s">
        <v>52</v>
      </c>
      <c r="C13" s="66"/>
      <c r="D13" s="66"/>
      <c r="E13" s="66"/>
      <c r="F13" s="66"/>
      <c r="G13" s="66"/>
      <c r="H13" s="66"/>
      <c r="I13" s="66"/>
      <c r="J13" s="16"/>
      <c r="K13" s="16"/>
      <c r="L13" s="17">
        <f>N13/168</f>
        <v>9.5238095238095233E-2</v>
      </c>
      <c r="M13" s="4"/>
      <c r="N13" s="49">
        <f>SUM(N14:N17)</f>
        <v>16</v>
      </c>
      <c r="O13" s="31" t="s">
        <v>44</v>
      </c>
      <c r="P13" s="4"/>
    </row>
    <row r="14" spans="1:16" ht="48" customHeight="1" x14ac:dyDescent="0.25">
      <c r="A14" s="37">
        <v>1</v>
      </c>
      <c r="B14" s="67" t="s">
        <v>73</v>
      </c>
      <c r="C14" s="67"/>
      <c r="D14" s="67"/>
      <c r="E14" s="67"/>
      <c r="F14" s="67"/>
      <c r="G14" s="67"/>
      <c r="H14" s="67"/>
      <c r="I14" s="67"/>
      <c r="J14" s="18"/>
      <c r="K14" s="18"/>
      <c r="L14" s="19">
        <f>N14/168</f>
        <v>4.7619047619047616E-2</v>
      </c>
      <c r="M14" s="4"/>
      <c r="N14" s="49">
        <v>8</v>
      </c>
      <c r="O14" s="31" t="s">
        <v>44</v>
      </c>
      <c r="P14" s="4"/>
    </row>
    <row r="15" spans="1:16" ht="48" customHeight="1" x14ac:dyDescent="0.25">
      <c r="A15" s="37">
        <v>2</v>
      </c>
      <c r="B15" s="67" t="s">
        <v>74</v>
      </c>
      <c r="C15" s="67"/>
      <c r="D15" s="67"/>
      <c r="E15" s="67"/>
      <c r="F15" s="67"/>
      <c r="G15" s="67"/>
      <c r="H15" s="67"/>
      <c r="I15" s="67"/>
      <c r="J15" s="18"/>
      <c r="K15" s="18"/>
      <c r="L15" s="19">
        <f>N15/168</f>
        <v>2.3809523809523808E-2</v>
      </c>
      <c r="M15" s="4"/>
      <c r="N15" s="49">
        <v>4</v>
      </c>
      <c r="O15" s="31" t="s">
        <v>44</v>
      </c>
      <c r="P15" s="4"/>
    </row>
    <row r="16" spans="1:16" ht="48" customHeight="1" x14ac:dyDescent="0.25">
      <c r="A16" s="37">
        <v>3</v>
      </c>
      <c r="B16" s="67" t="s">
        <v>2</v>
      </c>
      <c r="C16" s="67"/>
      <c r="D16" s="67"/>
      <c r="E16" s="67"/>
      <c r="F16" s="67"/>
      <c r="G16" s="67"/>
      <c r="H16" s="67"/>
      <c r="I16" s="67"/>
      <c r="J16" s="18"/>
      <c r="K16" s="18"/>
      <c r="L16" s="19">
        <f>N16/168</f>
        <v>2.3809523809523808E-2</v>
      </c>
      <c r="M16" s="4"/>
      <c r="N16" s="49">
        <v>4</v>
      </c>
      <c r="O16" s="31" t="s">
        <v>44</v>
      </c>
      <c r="P16" s="4"/>
    </row>
    <row r="17" spans="1:16" ht="48" customHeight="1" x14ac:dyDescent="0.25">
      <c r="A17" s="4"/>
      <c r="B17" s="67"/>
      <c r="C17" s="67"/>
      <c r="D17" s="67"/>
      <c r="E17" s="67"/>
      <c r="F17" s="67"/>
      <c r="G17" s="67"/>
      <c r="H17" s="67"/>
      <c r="I17" s="67"/>
      <c r="J17" s="18"/>
      <c r="K17" s="18"/>
      <c r="L17" s="19"/>
      <c r="M17" s="4"/>
      <c r="O17" s="4"/>
      <c r="P17" s="4"/>
    </row>
    <row r="18" spans="1:16" ht="48" customHeight="1" x14ac:dyDescent="0.25">
      <c r="A18" s="4"/>
      <c r="B18" s="67"/>
      <c r="C18" s="67"/>
      <c r="D18" s="67"/>
      <c r="E18" s="67"/>
      <c r="F18" s="67"/>
      <c r="G18" s="67"/>
      <c r="H18" s="67"/>
      <c r="I18" s="67"/>
      <c r="J18" s="18"/>
      <c r="K18" s="18"/>
      <c r="L18" s="19"/>
      <c r="M18" s="4"/>
      <c r="N18" s="50"/>
      <c r="O18" s="4"/>
      <c r="P18" s="4"/>
    </row>
    <row r="19" spans="1:16" ht="48" hidden="1" customHeight="1" x14ac:dyDescent="0.25">
      <c r="A19" s="4"/>
      <c r="B19" s="67"/>
      <c r="C19" s="67"/>
      <c r="D19" s="67"/>
      <c r="E19" s="67"/>
      <c r="F19" s="67"/>
      <c r="G19" s="67"/>
      <c r="H19" s="67"/>
      <c r="I19" s="67"/>
      <c r="J19" s="18"/>
      <c r="K19" s="18"/>
      <c r="L19" s="19"/>
      <c r="M19" s="4"/>
      <c r="N19" s="50"/>
      <c r="O19" s="4"/>
      <c r="P19" s="4"/>
    </row>
  </sheetData>
  <sheetProtection algorithmName="SHA-512" hashValue="1d9EjO1gF5jNl6W1soRK+ZTpmkAVG1b+kbCKxe3Ch/OyHE5J/77HXVOBVkFN3eYUxckjdSueVYsnu4jAZJBLPg==" saltValue="Nf83CU7uVIhIncmiLOaNcg==" spinCount="100000" sheet="1" selectLockedCells="1" selectUnlockedCells="1"/>
  <mergeCells count="14">
    <mergeCell ref="B3:L3"/>
    <mergeCell ref="B19:I19"/>
    <mergeCell ref="B17:I17"/>
    <mergeCell ref="B5:I5"/>
    <mergeCell ref="B6:I6"/>
    <mergeCell ref="B7:I7"/>
    <mergeCell ref="B8:I8"/>
    <mergeCell ref="B9:I9"/>
    <mergeCell ref="B10:I10"/>
    <mergeCell ref="B13:I13"/>
    <mergeCell ref="B14:I14"/>
    <mergeCell ref="B15:I15"/>
    <mergeCell ref="B16:I16"/>
    <mergeCell ref="B18:I1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</sheetPr>
  <dimension ref="A1:P32"/>
  <sheetViews>
    <sheetView zoomScale="85" zoomScaleNormal="85" workbookViewId="0">
      <selection activeCell="O9" sqref="O9"/>
    </sheetView>
  </sheetViews>
  <sheetFormatPr defaultColWidth="0" defaultRowHeight="14.65" customHeight="1" zeroHeight="1" x14ac:dyDescent="0.25"/>
  <cols>
    <col min="1" max="16" width="8.85546875" style="5" customWidth="1"/>
    <col min="17" max="16384" width="0" style="5" hidden="1"/>
  </cols>
  <sheetData>
    <row r="1" spans="1:16" ht="4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8" customHeight="1" x14ac:dyDescent="0.25">
      <c r="A2" s="4"/>
      <c r="B2" s="6" t="s">
        <v>15</v>
      </c>
      <c r="C2" s="6"/>
      <c r="D2" s="6"/>
      <c r="E2" s="6"/>
      <c r="F2" s="6"/>
      <c r="G2" s="6"/>
      <c r="H2" s="6"/>
      <c r="I2" s="6"/>
      <c r="J2" s="6"/>
      <c r="K2" s="6"/>
      <c r="L2" s="4"/>
      <c r="M2" s="4"/>
      <c r="N2" s="4"/>
      <c r="O2" s="4"/>
      <c r="P2" s="4"/>
    </row>
    <row r="3" spans="1:16" ht="48" customHeight="1" x14ac:dyDescent="0.25">
      <c r="A3" s="4"/>
      <c r="B3" s="72">
        <f>ROUND(K9+K14,2)</f>
        <v>1103857.1399999999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4"/>
      <c r="N3" s="45" t="s">
        <v>41</v>
      </c>
      <c r="O3" s="4"/>
      <c r="P3" s="4"/>
    </row>
    <row r="4" spans="1:16" ht="48" customHeight="1" x14ac:dyDescent="0.2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4"/>
      <c r="M4" s="4"/>
      <c r="N4" s="4"/>
      <c r="O4" s="4"/>
      <c r="P4" s="4"/>
    </row>
    <row r="5" spans="1:16" ht="48" customHeight="1" x14ac:dyDescent="0.35">
      <c r="A5" s="4"/>
      <c r="B5" s="7" t="s">
        <v>17</v>
      </c>
      <c r="C5" s="8"/>
      <c r="D5" s="8"/>
      <c r="E5" s="8"/>
      <c r="F5" s="8"/>
      <c r="G5" s="8"/>
      <c r="H5" s="8"/>
      <c r="I5" s="8"/>
      <c r="J5" s="77">
        <f>J6+J7</f>
        <v>903</v>
      </c>
      <c r="K5" s="77"/>
      <c r="L5" s="77"/>
      <c r="M5" s="4"/>
      <c r="N5" s="44" t="s">
        <v>14</v>
      </c>
      <c r="O5" s="4"/>
      <c r="P5" s="4"/>
    </row>
    <row r="6" spans="1:16" ht="48" customHeight="1" x14ac:dyDescent="0.25">
      <c r="A6" s="4"/>
      <c r="B6" s="67" t="s">
        <v>68</v>
      </c>
      <c r="C6" s="67"/>
      <c r="D6" s="67"/>
      <c r="E6" s="67"/>
      <c r="F6" s="67"/>
      <c r="G6" s="67"/>
      <c r="H6" s="67"/>
      <c r="I6" s="67"/>
      <c r="J6" s="73">
        <f>'Pierwszy Etap'!$L$4</f>
        <v>798</v>
      </c>
      <c r="K6" s="73"/>
      <c r="L6" s="73"/>
      <c r="M6" s="4"/>
      <c r="N6" s="14"/>
      <c r="O6" s="4"/>
      <c r="P6" s="4"/>
    </row>
    <row r="7" spans="1:16" ht="48" customHeight="1" x14ac:dyDescent="0.25">
      <c r="A7" s="4"/>
      <c r="B7" s="67" t="s">
        <v>52</v>
      </c>
      <c r="C7" s="67"/>
      <c r="D7" s="67"/>
      <c r="E7" s="67"/>
      <c r="F7" s="67"/>
      <c r="G7" s="67"/>
      <c r="H7" s="67"/>
      <c r="I7" s="67"/>
      <c r="J7" s="74">
        <f>'Pierwszy Etap'!$L$11</f>
        <v>105</v>
      </c>
      <c r="K7" s="74"/>
      <c r="L7" s="74"/>
      <c r="M7" s="4"/>
      <c r="N7" s="14"/>
      <c r="O7" s="4"/>
      <c r="P7" s="4"/>
    </row>
    <row r="8" spans="1:16" ht="48" customHeight="1" x14ac:dyDescent="0.25">
      <c r="A8" s="4"/>
      <c r="B8" s="67"/>
      <c r="C8" s="67"/>
      <c r="D8" s="67"/>
      <c r="E8" s="67"/>
      <c r="F8" s="67"/>
      <c r="G8" s="67"/>
      <c r="H8" s="67"/>
      <c r="I8" s="67"/>
      <c r="J8" s="18"/>
      <c r="K8" s="18"/>
      <c r="L8" s="19"/>
      <c r="M8" s="4"/>
      <c r="N8" s="4"/>
      <c r="O8" s="4"/>
      <c r="P8" s="4"/>
    </row>
    <row r="9" spans="1:16" ht="48" customHeight="1" x14ac:dyDescent="0.25">
      <c r="A9" s="4"/>
      <c r="B9" s="71" t="s">
        <v>18</v>
      </c>
      <c r="C9" s="71"/>
      <c r="D9" s="71"/>
      <c r="E9" s="71"/>
      <c r="F9" s="71"/>
      <c r="G9" s="71"/>
      <c r="H9" s="71"/>
      <c r="I9" s="71"/>
      <c r="J9" s="20"/>
      <c r="K9" s="69">
        <f>12*J6*(Założenia!$K$7/168)+12*J7*(Założenia!$K$8/168)</f>
        <v>489000</v>
      </c>
      <c r="L9" s="69"/>
      <c r="M9" s="4"/>
      <c r="N9" s="4"/>
      <c r="O9" s="4"/>
      <c r="P9" s="4"/>
    </row>
    <row r="10" spans="1:16" ht="48" customHeight="1" x14ac:dyDescent="0.35">
      <c r="A10" s="4"/>
      <c r="B10" s="7" t="s">
        <v>16</v>
      </c>
      <c r="C10" s="8"/>
      <c r="D10" s="8"/>
      <c r="E10" s="8"/>
      <c r="F10" s="8"/>
      <c r="G10" s="8"/>
      <c r="H10" s="8"/>
      <c r="I10" s="8"/>
      <c r="J10" s="76">
        <f>J11+J12</f>
        <v>1184</v>
      </c>
      <c r="K10" s="76"/>
      <c r="L10" s="76"/>
      <c r="M10" s="4"/>
      <c r="N10" s="44"/>
      <c r="O10" s="4"/>
      <c r="P10" s="4"/>
    </row>
    <row r="11" spans="1:16" ht="48" customHeight="1" x14ac:dyDescent="0.25">
      <c r="A11" s="4"/>
      <c r="B11" s="67" t="s">
        <v>68</v>
      </c>
      <c r="C11" s="67"/>
      <c r="D11" s="67"/>
      <c r="E11" s="67"/>
      <c r="F11" s="67"/>
      <c r="G11" s="67"/>
      <c r="H11" s="67"/>
      <c r="I11" s="67"/>
      <c r="J11" s="73">
        <f>'Drugi Etap'!$L$4</f>
        <v>1120</v>
      </c>
      <c r="K11" s="73"/>
      <c r="L11" s="73"/>
      <c r="M11" s="4"/>
      <c r="N11" s="14"/>
      <c r="O11" s="4"/>
      <c r="P11" s="4"/>
    </row>
    <row r="12" spans="1:16" ht="48" customHeight="1" x14ac:dyDescent="0.25">
      <c r="A12" s="4"/>
      <c r="B12" s="67" t="s">
        <v>52</v>
      </c>
      <c r="C12" s="67"/>
      <c r="D12" s="67"/>
      <c r="E12" s="67"/>
      <c r="F12" s="67"/>
      <c r="G12" s="67"/>
      <c r="H12" s="67"/>
      <c r="I12" s="67"/>
      <c r="J12" s="75">
        <f>'Drugi Etap'!$L$12</f>
        <v>64</v>
      </c>
      <c r="K12" s="75"/>
      <c r="L12" s="75"/>
      <c r="M12" s="4"/>
      <c r="N12" s="14"/>
      <c r="O12" s="12"/>
      <c r="P12" s="4"/>
    </row>
    <row r="13" spans="1:16" ht="48" customHeight="1" x14ac:dyDescent="0.25">
      <c r="A13" s="4"/>
      <c r="B13" s="28"/>
      <c r="C13" s="28"/>
      <c r="D13" s="28"/>
      <c r="E13" s="28"/>
      <c r="F13" s="28"/>
      <c r="G13" s="28"/>
      <c r="H13" s="28"/>
      <c r="I13" s="28"/>
      <c r="J13" s="18"/>
      <c r="K13" s="30"/>
      <c r="L13" s="30"/>
      <c r="M13" s="4"/>
      <c r="N13" s="14"/>
      <c r="O13" s="12"/>
      <c r="P13" s="4"/>
    </row>
    <row r="14" spans="1:16" ht="48" customHeight="1" x14ac:dyDescent="0.25">
      <c r="A14" s="4"/>
      <c r="B14" s="71" t="s">
        <v>19</v>
      </c>
      <c r="C14" s="71"/>
      <c r="D14" s="71"/>
      <c r="E14" s="71"/>
      <c r="F14" s="71"/>
      <c r="G14" s="71"/>
      <c r="H14" s="71"/>
      <c r="I14" s="71"/>
      <c r="J14" s="20"/>
      <c r="K14" s="70">
        <f>12*J11*(Założenia!$K$7/168)+12*J12*(Założenia!$K$8/168)</f>
        <v>614857.14285714284</v>
      </c>
      <c r="L14" s="70"/>
      <c r="M14" s="4"/>
      <c r="N14" s="14"/>
      <c r="O14" s="12"/>
      <c r="P14" s="4"/>
    </row>
    <row r="15" spans="1:16" ht="48" customHeight="1" x14ac:dyDescent="0.25">
      <c r="A15" s="4"/>
      <c r="B15" s="67"/>
      <c r="C15" s="67"/>
      <c r="D15" s="67"/>
      <c r="E15" s="67"/>
      <c r="F15" s="67"/>
      <c r="G15" s="67"/>
      <c r="H15" s="67"/>
      <c r="I15" s="67"/>
      <c r="J15" s="18"/>
      <c r="K15" s="18"/>
      <c r="L15" s="19"/>
      <c r="M15" s="4"/>
      <c r="N15" s="4"/>
      <c r="O15" s="4"/>
      <c r="P15" s="4"/>
    </row>
    <row r="16" spans="1:16" ht="48" hidden="1" customHeight="1" x14ac:dyDescent="0.25">
      <c r="A16" s="4"/>
      <c r="B16" s="67"/>
      <c r="C16" s="67"/>
      <c r="D16" s="67"/>
      <c r="E16" s="67"/>
      <c r="F16" s="67"/>
      <c r="G16" s="67"/>
      <c r="H16" s="67"/>
      <c r="I16" s="67"/>
      <c r="J16" s="18"/>
      <c r="K16" s="18"/>
      <c r="L16" s="19"/>
      <c r="M16" s="4"/>
      <c r="N16" s="4"/>
      <c r="O16" s="4"/>
      <c r="P16" s="4"/>
    </row>
    <row r="32" ht="14.45" hidden="1" customHeight="1" x14ac:dyDescent="0.25"/>
  </sheetData>
  <sheetProtection algorithmName="SHA-512" hashValue="i6OpSF97eUMMrOhhVoN1bTxbWR6AbtUFeQGVahB4EjIjZ9Z5MqVCg33DhP+mm56SJAvIg8R7lZsmyM8+yPKR/g==" saltValue="VC+bH8h47BIdoDV4vD3shQ==" spinCount="100000" sheet="1" objects="1" scenarios="1"/>
  <mergeCells count="18">
    <mergeCell ref="B3:L3"/>
    <mergeCell ref="J5:L5"/>
    <mergeCell ref="B6:I6"/>
    <mergeCell ref="J6:L6"/>
    <mergeCell ref="B7:I7"/>
    <mergeCell ref="J7:L7"/>
    <mergeCell ref="B16:I16"/>
    <mergeCell ref="B8:I8"/>
    <mergeCell ref="B9:I9"/>
    <mergeCell ref="K9:L9"/>
    <mergeCell ref="J10:L10"/>
    <mergeCell ref="B11:I11"/>
    <mergeCell ref="J11:L11"/>
    <mergeCell ref="B12:I12"/>
    <mergeCell ref="J12:L12"/>
    <mergeCell ref="B14:I14"/>
    <mergeCell ref="K14:L14"/>
    <mergeCell ref="B15:I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P9"/>
  <sheetViews>
    <sheetView zoomScale="85" zoomScaleNormal="85" workbookViewId="0">
      <selection activeCell="B3" sqref="B3:N9"/>
    </sheetView>
  </sheetViews>
  <sheetFormatPr defaultColWidth="0" defaultRowHeight="14.45" customHeight="1" zeroHeight="1" x14ac:dyDescent="0.25"/>
  <cols>
    <col min="1" max="16" width="8.85546875" customWidth="1"/>
    <col min="17" max="16384" width="8.85546875" hidden="1"/>
  </cols>
  <sheetData>
    <row r="1" spans="1:16" ht="4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4"/>
      <c r="N1" s="4"/>
      <c r="O1" s="4"/>
      <c r="P1" s="4"/>
    </row>
    <row r="2" spans="1:16" ht="48" customHeight="1" x14ac:dyDescent="0.25">
      <c r="A2" s="4"/>
      <c r="B2" s="6" t="s">
        <v>43</v>
      </c>
      <c r="C2" s="4"/>
      <c r="D2" s="4"/>
      <c r="E2" s="4"/>
      <c r="F2" s="4"/>
      <c r="G2" s="4"/>
      <c r="H2" s="4"/>
      <c r="I2" s="4"/>
      <c r="J2" s="4"/>
      <c r="K2" s="1"/>
      <c r="L2" s="1"/>
      <c r="M2" s="4"/>
      <c r="N2" s="4"/>
      <c r="O2" s="4"/>
      <c r="P2" s="4"/>
    </row>
    <row r="3" spans="1:16" ht="48" customHeight="1" x14ac:dyDescent="0.25">
      <c r="A3" s="4"/>
      <c r="B3" s="60" t="s">
        <v>75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4"/>
      <c r="P3" s="4"/>
    </row>
    <row r="4" spans="1:16" ht="48" customHeight="1" x14ac:dyDescent="0.25">
      <c r="A4" s="4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4"/>
      <c r="P4" s="4"/>
    </row>
    <row r="5" spans="1:16" ht="48" customHeight="1" x14ac:dyDescent="0.25">
      <c r="A5" s="4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4"/>
      <c r="P5" s="4"/>
    </row>
    <row r="6" spans="1:16" ht="48" customHeight="1" x14ac:dyDescent="0.25">
      <c r="A6" s="4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"/>
      <c r="P6" s="4"/>
    </row>
    <row r="7" spans="1:16" ht="48" customHeight="1" x14ac:dyDescent="0.25">
      <c r="A7" s="4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4"/>
      <c r="P7" s="4"/>
    </row>
    <row r="8" spans="1:16" ht="48" customHeight="1" x14ac:dyDescent="0.25">
      <c r="A8" s="4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4"/>
      <c r="P8" s="4"/>
    </row>
    <row r="9" spans="1:16" ht="48" customHeight="1" x14ac:dyDescent="0.25">
      <c r="A9" s="4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4"/>
      <c r="P9" s="4"/>
    </row>
  </sheetData>
  <sheetProtection algorithmName="SHA-512" hashValue="qz52kkbHiVsw4YdC8HxRXsAvV/8iJm/d0akNMnNzbgJaETlur2ZZNUEobh06uYPaGb9ZZLaUpfjbgkOCI0VRlQ==" saltValue="XGkR2wD/4zF/bor6r4QJEw==" spinCount="100000" sheet="1" objects="1" scenarios="1"/>
  <mergeCells count="1">
    <mergeCell ref="B3:N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P9"/>
  <sheetViews>
    <sheetView zoomScale="85" zoomScaleNormal="85" workbookViewId="0">
      <selection activeCell="L4" sqref="L4"/>
    </sheetView>
  </sheetViews>
  <sheetFormatPr defaultColWidth="0" defaultRowHeight="14.45" customHeight="1" zeroHeight="1" x14ac:dyDescent="0.25"/>
  <cols>
    <col min="1" max="16" width="8.85546875" customWidth="1"/>
    <col min="17" max="16384" width="8.85546875" hidden="1"/>
  </cols>
  <sheetData>
    <row r="1" spans="1:16" ht="4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4"/>
      <c r="N1" s="4"/>
      <c r="O1" s="4"/>
      <c r="P1" s="4"/>
    </row>
    <row r="2" spans="1:16" ht="48" customHeight="1" x14ac:dyDescent="0.25">
      <c r="A2" s="4"/>
      <c r="B2" s="6" t="s">
        <v>6</v>
      </c>
      <c r="C2" s="4"/>
      <c r="D2" s="4"/>
      <c r="E2" s="4"/>
      <c r="F2" s="4"/>
      <c r="G2" s="4"/>
      <c r="H2" s="4"/>
      <c r="I2" s="4"/>
      <c r="J2" s="4"/>
      <c r="K2" s="1"/>
      <c r="L2" s="1"/>
      <c r="M2" s="4"/>
      <c r="N2" s="4"/>
      <c r="O2" s="4"/>
      <c r="P2" s="4"/>
    </row>
    <row r="3" spans="1:16" ht="48" customHeight="1" x14ac:dyDescent="0.35">
      <c r="A3" s="4"/>
      <c r="B3" s="32" t="s">
        <v>7</v>
      </c>
      <c r="C3" s="8"/>
      <c r="D3" s="8"/>
      <c r="E3" s="8"/>
      <c r="F3" s="8"/>
      <c r="G3" s="8"/>
      <c r="H3" s="8"/>
      <c r="I3" s="8"/>
      <c r="J3" s="8"/>
      <c r="K3" s="23"/>
      <c r="L3" s="24">
        <v>40</v>
      </c>
      <c r="M3" s="4"/>
      <c r="N3" s="4"/>
      <c r="O3" s="4"/>
      <c r="P3" s="4"/>
    </row>
    <row r="4" spans="1:16" ht="48" customHeight="1" x14ac:dyDescent="0.35">
      <c r="A4" s="4"/>
      <c r="B4" s="33" t="s">
        <v>9</v>
      </c>
      <c r="C4" s="9"/>
      <c r="D4" s="9"/>
      <c r="E4" s="9"/>
      <c r="F4" s="9"/>
      <c r="G4" s="9"/>
      <c r="H4" s="9"/>
      <c r="I4" s="9"/>
      <c r="J4" s="9"/>
      <c r="K4" s="25"/>
      <c r="L4" s="24">
        <v>10</v>
      </c>
      <c r="M4" s="4"/>
      <c r="N4" s="4"/>
      <c r="O4" s="4"/>
      <c r="P4" s="4"/>
    </row>
    <row r="5" spans="1:16" ht="48" customHeight="1" x14ac:dyDescent="0.35">
      <c r="A5" s="4"/>
      <c r="B5" s="33" t="s">
        <v>8</v>
      </c>
      <c r="C5" s="10"/>
      <c r="D5" s="10"/>
      <c r="E5" s="10"/>
      <c r="F5" s="10"/>
      <c r="G5" s="10"/>
      <c r="H5" s="10"/>
      <c r="I5" s="10"/>
      <c r="J5" s="10"/>
      <c r="K5" s="26"/>
      <c r="L5" s="15">
        <f>L3/L4</f>
        <v>4</v>
      </c>
      <c r="M5" s="12"/>
      <c r="N5" s="12"/>
      <c r="O5" s="12"/>
      <c r="P5" s="4"/>
    </row>
    <row r="6" spans="1:16" ht="48" customHeight="1" x14ac:dyDescent="0.35">
      <c r="A6" s="4"/>
      <c r="B6" s="33" t="s">
        <v>10</v>
      </c>
      <c r="C6" s="11"/>
      <c r="D6" s="11"/>
      <c r="E6" s="11"/>
      <c r="F6" s="11"/>
      <c r="G6" s="11"/>
      <c r="H6" s="11"/>
      <c r="I6" s="11"/>
      <c r="J6" s="11"/>
      <c r="K6" s="27"/>
      <c r="L6" s="15">
        <f>L5+L3</f>
        <v>44</v>
      </c>
      <c r="M6" s="13"/>
      <c r="N6" s="13"/>
      <c r="O6" s="4"/>
      <c r="P6" s="4"/>
    </row>
    <row r="7" spans="1:16" ht="48" customHeight="1" x14ac:dyDescent="0.35">
      <c r="A7" s="4"/>
      <c r="B7" s="33" t="s">
        <v>11</v>
      </c>
      <c r="C7" s="9"/>
      <c r="D7" s="9"/>
      <c r="E7" s="9"/>
      <c r="F7" s="9"/>
      <c r="G7" s="9"/>
      <c r="H7" s="9"/>
      <c r="I7" s="9"/>
      <c r="J7" s="9"/>
      <c r="K7" s="61">
        <v>7000</v>
      </c>
      <c r="L7" s="61"/>
      <c r="M7" s="13"/>
      <c r="N7" s="14" t="s">
        <v>20</v>
      </c>
      <c r="O7" s="4"/>
      <c r="P7" s="4"/>
    </row>
    <row r="8" spans="1:16" ht="48" customHeight="1" x14ac:dyDescent="0.35">
      <c r="A8" s="4"/>
      <c r="B8" s="33" t="s">
        <v>12</v>
      </c>
      <c r="C8" s="9"/>
      <c r="D8" s="9"/>
      <c r="E8" s="9"/>
      <c r="F8" s="9"/>
      <c r="G8" s="9"/>
      <c r="H8" s="9"/>
      <c r="I8" s="9"/>
      <c r="J8" s="9"/>
      <c r="K8" s="62">
        <v>12000</v>
      </c>
      <c r="L8" s="62"/>
      <c r="M8" s="13"/>
      <c r="N8" s="14" t="s">
        <v>20</v>
      </c>
      <c r="O8" s="4"/>
      <c r="P8" s="4"/>
    </row>
    <row r="9" spans="1:16" ht="48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1"/>
      <c r="L9" s="1"/>
      <c r="M9" s="13"/>
      <c r="N9" s="4"/>
      <c r="O9" s="4"/>
      <c r="P9" s="4"/>
    </row>
  </sheetData>
  <sheetProtection algorithmName="SHA-512" hashValue="jne0sfj1jzBZmpu2I+PkmD/w7srlBNRThEK5gfdH7hhqhYfJjpU6BJ0xmyud87SDTQSy9OFucRHg5no1YYkanw==" saltValue="9IV0Eb6LQVSOYGK9ZbBoWA==" spinCount="100000" sheet="1" objects="1" scenarios="1"/>
  <mergeCells count="2">
    <mergeCell ref="K7:L7"/>
    <mergeCell ref="K8:L8"/>
  </mergeCell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P9"/>
  <sheetViews>
    <sheetView topLeftCell="A4" zoomScale="85" zoomScaleNormal="85" workbookViewId="0">
      <selection activeCell="B5" sqref="B5:O6"/>
    </sheetView>
  </sheetViews>
  <sheetFormatPr defaultColWidth="0" defaultRowHeight="14.45" customHeight="1" zeroHeight="1" x14ac:dyDescent="0.25"/>
  <cols>
    <col min="1" max="16" width="8.85546875" style="5" customWidth="1"/>
    <col min="17" max="16384" width="8.85546875" style="5" hidden="1"/>
  </cols>
  <sheetData>
    <row r="1" spans="1:16" ht="4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48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48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48" customHeight="1" x14ac:dyDescent="0.25">
      <c r="A5" s="4"/>
      <c r="B5" s="63" t="s">
        <v>48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4"/>
    </row>
    <row r="6" spans="1:16" s="48" customFormat="1" ht="48" customHeight="1" x14ac:dyDescent="0.25">
      <c r="A6" s="4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47"/>
    </row>
    <row r="7" spans="1:16" ht="48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48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48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</sheetData>
  <sheetProtection algorithmName="SHA-512" hashValue="vm8hxJ4wtvVIBBta1WCSfrZBw8zqloLYpgr+jElyF0IpBtCbPhPSR5tvh7T6Z24SUJiz053dnJZUHB829Z2GzQ==" saltValue="KQHns0/3AlGDJC1+pXChuw==" spinCount="100000" sheet="1" objects="1" scenarios="1"/>
  <mergeCells count="1">
    <mergeCell ref="B5:O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21"/>
  <sheetViews>
    <sheetView zoomScale="85" zoomScaleNormal="85" workbookViewId="0">
      <selection activeCell="L4" sqref="L4"/>
    </sheetView>
  </sheetViews>
  <sheetFormatPr defaultColWidth="0" defaultRowHeight="0" customHeight="1" zeroHeight="1" x14ac:dyDescent="0.25"/>
  <cols>
    <col min="1" max="1" width="8.85546875" style="39" customWidth="1"/>
    <col min="2" max="10" width="8.85546875" customWidth="1"/>
    <col min="11" max="11" width="7.7109375" customWidth="1"/>
    <col min="12" max="12" width="12.28515625" customWidth="1"/>
    <col min="13" max="13" width="3.7109375" customWidth="1"/>
    <col min="14" max="14" width="6.7109375" customWidth="1"/>
    <col min="15" max="15" width="20.5703125" customWidth="1"/>
    <col min="16" max="16" width="8.85546875" customWidth="1"/>
    <col min="17" max="16384" width="8.85546875" hidden="1"/>
  </cols>
  <sheetData>
    <row r="1" spans="1:16" ht="48" customHeight="1" x14ac:dyDescent="0.25">
      <c r="A1" s="36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8" customHeight="1" x14ac:dyDescent="0.25">
      <c r="A2" s="36"/>
      <c r="B2" s="6" t="s">
        <v>21</v>
      </c>
      <c r="C2" s="6"/>
      <c r="D2" s="6"/>
      <c r="E2" s="6"/>
      <c r="F2" s="6"/>
      <c r="G2" s="6"/>
      <c r="H2" s="6"/>
      <c r="I2" s="6"/>
      <c r="J2" s="6"/>
      <c r="K2" s="6"/>
      <c r="L2" s="4"/>
      <c r="M2" s="4"/>
      <c r="N2" s="4"/>
      <c r="O2" s="4"/>
      <c r="P2" s="4"/>
    </row>
    <row r="3" spans="1:16" ht="48" customHeight="1" x14ac:dyDescent="0.25">
      <c r="A3" s="36"/>
      <c r="B3" s="64" t="s">
        <v>58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4"/>
      <c r="N3" s="4"/>
      <c r="O3" s="4"/>
      <c r="P3" s="4"/>
    </row>
    <row r="4" spans="1:16" ht="48" customHeight="1" x14ac:dyDescent="0.35">
      <c r="A4" s="36"/>
      <c r="B4" s="7" t="s">
        <v>22</v>
      </c>
      <c r="C4" s="8"/>
      <c r="D4" s="8"/>
      <c r="E4" s="8"/>
      <c r="F4" s="8"/>
      <c r="G4" s="8"/>
      <c r="H4" s="8"/>
      <c r="I4" s="8"/>
      <c r="J4" s="8"/>
      <c r="K4" s="34"/>
      <c r="L4" s="40">
        <f>N5*Założenia!$L$3*21</f>
        <v>630</v>
      </c>
      <c r="M4" s="4"/>
      <c r="N4" s="14"/>
      <c r="O4" s="4"/>
      <c r="P4" s="4"/>
    </row>
    <row r="5" spans="1:16" ht="48" customHeight="1" x14ac:dyDescent="0.25">
      <c r="A5" s="36"/>
      <c r="B5" s="66" t="s">
        <v>49</v>
      </c>
      <c r="C5" s="66"/>
      <c r="D5" s="66"/>
      <c r="E5" s="66"/>
      <c r="F5" s="66"/>
      <c r="G5" s="66"/>
      <c r="H5" s="66"/>
      <c r="I5" s="66"/>
      <c r="J5" s="16"/>
      <c r="K5" s="16"/>
      <c r="L5" s="17">
        <f>N5/8</f>
        <v>9.375E-2</v>
      </c>
      <c r="M5" s="4"/>
      <c r="N5" s="49">
        <f>SUM(N6:N9)</f>
        <v>0.75</v>
      </c>
      <c r="O5" s="31" t="s">
        <v>45</v>
      </c>
      <c r="P5" s="28"/>
    </row>
    <row r="6" spans="1:16" ht="48" customHeight="1" x14ac:dyDescent="0.25">
      <c r="A6" s="37">
        <v>1</v>
      </c>
      <c r="B6" s="67" t="s">
        <v>50</v>
      </c>
      <c r="C6" s="67"/>
      <c r="D6" s="67"/>
      <c r="E6" s="67"/>
      <c r="F6" s="67"/>
      <c r="G6" s="67"/>
      <c r="H6" s="67"/>
      <c r="I6" s="67"/>
      <c r="J6" s="18"/>
      <c r="K6" s="18"/>
      <c r="L6" s="19">
        <f>N6/8</f>
        <v>3.125E-2</v>
      </c>
      <c r="M6" s="4"/>
      <c r="N6" s="49">
        <v>0.25</v>
      </c>
      <c r="O6" s="31" t="s">
        <v>45</v>
      </c>
      <c r="P6" s="28"/>
    </row>
    <row r="7" spans="1:16" ht="48" customHeight="1" x14ac:dyDescent="0.25">
      <c r="A7" s="37">
        <v>2</v>
      </c>
      <c r="B7" s="67" t="s">
        <v>0</v>
      </c>
      <c r="C7" s="67"/>
      <c r="D7" s="67"/>
      <c r="E7" s="67"/>
      <c r="F7" s="67"/>
      <c r="G7" s="67"/>
      <c r="H7" s="67"/>
      <c r="I7" s="67"/>
      <c r="J7" s="18"/>
      <c r="K7" s="18"/>
      <c r="L7" s="19">
        <f t="shared" ref="L7:L9" si="0">N7/8</f>
        <v>2.5000000000000001E-2</v>
      </c>
      <c r="M7" s="4"/>
      <c r="N7" s="49">
        <v>0.2</v>
      </c>
      <c r="O7" s="31" t="s">
        <v>45</v>
      </c>
      <c r="P7" s="28"/>
    </row>
    <row r="8" spans="1:16" ht="48" customHeight="1" x14ac:dyDescent="0.25">
      <c r="A8" s="37">
        <v>3</v>
      </c>
      <c r="B8" s="67" t="s">
        <v>1</v>
      </c>
      <c r="C8" s="67"/>
      <c r="D8" s="67"/>
      <c r="E8" s="67"/>
      <c r="F8" s="67"/>
      <c r="G8" s="67"/>
      <c r="H8" s="67"/>
      <c r="I8" s="67"/>
      <c r="J8" s="18"/>
      <c r="K8" s="18"/>
      <c r="L8" s="19">
        <f t="shared" si="0"/>
        <v>2.5000000000000001E-2</v>
      </c>
      <c r="M8" s="4"/>
      <c r="N8" s="49">
        <v>0.2</v>
      </c>
      <c r="O8" s="31" t="s">
        <v>45</v>
      </c>
      <c r="P8" s="28"/>
    </row>
    <row r="9" spans="1:16" ht="48" customHeight="1" x14ac:dyDescent="0.25">
      <c r="A9" s="37">
        <v>4</v>
      </c>
      <c r="B9" s="67" t="s">
        <v>23</v>
      </c>
      <c r="C9" s="67"/>
      <c r="D9" s="67"/>
      <c r="E9" s="67"/>
      <c r="F9" s="67"/>
      <c r="G9" s="67"/>
      <c r="H9" s="67"/>
      <c r="I9" s="67"/>
      <c r="J9" s="18"/>
      <c r="K9" s="18"/>
      <c r="L9" s="19">
        <f t="shared" si="0"/>
        <v>1.2500000000000001E-2</v>
      </c>
      <c r="M9" s="4"/>
      <c r="N9" s="49">
        <v>0.1</v>
      </c>
      <c r="O9" s="31" t="s">
        <v>45</v>
      </c>
      <c r="P9" s="28"/>
    </row>
    <row r="10" spans="1:16" ht="48" customHeight="1" x14ac:dyDescent="0.25">
      <c r="A10" s="37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P10" s="4"/>
    </row>
    <row r="11" spans="1:16" ht="48" customHeight="1" x14ac:dyDescent="0.35">
      <c r="A11" s="37"/>
      <c r="B11" s="7" t="s">
        <v>24</v>
      </c>
      <c r="C11" s="8"/>
      <c r="D11" s="8"/>
      <c r="E11" s="8"/>
      <c r="F11" s="8"/>
      <c r="G11" s="8"/>
      <c r="H11" s="8"/>
      <c r="I11" s="8"/>
      <c r="J11" s="8"/>
      <c r="K11" s="8"/>
      <c r="L11" s="15">
        <f>N12*Założenia!$L$5*21</f>
        <v>105</v>
      </c>
      <c r="M11" s="4"/>
      <c r="N11" s="14"/>
      <c r="O11" s="4"/>
      <c r="P11" s="4"/>
    </row>
    <row r="12" spans="1:16" ht="48" customHeight="1" x14ac:dyDescent="0.25">
      <c r="A12" s="37"/>
      <c r="B12" s="66" t="s">
        <v>25</v>
      </c>
      <c r="C12" s="66"/>
      <c r="D12" s="66"/>
      <c r="E12" s="66"/>
      <c r="F12" s="66"/>
      <c r="G12" s="66"/>
      <c r="H12" s="66"/>
      <c r="I12" s="66"/>
      <c r="J12" s="16"/>
      <c r="K12" s="16"/>
      <c r="L12" s="17">
        <f>N12/8</f>
        <v>0.15625</v>
      </c>
      <c r="M12" s="4"/>
      <c r="N12" s="49">
        <f>SUM(N13:N15)</f>
        <v>1.25</v>
      </c>
      <c r="O12" s="31" t="s">
        <v>45</v>
      </c>
      <c r="P12" s="28"/>
    </row>
    <row r="13" spans="1:16" ht="48" customHeight="1" x14ac:dyDescent="0.25">
      <c r="A13" s="37">
        <v>1</v>
      </c>
      <c r="B13" s="67" t="s">
        <v>13</v>
      </c>
      <c r="C13" s="67"/>
      <c r="D13" s="67"/>
      <c r="E13" s="67"/>
      <c r="F13" s="67"/>
      <c r="G13" s="67"/>
      <c r="H13" s="67"/>
      <c r="I13" s="67"/>
      <c r="J13" s="18"/>
      <c r="K13" s="18"/>
      <c r="L13" s="19">
        <f>N13/8</f>
        <v>6.25E-2</v>
      </c>
      <c r="M13" s="4"/>
      <c r="N13" s="49">
        <v>0.5</v>
      </c>
      <c r="O13" s="31" t="s">
        <v>45</v>
      </c>
      <c r="P13" s="28"/>
    </row>
    <row r="14" spans="1:16" ht="48" customHeight="1" x14ac:dyDescent="0.25">
      <c r="A14" s="37">
        <v>2</v>
      </c>
      <c r="B14" s="67" t="s">
        <v>51</v>
      </c>
      <c r="C14" s="67"/>
      <c r="D14" s="67"/>
      <c r="E14" s="67"/>
      <c r="F14" s="67"/>
      <c r="G14" s="67"/>
      <c r="H14" s="67"/>
      <c r="I14" s="67"/>
      <c r="J14" s="18"/>
      <c r="K14" s="18"/>
      <c r="L14" s="19">
        <f>N14/8</f>
        <v>6.25E-2</v>
      </c>
      <c r="M14" s="4"/>
      <c r="N14" s="49">
        <v>0.5</v>
      </c>
      <c r="O14" s="31" t="s">
        <v>45</v>
      </c>
      <c r="P14" s="28"/>
    </row>
    <row r="15" spans="1:16" ht="48" customHeight="1" x14ac:dyDescent="0.25">
      <c r="A15" s="37">
        <v>3</v>
      </c>
      <c r="B15" s="67" t="s">
        <v>66</v>
      </c>
      <c r="C15" s="67"/>
      <c r="D15" s="67"/>
      <c r="E15" s="67"/>
      <c r="F15" s="67"/>
      <c r="G15" s="67"/>
      <c r="H15" s="67"/>
      <c r="I15" s="67"/>
      <c r="J15" s="18"/>
      <c r="K15" s="18"/>
      <c r="L15" s="19">
        <f>N15/8</f>
        <v>3.125E-2</v>
      </c>
      <c r="M15" s="4"/>
      <c r="N15" s="49">
        <v>0.25</v>
      </c>
      <c r="O15" s="31" t="s">
        <v>45</v>
      </c>
      <c r="P15" s="28"/>
    </row>
    <row r="16" spans="1:16" ht="48" customHeight="1" x14ac:dyDescent="0.25">
      <c r="A16" s="37"/>
      <c r="B16" s="67"/>
      <c r="C16" s="67"/>
      <c r="D16" s="67"/>
      <c r="E16" s="67"/>
      <c r="F16" s="67"/>
      <c r="G16" s="67"/>
      <c r="H16" s="67"/>
      <c r="I16" s="67"/>
      <c r="J16" s="18"/>
      <c r="K16" s="18"/>
      <c r="L16" s="19"/>
      <c r="M16" s="4"/>
      <c r="N16" s="4"/>
      <c r="O16" s="4"/>
      <c r="P16" s="4"/>
    </row>
    <row r="17" spans="1:16" ht="48" hidden="1" customHeight="1" x14ac:dyDescent="0.25">
      <c r="A17" s="38"/>
      <c r="B17" s="68"/>
      <c r="C17" s="68"/>
      <c r="D17" s="68"/>
      <c r="E17" s="68"/>
      <c r="F17" s="68"/>
      <c r="G17" s="68"/>
      <c r="H17" s="68"/>
      <c r="I17" s="68"/>
      <c r="J17" s="2"/>
      <c r="K17" s="2"/>
      <c r="L17" s="3"/>
      <c r="M17" s="1"/>
      <c r="N17" s="1"/>
      <c r="O17" s="1"/>
      <c r="P17" s="1"/>
    </row>
    <row r="18" spans="1:16" ht="0" hidden="1" customHeight="1" x14ac:dyDescent="0.25">
      <c r="A18" s="38"/>
      <c r="B18" s="65" t="s">
        <v>26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1"/>
      <c r="N18" s="1"/>
      <c r="O18" s="1"/>
      <c r="P18" s="1"/>
    </row>
    <row r="19" spans="1:16" ht="0" hidden="1" customHeight="1" x14ac:dyDescent="0.25">
      <c r="A19" s="38"/>
      <c r="B19" s="29"/>
      <c r="C19" s="29"/>
      <c r="D19" s="29"/>
      <c r="E19" s="29"/>
      <c r="F19" s="29"/>
      <c r="G19" s="29"/>
      <c r="H19" s="29"/>
      <c r="I19" s="29"/>
      <c r="J19" s="2"/>
      <c r="K19" s="2"/>
      <c r="L19" s="3"/>
      <c r="M19" s="1"/>
      <c r="N19" s="1"/>
      <c r="O19" s="1"/>
      <c r="P19" s="1"/>
    </row>
    <row r="20" spans="1:16" ht="0" hidden="1" customHeight="1" x14ac:dyDescent="0.25">
      <c r="A20" s="38"/>
      <c r="B20" s="29"/>
      <c r="C20" s="29"/>
      <c r="D20" s="29"/>
      <c r="E20" s="29"/>
      <c r="F20" s="29"/>
      <c r="G20" s="29"/>
      <c r="H20" s="29"/>
      <c r="I20" s="29"/>
      <c r="J20" s="2"/>
      <c r="K20" s="2"/>
      <c r="L20" s="3"/>
      <c r="M20" s="1"/>
      <c r="N20" s="1"/>
      <c r="O20" s="1"/>
      <c r="P20" s="1"/>
    </row>
    <row r="21" spans="1:16" ht="0" hidden="1" customHeight="1" x14ac:dyDescent="0.25">
      <c r="C21" s="35" t="s">
        <v>27</v>
      </c>
    </row>
  </sheetData>
  <sheetProtection algorithmName="SHA-512" hashValue="zWT5SNItOd/IYKZjmg1WbjDsZtKaBdkwyDPjYal1RDCdQJoHJHUBqh5mjlAFZuz9Syo8hCYCzY3n2Jfrk8fHqQ==" saltValue="Zueo9M9VN/ryHN9fsg76oQ==" spinCount="100000" sheet="1" objects="1" scenarios="1"/>
  <mergeCells count="13">
    <mergeCell ref="B3:L3"/>
    <mergeCell ref="B18:L18"/>
    <mergeCell ref="B12:I12"/>
    <mergeCell ref="B13:I13"/>
    <mergeCell ref="B14:I14"/>
    <mergeCell ref="B15:I15"/>
    <mergeCell ref="B16:I16"/>
    <mergeCell ref="B17:I17"/>
    <mergeCell ref="B5:I5"/>
    <mergeCell ref="B6:I6"/>
    <mergeCell ref="B7:I7"/>
    <mergeCell ref="B8:I8"/>
    <mergeCell ref="B9:I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P19"/>
  <sheetViews>
    <sheetView zoomScale="85" zoomScaleNormal="85" workbookViewId="0">
      <selection activeCell="N16" sqref="N16"/>
    </sheetView>
  </sheetViews>
  <sheetFormatPr defaultColWidth="0" defaultRowHeight="0" customHeight="1" zeroHeight="1" x14ac:dyDescent="0.35"/>
  <cols>
    <col min="1" max="11" width="8.85546875" style="5" customWidth="1"/>
    <col min="12" max="12" width="14.140625" style="5" customWidth="1"/>
    <col min="13" max="13" width="3.7109375" style="5" customWidth="1"/>
    <col min="14" max="14" width="6.7109375" style="53" customWidth="1"/>
    <col min="15" max="15" width="20.42578125" style="43" customWidth="1"/>
    <col min="16" max="16" width="8.85546875" style="5" customWidth="1"/>
    <col min="17" max="16384" width="8.85546875" style="5" hidden="1"/>
  </cols>
  <sheetData>
    <row r="1" spans="1:16" ht="4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0"/>
      <c r="O1" s="4"/>
      <c r="P1" s="4"/>
    </row>
    <row r="2" spans="1:16" ht="48" customHeight="1" x14ac:dyDescent="0.35">
      <c r="A2" s="4"/>
      <c r="B2" s="6" t="s">
        <v>32</v>
      </c>
      <c r="C2" s="6"/>
      <c r="D2" s="6"/>
      <c r="E2" s="6"/>
      <c r="F2" s="6"/>
      <c r="G2" s="6"/>
      <c r="H2" s="6"/>
      <c r="I2" s="6"/>
      <c r="J2" s="6"/>
      <c r="K2" s="6"/>
      <c r="L2" s="4"/>
      <c r="M2" s="4"/>
      <c r="N2" s="50"/>
      <c r="O2" s="41"/>
      <c r="P2" s="4"/>
    </row>
    <row r="3" spans="1:16" ht="48" customHeight="1" x14ac:dyDescent="0.35">
      <c r="A3" s="4"/>
      <c r="B3" s="64" t="s">
        <v>59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4"/>
      <c r="N3" s="50"/>
      <c r="O3" s="41"/>
      <c r="P3" s="4"/>
    </row>
    <row r="4" spans="1:16" ht="48" customHeight="1" x14ac:dyDescent="0.35">
      <c r="A4" s="4"/>
      <c r="B4" s="7" t="s">
        <v>22</v>
      </c>
      <c r="C4" s="8"/>
      <c r="D4" s="8"/>
      <c r="E4" s="8"/>
      <c r="F4" s="8"/>
      <c r="G4" s="8"/>
      <c r="H4" s="8"/>
      <c r="I4" s="8"/>
      <c r="J4" s="8"/>
      <c r="K4" s="34"/>
      <c r="L4" s="54">
        <f>N5*Założenia!$L$3</f>
        <v>1120</v>
      </c>
      <c r="M4" s="4"/>
      <c r="N4" s="50"/>
      <c r="O4" s="41"/>
      <c r="P4" s="4"/>
    </row>
    <row r="5" spans="1:16" ht="48" customHeight="1" x14ac:dyDescent="0.25">
      <c r="A5" s="4"/>
      <c r="B5" s="66" t="s">
        <v>37</v>
      </c>
      <c r="C5" s="66"/>
      <c r="D5" s="66"/>
      <c r="E5" s="66"/>
      <c r="F5" s="66"/>
      <c r="G5" s="66"/>
      <c r="H5" s="66"/>
      <c r="I5" s="66"/>
      <c r="J5" s="16"/>
      <c r="K5" s="16"/>
      <c r="L5" s="17">
        <f>N5/168</f>
        <v>0.16666666666666666</v>
      </c>
      <c r="M5" s="4"/>
      <c r="N5" s="49">
        <f>SUM(N6:N9)</f>
        <v>28</v>
      </c>
      <c r="O5" s="31" t="s">
        <v>44</v>
      </c>
      <c r="P5" s="4"/>
    </row>
    <row r="6" spans="1:16" ht="67.5" customHeight="1" x14ac:dyDescent="0.25">
      <c r="A6" s="37">
        <v>1</v>
      </c>
      <c r="B6" s="67" t="s">
        <v>33</v>
      </c>
      <c r="C6" s="67"/>
      <c r="D6" s="67"/>
      <c r="E6" s="67"/>
      <c r="F6" s="67"/>
      <c r="G6" s="67"/>
      <c r="H6" s="67"/>
      <c r="I6" s="67"/>
      <c r="J6" s="18"/>
      <c r="K6" s="18"/>
      <c r="L6" s="19">
        <f>N6/168</f>
        <v>4.7619047619047616E-2</v>
      </c>
      <c r="M6" s="4"/>
      <c r="N6" s="49">
        <v>8</v>
      </c>
      <c r="O6" s="31" t="s">
        <v>44</v>
      </c>
      <c r="P6" s="4"/>
    </row>
    <row r="7" spans="1:16" ht="48" customHeight="1" x14ac:dyDescent="0.25">
      <c r="A7" s="37">
        <v>2</v>
      </c>
      <c r="B7" s="67" t="s">
        <v>34</v>
      </c>
      <c r="C7" s="67"/>
      <c r="D7" s="67"/>
      <c r="E7" s="67"/>
      <c r="F7" s="67"/>
      <c r="G7" s="67"/>
      <c r="H7" s="67"/>
      <c r="I7" s="67"/>
      <c r="J7" s="18"/>
      <c r="K7" s="18"/>
      <c r="L7" s="19">
        <f>N7/168</f>
        <v>4.7619047619047616E-2</v>
      </c>
      <c r="M7" s="4"/>
      <c r="N7" s="49">
        <v>8</v>
      </c>
      <c r="O7" s="31" t="s">
        <v>44</v>
      </c>
      <c r="P7" s="4"/>
    </row>
    <row r="8" spans="1:16" ht="48" customHeight="1" x14ac:dyDescent="0.25">
      <c r="A8" s="37">
        <v>3</v>
      </c>
      <c r="B8" s="67" t="s">
        <v>36</v>
      </c>
      <c r="C8" s="67"/>
      <c r="D8" s="67"/>
      <c r="E8" s="67"/>
      <c r="F8" s="67"/>
      <c r="G8" s="67"/>
      <c r="H8" s="67"/>
      <c r="I8" s="67"/>
      <c r="J8" s="18"/>
      <c r="K8" s="18"/>
      <c r="L8" s="19">
        <f>N8/168</f>
        <v>2.3809523809523808E-2</v>
      </c>
      <c r="M8" s="4"/>
      <c r="N8" s="49">
        <v>4</v>
      </c>
      <c r="O8" s="31" t="s">
        <v>44</v>
      </c>
      <c r="P8" s="4"/>
    </row>
    <row r="9" spans="1:16" ht="48" customHeight="1" x14ac:dyDescent="0.25">
      <c r="A9" s="37">
        <v>4</v>
      </c>
      <c r="B9" s="67" t="s">
        <v>35</v>
      </c>
      <c r="C9" s="67"/>
      <c r="D9" s="67"/>
      <c r="E9" s="67"/>
      <c r="F9" s="67"/>
      <c r="G9" s="67"/>
      <c r="H9" s="67"/>
      <c r="I9" s="67"/>
      <c r="J9" s="18"/>
      <c r="K9" s="18"/>
      <c r="L9" s="19">
        <f>N9/168</f>
        <v>4.7619047619047616E-2</v>
      </c>
      <c r="M9" s="4"/>
      <c r="N9" s="49">
        <v>8</v>
      </c>
      <c r="O9" s="31" t="s">
        <v>44</v>
      </c>
      <c r="P9" s="4"/>
    </row>
    <row r="10" spans="1:16" ht="48" customHeight="1" x14ac:dyDescent="0.35">
      <c r="A10" s="37"/>
      <c r="B10" s="67"/>
      <c r="C10" s="67"/>
      <c r="D10" s="67"/>
      <c r="E10" s="67"/>
      <c r="F10" s="67"/>
      <c r="G10" s="67"/>
      <c r="H10" s="67"/>
      <c r="I10" s="67"/>
      <c r="J10" s="18"/>
      <c r="K10" s="18"/>
      <c r="L10" s="19"/>
      <c r="M10" s="4"/>
      <c r="N10" s="50"/>
      <c r="O10" s="41"/>
      <c r="P10" s="4"/>
    </row>
    <row r="11" spans="1:16" ht="48" customHeight="1" x14ac:dyDescent="0.25">
      <c r="A11" s="3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51"/>
      <c r="O11" s="42"/>
      <c r="P11" s="4"/>
    </row>
    <row r="12" spans="1:16" ht="48" customHeight="1" x14ac:dyDescent="0.35">
      <c r="A12" s="37"/>
      <c r="B12" s="7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15">
        <f>N13*Założenia!$L$5</f>
        <v>64</v>
      </c>
      <c r="M12" s="4"/>
      <c r="N12" s="52"/>
      <c r="O12" s="41"/>
      <c r="P12" s="4"/>
    </row>
    <row r="13" spans="1:16" ht="48" customHeight="1" x14ac:dyDescent="0.25">
      <c r="A13" s="37"/>
      <c r="B13" s="66" t="s">
        <v>52</v>
      </c>
      <c r="C13" s="66"/>
      <c r="D13" s="66"/>
      <c r="E13" s="66"/>
      <c r="F13" s="66"/>
      <c r="G13" s="66"/>
      <c r="H13" s="66"/>
      <c r="I13" s="66"/>
      <c r="J13" s="16"/>
      <c r="K13" s="16"/>
      <c r="L13" s="17">
        <f>N13/168</f>
        <v>9.5238095238095233E-2</v>
      </c>
      <c r="M13" s="4"/>
      <c r="N13" s="49">
        <f>SUM(N14:N16)</f>
        <v>16</v>
      </c>
      <c r="O13" s="31" t="s">
        <v>44</v>
      </c>
      <c r="P13" s="4"/>
    </row>
    <row r="14" spans="1:16" ht="48" customHeight="1" x14ac:dyDescent="0.25">
      <c r="A14" s="37">
        <v>1</v>
      </c>
      <c r="B14" s="67" t="s">
        <v>53</v>
      </c>
      <c r="C14" s="67"/>
      <c r="D14" s="67"/>
      <c r="E14" s="67"/>
      <c r="F14" s="67"/>
      <c r="G14" s="67"/>
      <c r="H14" s="67"/>
      <c r="I14" s="67"/>
      <c r="J14" s="18"/>
      <c r="K14" s="18"/>
      <c r="L14" s="19">
        <f>N14/168</f>
        <v>3.5714285714285712E-2</v>
      </c>
      <c r="M14" s="4"/>
      <c r="N14" s="49">
        <v>6</v>
      </c>
      <c r="O14" s="31" t="s">
        <v>44</v>
      </c>
      <c r="P14" s="4"/>
    </row>
    <row r="15" spans="1:16" ht="48" customHeight="1" x14ac:dyDescent="0.25">
      <c r="A15" s="37">
        <v>2</v>
      </c>
      <c r="B15" s="67" t="s">
        <v>38</v>
      </c>
      <c r="C15" s="67"/>
      <c r="D15" s="67"/>
      <c r="E15" s="67"/>
      <c r="F15" s="67"/>
      <c r="G15" s="67"/>
      <c r="H15" s="67"/>
      <c r="I15" s="67"/>
      <c r="J15" s="18"/>
      <c r="K15" s="18"/>
      <c r="L15" s="19">
        <f>N15/168</f>
        <v>3.5714285714285712E-2</v>
      </c>
      <c r="M15" s="4"/>
      <c r="N15" s="49">
        <v>6</v>
      </c>
      <c r="O15" s="31" t="s">
        <v>44</v>
      </c>
      <c r="P15" s="4"/>
    </row>
    <row r="16" spans="1:16" ht="48" customHeight="1" x14ac:dyDescent="0.25">
      <c r="A16" s="37">
        <v>3</v>
      </c>
      <c r="B16" s="67" t="s">
        <v>54</v>
      </c>
      <c r="C16" s="67"/>
      <c r="D16" s="67"/>
      <c r="E16" s="67"/>
      <c r="F16" s="67"/>
      <c r="G16" s="67"/>
      <c r="H16" s="67"/>
      <c r="I16" s="67"/>
      <c r="J16" s="18"/>
      <c r="K16" s="18"/>
      <c r="L16" s="19">
        <f>N16/168</f>
        <v>2.3809523809523808E-2</v>
      </c>
      <c r="M16" s="4"/>
      <c r="N16" s="49">
        <v>4</v>
      </c>
      <c r="O16" s="31" t="s">
        <v>44</v>
      </c>
      <c r="P16" s="4"/>
    </row>
    <row r="17" spans="1:16" ht="48" customHeight="1" x14ac:dyDescent="0.25">
      <c r="A17" s="4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51"/>
      <c r="O17" s="42"/>
      <c r="P17" s="4"/>
    </row>
    <row r="18" spans="1:16" ht="48" customHeight="1" x14ac:dyDescent="0.35">
      <c r="A18" s="4"/>
      <c r="B18" s="67"/>
      <c r="C18" s="67"/>
      <c r="D18" s="67"/>
      <c r="E18" s="67"/>
      <c r="F18" s="67"/>
      <c r="G18" s="67"/>
      <c r="H18" s="67"/>
      <c r="I18" s="67"/>
      <c r="J18" s="18"/>
      <c r="K18" s="18"/>
      <c r="L18" s="19"/>
      <c r="M18" s="4"/>
      <c r="N18" s="50"/>
      <c r="O18" s="41"/>
      <c r="P18" s="4"/>
    </row>
    <row r="19" spans="1:16" ht="48" hidden="1" customHeight="1" x14ac:dyDescent="0.35">
      <c r="A19" s="4"/>
      <c r="B19" s="67"/>
      <c r="C19" s="67"/>
      <c r="D19" s="67"/>
      <c r="E19" s="67"/>
      <c r="F19" s="67"/>
      <c r="G19" s="67"/>
      <c r="H19" s="67"/>
      <c r="I19" s="67"/>
      <c r="J19" s="18"/>
      <c r="K19" s="18"/>
      <c r="L19" s="19"/>
      <c r="M19" s="4"/>
      <c r="N19" s="50"/>
      <c r="O19" s="41"/>
      <c r="P19" s="4"/>
    </row>
  </sheetData>
  <sheetProtection algorithmName="SHA-512" hashValue="oC5JsINH/ugKpP1Fww+E1OOLM8NG76t8In1UshGXPzitIUMJM0w2cTqv1e54ZkPyPA8uRqRHZOLtrrMr7onRRw==" saltValue="57THOHhoXWnXElYXt2BMaA==" spinCount="100000" sheet="1" selectLockedCells="1" selectUnlockedCells="1"/>
  <mergeCells count="13">
    <mergeCell ref="B19:I19"/>
    <mergeCell ref="B3:L3"/>
    <mergeCell ref="B13:I13"/>
    <mergeCell ref="B14:I14"/>
    <mergeCell ref="B15:I15"/>
    <mergeCell ref="B16:I16"/>
    <mergeCell ref="B18:I18"/>
    <mergeCell ref="B5:I5"/>
    <mergeCell ref="B6:I6"/>
    <mergeCell ref="B7:I7"/>
    <mergeCell ref="B8:I8"/>
    <mergeCell ref="B9:I9"/>
    <mergeCell ref="B10:I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R32"/>
  <sheetViews>
    <sheetView zoomScale="85" zoomScaleNormal="85" workbookViewId="0">
      <selection activeCell="N3" sqref="N3"/>
    </sheetView>
  </sheetViews>
  <sheetFormatPr defaultColWidth="0" defaultRowHeight="15" zeroHeight="1" x14ac:dyDescent="0.25"/>
  <cols>
    <col min="1" max="13" width="8.85546875" style="5" customWidth="1"/>
    <col min="14" max="14" width="8.85546875" style="46" customWidth="1"/>
    <col min="15" max="16" width="8.85546875" style="5" customWidth="1"/>
    <col min="17" max="16384" width="8.85546875" style="5" hidden="1"/>
  </cols>
  <sheetData>
    <row r="1" spans="1:18" ht="4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4"/>
      <c r="O1" s="4"/>
      <c r="P1" s="4"/>
    </row>
    <row r="2" spans="1:18" ht="48" customHeight="1" x14ac:dyDescent="0.25">
      <c r="A2" s="4"/>
      <c r="B2" s="6" t="s">
        <v>55</v>
      </c>
      <c r="C2" s="6"/>
      <c r="D2" s="6"/>
      <c r="E2" s="6"/>
      <c r="F2" s="6"/>
      <c r="G2" s="6"/>
      <c r="H2" s="6"/>
      <c r="I2" s="6"/>
      <c r="J2" s="6"/>
      <c r="K2" s="6"/>
      <c r="L2" s="4"/>
      <c r="M2" s="4"/>
      <c r="N2" s="44"/>
      <c r="O2" s="4"/>
      <c r="P2" s="4"/>
    </row>
    <row r="3" spans="1:18" ht="48" customHeight="1" x14ac:dyDescent="0.25">
      <c r="A3" s="4"/>
      <c r="B3" s="72">
        <f>ROUND(K9+K14,2)</f>
        <v>1019857.14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4"/>
      <c r="N3" s="45" t="s">
        <v>41</v>
      </c>
      <c r="O3" s="4"/>
      <c r="P3" s="4"/>
    </row>
    <row r="4" spans="1:18" ht="48" customHeight="1" x14ac:dyDescent="0.2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4"/>
      <c r="M4" s="4"/>
      <c r="N4" s="44"/>
      <c r="O4" s="4"/>
      <c r="P4" s="4"/>
    </row>
    <row r="5" spans="1:18" ht="48" customHeight="1" x14ac:dyDescent="0.35">
      <c r="A5" s="4"/>
      <c r="B5" s="7" t="s">
        <v>21</v>
      </c>
      <c r="C5" s="8"/>
      <c r="D5" s="8"/>
      <c r="E5" s="8"/>
      <c r="F5" s="8"/>
      <c r="G5" s="8"/>
      <c r="H5" s="8"/>
      <c r="I5" s="8"/>
      <c r="J5" s="76">
        <f>J6+J7</f>
        <v>735</v>
      </c>
      <c r="K5" s="76"/>
      <c r="L5" s="76"/>
      <c r="M5" s="4"/>
      <c r="N5" s="45" t="s">
        <v>14</v>
      </c>
      <c r="O5" s="4"/>
      <c r="P5" s="4"/>
    </row>
    <row r="6" spans="1:18" ht="48" customHeight="1" x14ac:dyDescent="0.25">
      <c r="A6" s="4"/>
      <c r="B6" s="67" t="s">
        <v>49</v>
      </c>
      <c r="C6" s="67"/>
      <c r="D6" s="67"/>
      <c r="E6" s="67"/>
      <c r="F6" s="67"/>
      <c r="G6" s="67"/>
      <c r="H6" s="67"/>
      <c r="I6" s="67"/>
      <c r="J6" s="73">
        <f>Krótkoterminowo!L4</f>
        <v>630</v>
      </c>
      <c r="K6" s="73"/>
      <c r="L6" s="73"/>
      <c r="M6" s="4"/>
      <c r="N6" s="45" t="s">
        <v>14</v>
      </c>
      <c r="O6" s="4"/>
      <c r="P6" s="4"/>
      <c r="R6" s="5">
        <v>5</v>
      </c>
    </row>
    <row r="7" spans="1:18" ht="48" customHeight="1" x14ac:dyDescent="0.25">
      <c r="A7" s="4"/>
      <c r="B7" s="67" t="s">
        <v>25</v>
      </c>
      <c r="C7" s="67"/>
      <c r="D7" s="67"/>
      <c r="E7" s="67"/>
      <c r="F7" s="67"/>
      <c r="G7" s="67"/>
      <c r="H7" s="67"/>
      <c r="I7" s="67"/>
      <c r="J7" s="74">
        <f>Krótkoterminowo!L11</f>
        <v>105</v>
      </c>
      <c r="K7" s="74"/>
      <c r="L7" s="74"/>
      <c r="M7" s="4"/>
      <c r="N7" s="45" t="s">
        <v>14</v>
      </c>
      <c r="O7" s="4"/>
      <c r="P7" s="4"/>
      <c r="R7" s="5">
        <v>4</v>
      </c>
    </row>
    <row r="8" spans="1:18" ht="48" customHeight="1" x14ac:dyDescent="0.25">
      <c r="A8" s="4"/>
      <c r="B8" s="67"/>
      <c r="C8" s="67"/>
      <c r="D8" s="67"/>
      <c r="E8" s="67"/>
      <c r="F8" s="67"/>
      <c r="G8" s="67"/>
      <c r="H8" s="67"/>
      <c r="I8" s="67"/>
      <c r="J8" s="18"/>
      <c r="K8" s="18"/>
      <c r="L8" s="19"/>
      <c r="M8" s="4"/>
      <c r="N8" s="44"/>
      <c r="O8" s="4"/>
      <c r="P8" s="4"/>
      <c r="R8" s="5">
        <v>4</v>
      </c>
    </row>
    <row r="9" spans="1:18" ht="48" customHeight="1" x14ac:dyDescent="0.25">
      <c r="A9" s="4"/>
      <c r="B9" s="71" t="s">
        <v>39</v>
      </c>
      <c r="C9" s="71"/>
      <c r="D9" s="71"/>
      <c r="E9" s="71"/>
      <c r="F9" s="71"/>
      <c r="G9" s="71"/>
      <c r="H9" s="71"/>
      <c r="I9" s="71"/>
      <c r="J9" s="20"/>
      <c r="K9" s="69">
        <f>12*J6*(Założenia!$K$7/168)+12*J7*(Założenia!$K$8/168)</f>
        <v>405000</v>
      </c>
      <c r="L9" s="69"/>
      <c r="M9" s="4"/>
      <c r="N9" s="45" t="s">
        <v>41</v>
      </c>
      <c r="O9" s="4"/>
      <c r="P9" s="4"/>
    </row>
    <row r="10" spans="1:18" ht="48" customHeight="1" x14ac:dyDescent="0.35">
      <c r="A10" s="4"/>
      <c r="B10" s="7" t="s">
        <v>32</v>
      </c>
      <c r="C10" s="8"/>
      <c r="D10" s="8"/>
      <c r="E10" s="8"/>
      <c r="F10" s="8"/>
      <c r="G10" s="8"/>
      <c r="H10" s="8"/>
      <c r="I10" s="8"/>
      <c r="J10" s="76">
        <f>J11+J12</f>
        <v>1184</v>
      </c>
      <c r="K10" s="76"/>
      <c r="L10" s="76"/>
      <c r="M10" s="4"/>
      <c r="N10" s="45" t="s">
        <v>14</v>
      </c>
      <c r="O10" s="4"/>
      <c r="P10" s="4"/>
      <c r="R10" s="5">
        <v>8</v>
      </c>
    </row>
    <row r="11" spans="1:18" ht="48" customHeight="1" x14ac:dyDescent="0.25">
      <c r="A11" s="4"/>
      <c r="B11" s="67" t="s">
        <v>37</v>
      </c>
      <c r="C11" s="67"/>
      <c r="D11" s="67"/>
      <c r="E11" s="67"/>
      <c r="F11" s="67"/>
      <c r="G11" s="67"/>
      <c r="H11" s="67"/>
      <c r="I11" s="67"/>
      <c r="J11" s="73">
        <f>Średnioterminowo!L4</f>
        <v>1120</v>
      </c>
      <c r="K11" s="73"/>
      <c r="L11" s="73"/>
      <c r="M11" s="4"/>
      <c r="N11" s="45" t="s">
        <v>14</v>
      </c>
      <c r="O11" s="4"/>
      <c r="P11" s="4"/>
    </row>
    <row r="12" spans="1:18" ht="48" customHeight="1" x14ac:dyDescent="0.25">
      <c r="A12" s="4"/>
      <c r="B12" s="67" t="s">
        <v>56</v>
      </c>
      <c r="C12" s="67"/>
      <c r="D12" s="67"/>
      <c r="E12" s="67"/>
      <c r="F12" s="67"/>
      <c r="G12" s="67"/>
      <c r="H12" s="67"/>
      <c r="I12" s="67"/>
      <c r="J12" s="75">
        <f>Średnioterminowo!L12</f>
        <v>64</v>
      </c>
      <c r="K12" s="75"/>
      <c r="L12" s="75"/>
      <c r="M12" s="4"/>
      <c r="N12" s="45" t="s">
        <v>14</v>
      </c>
      <c r="O12" s="12"/>
      <c r="P12" s="4"/>
    </row>
    <row r="13" spans="1:18" ht="48" customHeight="1" x14ac:dyDescent="0.25">
      <c r="A13" s="4"/>
      <c r="B13" s="21"/>
      <c r="C13" s="21"/>
      <c r="D13" s="21"/>
      <c r="E13" s="21"/>
      <c r="F13" s="21"/>
      <c r="G13" s="21"/>
      <c r="H13" s="21"/>
      <c r="I13" s="21"/>
      <c r="J13" s="18"/>
      <c r="K13" s="22"/>
      <c r="L13" s="22"/>
      <c r="M13" s="4"/>
      <c r="N13" s="45"/>
      <c r="O13" s="12"/>
      <c r="P13" s="4"/>
    </row>
    <row r="14" spans="1:18" ht="48" customHeight="1" x14ac:dyDescent="0.25">
      <c r="A14" s="4"/>
      <c r="B14" s="71" t="s">
        <v>40</v>
      </c>
      <c r="C14" s="71"/>
      <c r="D14" s="71"/>
      <c r="E14" s="71"/>
      <c r="F14" s="71"/>
      <c r="G14" s="71"/>
      <c r="H14" s="71"/>
      <c r="I14" s="71"/>
      <c r="J14" s="20"/>
      <c r="K14" s="70">
        <f>12*J11*(Założenia!$K$7/168)+12*J12*(Założenia!$K$8/168)</f>
        <v>614857.14285714284</v>
      </c>
      <c r="L14" s="70"/>
      <c r="M14" s="4"/>
      <c r="N14" s="45"/>
      <c r="O14" s="12"/>
      <c r="P14" s="4"/>
    </row>
    <row r="15" spans="1:18" ht="48" customHeight="1" x14ac:dyDescent="0.25">
      <c r="A15" s="4"/>
      <c r="B15" s="67"/>
      <c r="C15" s="67"/>
      <c r="D15" s="67"/>
      <c r="E15" s="67"/>
      <c r="F15" s="67"/>
      <c r="G15" s="67"/>
      <c r="H15" s="67"/>
      <c r="I15" s="67"/>
      <c r="J15" s="18"/>
      <c r="K15" s="18"/>
      <c r="L15" s="19"/>
      <c r="M15" s="4"/>
      <c r="N15" s="44"/>
      <c r="O15" s="4"/>
      <c r="P15" s="4"/>
    </row>
    <row r="16" spans="1:18" ht="48" hidden="1" customHeight="1" x14ac:dyDescent="0.25">
      <c r="A16" s="4"/>
      <c r="B16" s="67"/>
      <c r="C16" s="67"/>
      <c r="D16" s="67"/>
      <c r="E16" s="67"/>
      <c r="F16" s="67"/>
      <c r="G16" s="67"/>
      <c r="H16" s="67"/>
      <c r="I16" s="67"/>
      <c r="J16" s="18"/>
      <c r="K16" s="18"/>
      <c r="L16" s="19"/>
      <c r="M16" s="4"/>
      <c r="N16" s="44"/>
      <c r="O16" s="4"/>
      <c r="P16" s="4"/>
    </row>
    <row r="32" ht="14.45" hidden="1" customHeight="1" x14ac:dyDescent="0.25"/>
  </sheetData>
  <sheetProtection algorithmName="SHA-512" hashValue="oW4327r2EosiwqGenn6JDi+l1qVUtU59FWU6H/Hk8p8ANcGEBdTxp+4UGPTLv/PflP/b0/R9KLz1IJiCXVvyOA==" saltValue="e/ZQdwLEbjazcKkwtbE1oQ==" spinCount="100000" sheet="1" objects="1" scenarios="1"/>
  <mergeCells count="18">
    <mergeCell ref="B3:L3"/>
    <mergeCell ref="J6:L6"/>
    <mergeCell ref="J7:L7"/>
    <mergeCell ref="J11:L11"/>
    <mergeCell ref="J12:L12"/>
    <mergeCell ref="J5:L5"/>
    <mergeCell ref="J10:L10"/>
    <mergeCell ref="B6:I6"/>
    <mergeCell ref="B7:I7"/>
    <mergeCell ref="B8:I8"/>
    <mergeCell ref="B16:I16"/>
    <mergeCell ref="B12:I12"/>
    <mergeCell ref="K9:L9"/>
    <mergeCell ref="K14:L14"/>
    <mergeCell ref="B15:I15"/>
    <mergeCell ref="B14:I14"/>
    <mergeCell ref="B9:I9"/>
    <mergeCell ref="B11:I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8BAD-B3D5-4412-9CC6-01EE417FEA62}">
  <sheetPr>
    <tabColor theme="1"/>
  </sheetPr>
  <dimension ref="A1:P9"/>
  <sheetViews>
    <sheetView zoomScale="85" zoomScaleNormal="85" workbookViewId="0">
      <selection activeCell="D7" sqref="D7"/>
    </sheetView>
  </sheetViews>
  <sheetFormatPr defaultColWidth="0" defaultRowHeight="14.45" customHeight="1" zeroHeight="1" x14ac:dyDescent="0.25"/>
  <cols>
    <col min="1" max="16" width="8.85546875" style="5" customWidth="1"/>
    <col min="17" max="16384" width="8.85546875" style="5" hidden="1"/>
  </cols>
  <sheetData>
    <row r="1" spans="1:16" ht="4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48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48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48" customHeight="1" x14ac:dyDescent="0.25">
      <c r="A5" s="4"/>
      <c r="B5" s="63" t="s">
        <v>47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4"/>
    </row>
    <row r="6" spans="1:16" s="48" customFormat="1" ht="48" customHeight="1" x14ac:dyDescent="0.25">
      <c r="A6" s="4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47"/>
    </row>
    <row r="7" spans="1:16" ht="48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48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48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</sheetData>
  <sheetProtection algorithmName="SHA-512" hashValue="1RBZo8erCHcRFLFMYO4GkCEvlqJ4DKjXCQNrsZ4r5gsnPnO7I0Qu0v8oHmCmLaMObfQ5GdwQbDmWYtrguF0Xwg==" saltValue="P/XI2M2JxOANRSeXdhjWQg==" spinCount="100000" sheet="1" objects="1" scenarios="1"/>
  <mergeCells count="1">
    <mergeCell ref="B5:O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P14"/>
  <sheetViews>
    <sheetView workbookViewId="0">
      <selection activeCell="B3" sqref="B3:N10"/>
    </sheetView>
  </sheetViews>
  <sheetFormatPr defaultColWidth="0" defaultRowHeight="14.45" customHeight="1" zeroHeight="1" x14ac:dyDescent="0.25"/>
  <cols>
    <col min="1" max="16" width="8.85546875" customWidth="1"/>
    <col min="17" max="16384" width="8.85546875" hidden="1"/>
  </cols>
  <sheetData>
    <row r="1" spans="1:16" ht="4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4"/>
      <c r="N1" s="4"/>
      <c r="O1" s="4"/>
      <c r="P1" s="4"/>
    </row>
    <row r="2" spans="1:16" ht="48" customHeight="1" x14ac:dyDescent="0.25">
      <c r="A2" s="4"/>
      <c r="B2" s="6" t="s">
        <v>46</v>
      </c>
      <c r="C2" s="4"/>
      <c r="D2" s="4"/>
      <c r="E2" s="4"/>
      <c r="F2" s="4"/>
      <c r="G2" s="4"/>
      <c r="H2" s="4"/>
      <c r="I2" s="4"/>
      <c r="J2" s="4"/>
      <c r="K2" s="1"/>
      <c r="L2" s="1"/>
      <c r="M2" s="4"/>
      <c r="N2" s="4"/>
      <c r="O2" s="4"/>
      <c r="P2" s="4"/>
    </row>
    <row r="3" spans="1:16" ht="48" customHeight="1" x14ac:dyDescent="0.25">
      <c r="A3" s="4"/>
      <c r="B3" s="60" t="s">
        <v>57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4"/>
      <c r="P3" s="4"/>
    </row>
    <row r="4" spans="1:16" ht="48" customHeight="1" x14ac:dyDescent="0.25">
      <c r="A4" s="4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4"/>
      <c r="P4" s="4"/>
    </row>
    <row r="5" spans="1:16" ht="48" customHeight="1" x14ac:dyDescent="0.25">
      <c r="A5" s="4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4"/>
      <c r="P5" s="4"/>
    </row>
    <row r="6" spans="1:16" ht="48" customHeight="1" x14ac:dyDescent="0.25">
      <c r="A6" s="4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"/>
      <c r="P6" s="4"/>
    </row>
    <row r="7" spans="1:16" ht="48" customHeight="1" x14ac:dyDescent="0.25">
      <c r="A7" s="4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4"/>
      <c r="P7" s="4"/>
    </row>
    <row r="8" spans="1:16" ht="48" customHeight="1" x14ac:dyDescent="0.25">
      <c r="A8" s="4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4"/>
      <c r="P8" s="4"/>
    </row>
    <row r="9" spans="1:16" ht="48" customHeight="1" x14ac:dyDescent="0.25">
      <c r="A9" s="4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4"/>
      <c r="P9" s="4"/>
    </row>
    <row r="10" spans="1:16" ht="48" hidden="1" customHeight="1" x14ac:dyDescent="0.25">
      <c r="A10" s="4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4"/>
      <c r="P10" s="4"/>
    </row>
    <row r="11" spans="1:16" ht="48" hidden="1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14.45" hidden="1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14.45" hidden="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14.45" hidden="1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</sheetData>
  <sheetProtection algorithmName="SHA-512" hashValue="uUZjrjWcx2eAInQJ+j4deaNmqrTSjPrIDtKoL7Yi7zmu5GCehlv7PrVAX6VlKPtpbZYBZFY4hLG7u7NwltlvkA==" saltValue="e+fCuQLk4WkhuPhBSHJL0Q==" spinCount="100000" sheet="1" objects="1" scenarios="1"/>
  <mergeCells count="1">
    <mergeCell ref="B3:N10"/>
  </mergeCells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OKŁADKA</vt:lpstr>
      <vt:lpstr>Instrukcja</vt:lpstr>
      <vt:lpstr>Założenia</vt:lpstr>
      <vt:lpstr>Ogólne &gt;&gt;&gt;</vt:lpstr>
      <vt:lpstr>Krótkoterminowo</vt:lpstr>
      <vt:lpstr>Średnioterminowo</vt:lpstr>
      <vt:lpstr>Oszczędzony Czas - potencjał</vt:lpstr>
      <vt:lpstr>Harmodesk &gt;&gt;&gt;</vt:lpstr>
      <vt:lpstr>O Harmodesku</vt:lpstr>
      <vt:lpstr>Pierwszy Etap</vt:lpstr>
      <vt:lpstr>Drugi Etap</vt:lpstr>
      <vt:lpstr>Oszczędzony czas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2021-07-21T23:00:36Z</dcterms:created>
  <dcterms:modified xsi:type="dcterms:W3CDTF">2021-10-28T05:56:41Z</dcterms:modified>
</cp:coreProperties>
</file>