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huntley\Desktop\"/>
    </mc:Choice>
  </mc:AlternateContent>
  <xr:revisionPtr revIDLastSave="0" documentId="8_{363DDEFF-33C3-4090-B96B-8650A8395AAE}" xr6:coauthVersionLast="47" xr6:coauthVersionMax="47" xr10:uidLastSave="{00000000-0000-0000-0000-000000000000}"/>
  <bookViews>
    <workbookView xWindow="-110" yWindow="-110" windowWidth="19420" windowHeight="10420" xr2:uid="{8E5A8945-E7D2-4705-909E-8EB5D9BC443E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6" i="1" l="1"/>
  <c r="D46" i="1"/>
  <c r="E46" i="1"/>
  <c r="C42" i="1"/>
  <c r="D42" i="1"/>
  <c r="E42" i="1"/>
  <c r="B46" i="1"/>
  <c r="B42" i="1"/>
  <c r="E36" i="1"/>
  <c r="E28" i="1"/>
  <c r="E21" i="1"/>
  <c r="E22" i="1" s="1"/>
  <c r="E29" i="1" s="1"/>
  <c r="E13" i="1"/>
  <c r="E6" i="1"/>
  <c r="E35" i="1" s="1"/>
  <c r="D36" i="1"/>
  <c r="D28" i="1"/>
  <c r="D21" i="1"/>
  <c r="D22" i="1" s="1"/>
  <c r="D29" i="1" s="1"/>
  <c r="D13" i="1"/>
  <c r="D6" i="1"/>
  <c r="D35" i="1" s="1"/>
  <c r="C36" i="1"/>
  <c r="C28" i="1"/>
  <c r="C21" i="1"/>
  <c r="C22" i="1" s="1"/>
  <c r="C29" i="1" s="1"/>
  <c r="C13" i="1"/>
  <c r="C6" i="1"/>
  <c r="C35" i="1" s="1"/>
  <c r="B36" i="1"/>
  <c r="B28" i="1"/>
  <c r="B21" i="1"/>
  <c r="B22" i="1" s="1"/>
  <c r="B29" i="1" s="1"/>
  <c r="B13" i="1"/>
  <c r="B6" i="1"/>
  <c r="B35" i="1" s="1"/>
  <c r="C30" i="1" l="1"/>
  <c r="B30" i="1"/>
  <c r="D24" i="1"/>
  <c r="D25" i="1" s="1"/>
  <c r="D31" i="1" s="1"/>
  <c r="E24" i="1"/>
  <c r="E25" i="1" s="1"/>
  <c r="E31" i="1" s="1"/>
  <c r="E30" i="1"/>
  <c r="D30" i="1"/>
  <c r="C24" i="1"/>
  <c r="C25" i="1" s="1"/>
  <c r="C31" i="1" s="1"/>
  <c r="B24" i="1"/>
  <c r="B25" i="1" s="1"/>
  <c r="B31" i="1" s="1"/>
  <c r="C32" i="1" l="1"/>
  <c r="C37" i="1" s="1"/>
  <c r="C38" i="1" s="1"/>
  <c r="B32" i="1"/>
  <c r="B37" i="1" s="1"/>
  <c r="B38" i="1" s="1"/>
  <c r="D32" i="1"/>
  <c r="D37" i="1" s="1"/>
  <c r="D38" i="1" s="1"/>
  <c r="E32" i="1"/>
  <c r="E37" i="1" s="1"/>
  <c r="E38" i="1" s="1"/>
  <c r="C43" i="1" l="1"/>
  <c r="C47" i="1"/>
  <c r="E43" i="1"/>
  <c r="E47" i="1"/>
  <c r="B43" i="1"/>
  <c r="B47" i="1"/>
  <c r="D43" i="1"/>
  <c r="D47" i="1"/>
</calcChain>
</file>

<file path=xl/sharedStrings.xml><?xml version="1.0" encoding="utf-8"?>
<sst xmlns="http://schemas.openxmlformats.org/spreadsheetml/2006/main" count="43" uniqueCount="40">
  <si>
    <t>Insurance Worksheet</t>
  </si>
  <si>
    <t>Plan A</t>
  </si>
  <si>
    <t>Plan B</t>
  </si>
  <si>
    <t>Plan C</t>
  </si>
  <si>
    <t>Plan D</t>
  </si>
  <si>
    <t>Premiums</t>
  </si>
  <si>
    <t xml:space="preserve">   Amount per pay</t>
  </si>
  <si>
    <t xml:space="preserve">   # of pays</t>
  </si>
  <si>
    <t xml:space="preserve">   Total Premiums</t>
  </si>
  <si>
    <t>Deductible</t>
  </si>
  <si>
    <t>Insulin</t>
  </si>
  <si>
    <t xml:space="preserve">   Cost per vial</t>
  </si>
  <si>
    <t xml:space="preserve">   # vials/month</t>
  </si>
  <si>
    <t xml:space="preserve">   Total cost/month</t>
  </si>
  <si>
    <t xml:space="preserve">   Copay after deductble</t>
  </si>
  <si>
    <t>Pump Supplies/month</t>
  </si>
  <si>
    <t xml:space="preserve">   Cartridges</t>
  </si>
  <si>
    <t xml:space="preserve">   Infusion Sets</t>
  </si>
  <si>
    <t>CGM Supplies/month</t>
  </si>
  <si>
    <t xml:space="preserve">   Sensors</t>
  </si>
  <si>
    <t xml:space="preserve">   Transmitter</t>
  </si>
  <si>
    <t>Total Supplies Cost</t>
  </si>
  <si>
    <t>Total Insulin + Supplies</t>
  </si>
  <si>
    <t>Months to meet deductible</t>
  </si>
  <si>
    <t>Cost Share per month post deductible</t>
  </si>
  <si>
    <t xml:space="preserve">   Insulin</t>
  </si>
  <si>
    <t xml:space="preserve">   Supplies at 30%</t>
  </si>
  <si>
    <t>Total Cost Share per month</t>
  </si>
  <si>
    <t># of Months</t>
  </si>
  <si>
    <t xml:space="preserve">Total Cost Share  </t>
  </si>
  <si>
    <t>Total Cost of Coverage</t>
  </si>
  <si>
    <t xml:space="preserve">   Premium</t>
  </si>
  <si>
    <t xml:space="preserve">   Deductible</t>
  </si>
  <si>
    <t xml:space="preserve">   Cost Share</t>
  </si>
  <si>
    <t>Tax Savings Opportunities</t>
  </si>
  <si>
    <t xml:space="preserve">   Flexible Spending Accounts</t>
  </si>
  <si>
    <t xml:space="preserve">   Tax Savings ~20%</t>
  </si>
  <si>
    <t>Final Cost of Coverage</t>
  </si>
  <si>
    <t xml:space="preserve">   Health Savings Accounts</t>
  </si>
  <si>
    <t>Note:  Ignores doctor visits and labs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</si>
</sst>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right"/>
    </xf>
    <xf numFmtId="44" fontId="2" fillId="0" borderId="0" xfId="2" applyFont="1"/>
    <xf numFmtId="44" fontId="2" fillId="0" borderId="1" xfId="0" applyNumberFormat="1" applyFont="1" applyBorder="1"/>
    <xf numFmtId="44" fontId="2" fillId="0" borderId="0" xfId="0" applyNumberFormat="1" applyFont="1"/>
    <xf numFmtId="43" fontId="2" fillId="0" borderId="0" xfId="1" applyFont="1"/>
    <xf numFmtId="43" fontId="2" fillId="0" borderId="0" xfId="0" applyNumberFormat="1" applyFont="1"/>
    <xf numFmtId="43" fontId="2" fillId="0" borderId="2" xfId="1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5D6C4-F4E6-4ACD-944A-3AD103FF47FA}">
  <dimension ref="A1:E50"/>
  <sheetViews>
    <sheetView tabSelected="1" zoomScale="120" zoomScaleNormal="120" workbookViewId="0">
      <pane xSplit="1" ySplit="2" topLeftCell="B3" activePane="bottomRight" state="frozen"/>
      <selection pane="bottomRight" activeCell="E4" sqref="E4"/>
      <selection pane="bottomLeft" activeCell="A3" sqref="A3"/>
      <selection pane="topRight" activeCell="B1" sqref="B1"/>
    </sheetView>
  </sheetViews>
  <sheetFormatPr defaultRowHeight="14.45"/>
  <cols>
    <col min="1" max="1" width="49.85546875" customWidth="1"/>
    <col min="2" max="5" width="18.5703125" customWidth="1"/>
    <col min="6" max="6" width="12.5703125" customWidth="1"/>
  </cols>
  <sheetData>
    <row r="1" spans="1:5" ht="18.600000000000001">
      <c r="A1" s="1" t="s">
        <v>0</v>
      </c>
      <c r="B1" s="1"/>
      <c r="C1" s="1"/>
      <c r="D1" s="1"/>
      <c r="E1" s="1"/>
    </row>
    <row r="2" spans="1:5" ht="18.600000000000001">
      <c r="A2" s="1"/>
      <c r="B2" s="2" t="s">
        <v>1</v>
      </c>
      <c r="C2" s="2" t="s">
        <v>2</v>
      </c>
      <c r="D2" s="2" t="s">
        <v>3</v>
      </c>
      <c r="E2" s="2" t="s">
        <v>4</v>
      </c>
    </row>
    <row r="3" spans="1:5" ht="18.600000000000001">
      <c r="A3" s="1" t="s">
        <v>5</v>
      </c>
      <c r="B3" s="1"/>
      <c r="C3" s="1"/>
      <c r="D3" s="1"/>
      <c r="E3" s="1"/>
    </row>
    <row r="4" spans="1:5" ht="18.600000000000001">
      <c r="A4" s="1" t="s">
        <v>6</v>
      </c>
      <c r="B4" s="3">
        <v>85</v>
      </c>
      <c r="C4" s="3">
        <v>110</v>
      </c>
      <c r="D4" s="3">
        <v>150</v>
      </c>
      <c r="E4" s="3">
        <v>185</v>
      </c>
    </row>
    <row r="5" spans="1:5" ht="18.600000000000001">
      <c r="A5" s="1" t="s">
        <v>7</v>
      </c>
      <c r="B5" s="1">
        <v>26</v>
      </c>
      <c r="C5" s="1">
        <v>26</v>
      </c>
      <c r="D5" s="1">
        <v>26</v>
      </c>
      <c r="E5" s="1">
        <v>26</v>
      </c>
    </row>
    <row r="6" spans="1:5" ht="18.600000000000001">
      <c r="A6" s="1" t="s">
        <v>8</v>
      </c>
      <c r="B6" s="3">
        <f>B5*B4</f>
        <v>2210</v>
      </c>
      <c r="C6" s="3">
        <f>C5*C4</f>
        <v>2860</v>
      </c>
      <c r="D6" s="3">
        <f>D5*D4</f>
        <v>3900</v>
      </c>
      <c r="E6" s="3">
        <f>E5*E4</f>
        <v>4810</v>
      </c>
    </row>
    <row r="7" spans="1:5" ht="18.600000000000001">
      <c r="A7" s="1"/>
      <c r="B7" s="3"/>
      <c r="C7" s="3"/>
      <c r="D7" s="3"/>
      <c r="E7" s="3"/>
    </row>
    <row r="8" spans="1:5" ht="18.600000000000001">
      <c r="A8" s="1" t="s">
        <v>9</v>
      </c>
      <c r="B8" s="3">
        <v>3250</v>
      </c>
      <c r="C8" s="3">
        <v>2750</v>
      </c>
      <c r="D8" s="3">
        <v>2250</v>
      </c>
      <c r="E8" s="3">
        <v>1500</v>
      </c>
    </row>
    <row r="9" spans="1:5" ht="18.600000000000001">
      <c r="A9" s="1"/>
      <c r="B9" s="1"/>
      <c r="C9" s="1"/>
      <c r="D9" s="1"/>
      <c r="E9" s="1"/>
    </row>
    <row r="10" spans="1:5" ht="18.600000000000001">
      <c r="A10" s="1" t="s">
        <v>10</v>
      </c>
      <c r="B10" s="1"/>
      <c r="C10" s="1"/>
      <c r="D10" s="1"/>
      <c r="E10" s="1"/>
    </row>
    <row r="11" spans="1:5" ht="18.600000000000001">
      <c r="A11" s="1" t="s">
        <v>11</v>
      </c>
      <c r="B11" s="3">
        <v>320</v>
      </c>
      <c r="C11" s="3">
        <v>320</v>
      </c>
      <c r="D11" s="3">
        <v>320</v>
      </c>
      <c r="E11" s="3">
        <v>320</v>
      </c>
    </row>
    <row r="12" spans="1:5" ht="18.600000000000001">
      <c r="A12" s="1" t="s">
        <v>12</v>
      </c>
      <c r="B12" s="1">
        <v>3</v>
      </c>
      <c r="C12" s="1">
        <v>3</v>
      </c>
      <c r="D12" s="1">
        <v>3</v>
      </c>
      <c r="E12" s="1">
        <v>3</v>
      </c>
    </row>
    <row r="13" spans="1:5" ht="18.600000000000001">
      <c r="A13" s="1" t="s">
        <v>13</v>
      </c>
      <c r="B13" s="3">
        <f>B11*B12</f>
        <v>960</v>
      </c>
      <c r="C13" s="3">
        <f>C11*C12</f>
        <v>960</v>
      </c>
      <c r="D13" s="3">
        <f>D11*D12</f>
        <v>960</v>
      </c>
      <c r="E13" s="3">
        <f>E11*E12</f>
        <v>960</v>
      </c>
    </row>
    <row r="14" spans="1:5" ht="18.600000000000001">
      <c r="A14" s="1" t="s">
        <v>14</v>
      </c>
      <c r="B14" s="3">
        <v>35</v>
      </c>
      <c r="C14" s="3">
        <v>35</v>
      </c>
      <c r="D14" s="3">
        <v>35</v>
      </c>
      <c r="E14" s="3">
        <v>35</v>
      </c>
    </row>
    <row r="15" spans="1:5" ht="18.600000000000001">
      <c r="A15" s="1"/>
      <c r="B15" s="1"/>
      <c r="C15" s="1"/>
      <c r="D15" s="1"/>
      <c r="E15" s="1"/>
    </row>
    <row r="16" spans="1:5" ht="18.600000000000001">
      <c r="A16" s="1" t="s">
        <v>15</v>
      </c>
      <c r="B16" s="1"/>
      <c r="C16" s="1"/>
      <c r="D16" s="1"/>
      <c r="E16" s="1"/>
    </row>
    <row r="17" spans="1:5" ht="18.600000000000001">
      <c r="A17" s="1" t="s">
        <v>16</v>
      </c>
      <c r="B17" s="3">
        <v>45</v>
      </c>
      <c r="C17" s="3">
        <v>45</v>
      </c>
      <c r="D17" s="3">
        <v>45</v>
      </c>
      <c r="E17" s="3">
        <v>45</v>
      </c>
    </row>
    <row r="18" spans="1:5" ht="18.600000000000001">
      <c r="A18" s="1" t="s">
        <v>17</v>
      </c>
      <c r="B18" s="3">
        <v>90</v>
      </c>
      <c r="C18" s="3">
        <v>90</v>
      </c>
      <c r="D18" s="3">
        <v>90</v>
      </c>
      <c r="E18" s="3">
        <v>90</v>
      </c>
    </row>
    <row r="19" spans="1:5" ht="18.600000000000001">
      <c r="A19" s="1" t="s">
        <v>18</v>
      </c>
      <c r="B19" s="1"/>
      <c r="C19" s="1"/>
      <c r="D19" s="1"/>
      <c r="E19" s="1"/>
    </row>
    <row r="20" spans="1:5" ht="18.600000000000001">
      <c r="A20" s="1" t="s">
        <v>19</v>
      </c>
      <c r="B20" s="3">
        <v>490</v>
      </c>
      <c r="C20" s="3">
        <v>490</v>
      </c>
      <c r="D20" s="3">
        <v>490</v>
      </c>
      <c r="E20" s="3">
        <v>490</v>
      </c>
    </row>
    <row r="21" spans="1:5" ht="18.600000000000001">
      <c r="A21" s="1" t="s">
        <v>20</v>
      </c>
      <c r="B21" s="3">
        <f>590/3</f>
        <v>196.66666666666666</v>
      </c>
      <c r="C21" s="3">
        <f>590/3</f>
        <v>196.66666666666666</v>
      </c>
      <c r="D21" s="3">
        <f>590/3</f>
        <v>196.66666666666666</v>
      </c>
      <c r="E21" s="3">
        <f>590/3</f>
        <v>196.66666666666666</v>
      </c>
    </row>
    <row r="22" spans="1:5" ht="18.600000000000001">
      <c r="A22" s="1" t="s">
        <v>21</v>
      </c>
      <c r="B22" s="4">
        <f>SUM(B17:B21)</f>
        <v>821.66666666666663</v>
      </c>
      <c r="C22" s="4">
        <f>SUM(C17:C21)</f>
        <v>821.66666666666663</v>
      </c>
      <c r="D22" s="4">
        <f>SUM(D17:D21)</f>
        <v>821.66666666666663</v>
      </c>
      <c r="E22" s="4">
        <f>SUM(E17:E21)</f>
        <v>821.66666666666663</v>
      </c>
    </row>
    <row r="23" spans="1:5" ht="18.600000000000001">
      <c r="A23" s="1"/>
      <c r="B23" s="1"/>
      <c r="C23" s="1"/>
      <c r="D23" s="1"/>
      <c r="E23" s="1"/>
    </row>
    <row r="24" spans="1:5" ht="18.600000000000001">
      <c r="A24" s="1" t="s">
        <v>22</v>
      </c>
      <c r="B24" s="5">
        <f>B13+B22</f>
        <v>1781.6666666666665</v>
      </c>
      <c r="C24" s="5">
        <f>C13+C22</f>
        <v>1781.6666666666665</v>
      </c>
      <c r="D24" s="5">
        <f>D13+D22</f>
        <v>1781.6666666666665</v>
      </c>
      <c r="E24" s="5">
        <f>E13+E22</f>
        <v>1781.6666666666665</v>
      </c>
    </row>
    <row r="25" spans="1:5" ht="18.600000000000001">
      <c r="A25" s="1" t="s">
        <v>23</v>
      </c>
      <c r="B25" s="6">
        <f>B8/B24</f>
        <v>1.8241347053320862</v>
      </c>
      <c r="C25" s="6">
        <f>C8/C24</f>
        <v>1.5434985968194577</v>
      </c>
      <c r="D25" s="6">
        <f>D8/D24</f>
        <v>1.2628624883068289</v>
      </c>
      <c r="E25" s="6">
        <f>E8/E24</f>
        <v>0.84190832553788597</v>
      </c>
    </row>
    <row r="26" spans="1:5" ht="18.600000000000001">
      <c r="A26" s="1"/>
      <c r="B26" s="1"/>
      <c r="C26" s="1"/>
      <c r="D26" s="1"/>
      <c r="E26" s="1"/>
    </row>
    <row r="27" spans="1:5" ht="18.600000000000001">
      <c r="A27" s="1" t="s">
        <v>24</v>
      </c>
      <c r="B27" s="1"/>
      <c r="C27" s="1"/>
      <c r="D27" s="1"/>
      <c r="E27" s="1"/>
    </row>
    <row r="28" spans="1:5" ht="18.600000000000001">
      <c r="A28" s="1" t="s">
        <v>25</v>
      </c>
      <c r="B28" s="5">
        <f>B14</f>
        <v>35</v>
      </c>
      <c r="C28" s="5">
        <f>C14</f>
        <v>35</v>
      </c>
      <c r="D28" s="5">
        <f>D14</f>
        <v>35</v>
      </c>
      <c r="E28" s="5">
        <f>E14</f>
        <v>35</v>
      </c>
    </row>
    <row r="29" spans="1:5" ht="18.600000000000001">
      <c r="A29" s="1" t="s">
        <v>26</v>
      </c>
      <c r="B29" s="5">
        <f>B22*0.3</f>
        <v>246.49999999999997</v>
      </c>
      <c r="C29" s="5">
        <f>C22*0.3</f>
        <v>246.49999999999997</v>
      </c>
      <c r="D29" s="5">
        <f>D22*0.3</f>
        <v>246.49999999999997</v>
      </c>
      <c r="E29" s="5">
        <f>E22*0.3</f>
        <v>246.49999999999997</v>
      </c>
    </row>
    <row r="30" spans="1:5" ht="18.600000000000001">
      <c r="A30" s="1" t="s">
        <v>27</v>
      </c>
      <c r="B30" s="4">
        <f>SUM(B28:B29)</f>
        <v>281.5</v>
      </c>
      <c r="C30" s="4">
        <f>SUM(C28:C29)</f>
        <v>281.5</v>
      </c>
      <c r="D30" s="4">
        <f>SUM(D28:D29)</f>
        <v>281.5</v>
      </c>
      <c r="E30" s="4">
        <f>SUM(E28:E29)</f>
        <v>281.5</v>
      </c>
    </row>
    <row r="31" spans="1:5" ht="18.600000000000001">
      <c r="A31" s="1" t="s">
        <v>28</v>
      </c>
      <c r="B31" s="7">
        <f>12-B25</f>
        <v>10.175865294667913</v>
      </c>
      <c r="C31" s="7">
        <f>12-C25</f>
        <v>10.456501403180543</v>
      </c>
      <c r="D31" s="7">
        <f>12-D25</f>
        <v>10.73713751169317</v>
      </c>
      <c r="E31" s="7">
        <f>12-E25</f>
        <v>11.158091674462113</v>
      </c>
    </row>
    <row r="32" spans="1:5" ht="18.600000000000001">
      <c r="A32" s="1" t="s">
        <v>29</v>
      </c>
      <c r="B32" s="3">
        <f>B31*B30</f>
        <v>2864.5060804490176</v>
      </c>
      <c r="C32" s="3">
        <f>C31*C30</f>
        <v>2943.5051449953226</v>
      </c>
      <c r="D32" s="3">
        <f>D31*D30</f>
        <v>3022.5042095416275</v>
      </c>
      <c r="E32" s="3">
        <f>E31*E30</f>
        <v>3141.0028063610848</v>
      </c>
    </row>
    <row r="33" spans="1:5" ht="18.600000000000001">
      <c r="A33" s="1"/>
      <c r="B33" s="1"/>
      <c r="C33" s="1"/>
      <c r="D33" s="1"/>
      <c r="E33" s="1"/>
    </row>
    <row r="34" spans="1:5" ht="18.600000000000001">
      <c r="A34" s="1" t="s">
        <v>30</v>
      </c>
      <c r="B34" s="1"/>
      <c r="C34" s="1"/>
      <c r="D34" s="1"/>
      <c r="E34" s="1"/>
    </row>
    <row r="35" spans="1:5" ht="18.600000000000001">
      <c r="A35" s="1" t="s">
        <v>31</v>
      </c>
      <c r="B35" s="5">
        <f>B6</f>
        <v>2210</v>
      </c>
      <c r="C35" s="5">
        <f>C6</f>
        <v>2860</v>
      </c>
      <c r="D35" s="5">
        <f>D6</f>
        <v>3900</v>
      </c>
      <c r="E35" s="5">
        <f>E6</f>
        <v>4810</v>
      </c>
    </row>
    <row r="36" spans="1:5" ht="18.600000000000001">
      <c r="A36" s="1" t="s">
        <v>32</v>
      </c>
      <c r="B36" s="6">
        <f>B8</f>
        <v>3250</v>
      </c>
      <c r="C36" s="6">
        <f>C8</f>
        <v>2750</v>
      </c>
      <c r="D36" s="6">
        <f>D8</f>
        <v>2250</v>
      </c>
      <c r="E36" s="6">
        <f>E8</f>
        <v>1500</v>
      </c>
    </row>
    <row r="37" spans="1:5" ht="18.600000000000001">
      <c r="A37" s="1" t="s">
        <v>33</v>
      </c>
      <c r="B37" s="6">
        <f>B32</f>
        <v>2864.5060804490176</v>
      </c>
      <c r="C37" s="6">
        <f>C32</f>
        <v>2943.5051449953226</v>
      </c>
      <c r="D37" s="6">
        <f>D32</f>
        <v>3022.5042095416275</v>
      </c>
      <c r="E37" s="6">
        <f>E32</f>
        <v>3141.0028063610848</v>
      </c>
    </row>
    <row r="38" spans="1:5" ht="18.600000000000001">
      <c r="A38" s="1" t="s">
        <v>30</v>
      </c>
      <c r="B38" s="4">
        <f>SUM(B35:B37)</f>
        <v>8324.5060804490167</v>
      </c>
      <c r="C38" s="4">
        <f>SUM(C35:C37)</f>
        <v>8553.5051449953226</v>
      </c>
      <c r="D38" s="4">
        <f>SUM(D35:D37)</f>
        <v>9172.5042095416284</v>
      </c>
      <c r="E38" s="4">
        <f>SUM(E35:E37)</f>
        <v>9451.0028063610844</v>
      </c>
    </row>
    <row r="39" spans="1:5" ht="18.600000000000001">
      <c r="A39" s="1"/>
      <c r="B39" s="5"/>
      <c r="C39" s="5"/>
      <c r="D39" s="5"/>
      <c r="E39" s="5"/>
    </row>
    <row r="40" spans="1:5" ht="18.600000000000001">
      <c r="A40" s="1" t="s">
        <v>34</v>
      </c>
      <c r="B40" s="5"/>
      <c r="C40" s="5"/>
      <c r="D40" s="5"/>
      <c r="E40" s="5"/>
    </row>
    <row r="41" spans="1:5" ht="18.600000000000001">
      <c r="A41" s="1" t="s">
        <v>35</v>
      </c>
      <c r="B41" s="5">
        <v>3050</v>
      </c>
      <c r="C41" s="5">
        <v>3050</v>
      </c>
      <c r="D41" s="5">
        <v>3050</v>
      </c>
      <c r="E41" s="5">
        <v>3050</v>
      </c>
    </row>
    <row r="42" spans="1:5" ht="18.600000000000001">
      <c r="A42" s="1" t="s">
        <v>36</v>
      </c>
      <c r="B42" s="8">
        <f>-B41*0.2</f>
        <v>-610</v>
      </c>
      <c r="C42" s="8">
        <f t="shared" ref="C42:E42" si="0">-C41*0.2</f>
        <v>-610</v>
      </c>
      <c r="D42" s="8">
        <f t="shared" si="0"/>
        <v>-610</v>
      </c>
      <c r="E42" s="8">
        <f t="shared" si="0"/>
        <v>-610</v>
      </c>
    </row>
    <row r="43" spans="1:5" ht="18.600000000000001">
      <c r="A43" s="1" t="s">
        <v>37</v>
      </c>
      <c r="B43" s="5">
        <f>B38+B42</f>
        <v>7714.5060804490167</v>
      </c>
      <c r="C43" s="5">
        <f t="shared" ref="C43:E43" si="1">C38+C42</f>
        <v>7943.5051449953226</v>
      </c>
      <c r="D43" s="5">
        <f t="shared" si="1"/>
        <v>8562.5042095416284</v>
      </c>
      <c r="E43" s="5">
        <f t="shared" si="1"/>
        <v>8841.0028063610844</v>
      </c>
    </row>
    <row r="44" spans="1:5" ht="18.600000000000001">
      <c r="A44" s="1"/>
      <c r="B44" s="5"/>
      <c r="C44" s="5"/>
      <c r="D44" s="5"/>
      <c r="E44" s="5"/>
    </row>
    <row r="45" spans="1:5" ht="18.600000000000001">
      <c r="A45" s="1" t="s">
        <v>38</v>
      </c>
      <c r="B45" s="5">
        <v>3850</v>
      </c>
      <c r="C45" s="5">
        <v>3850</v>
      </c>
      <c r="D45" s="5">
        <v>3850</v>
      </c>
      <c r="E45" s="5">
        <v>3850</v>
      </c>
    </row>
    <row r="46" spans="1:5" ht="18.600000000000001">
      <c r="A46" s="1" t="s">
        <v>36</v>
      </c>
      <c r="B46" s="8">
        <f>-B45*0.2</f>
        <v>-770</v>
      </c>
      <c r="C46" s="8">
        <f t="shared" ref="C46:E46" si="2">-C45*0.2</f>
        <v>-770</v>
      </c>
      <c r="D46" s="8">
        <f t="shared" si="2"/>
        <v>-770</v>
      </c>
      <c r="E46" s="8">
        <f t="shared" si="2"/>
        <v>-770</v>
      </c>
    </row>
    <row r="47" spans="1:5" ht="18.600000000000001">
      <c r="A47" s="1" t="s">
        <v>37</v>
      </c>
      <c r="B47" s="5">
        <f>B38+B46</f>
        <v>7554.5060804490167</v>
      </c>
      <c r="C47" s="5">
        <f t="shared" ref="C47:E47" si="3">C38+C46</f>
        <v>7783.5051449953226</v>
      </c>
      <c r="D47" s="5">
        <f t="shared" si="3"/>
        <v>8402.5042095416284</v>
      </c>
      <c r="E47" s="5">
        <f t="shared" si="3"/>
        <v>8681.0028063610844</v>
      </c>
    </row>
    <row r="48" spans="1:5" ht="18.600000000000001">
      <c r="A48" s="1"/>
      <c r="B48" s="1"/>
      <c r="C48" s="1"/>
      <c r="D48" s="1"/>
      <c r="E48" s="1"/>
    </row>
    <row r="49" spans="1:5" ht="18.600000000000001">
      <c r="A49" s="1"/>
      <c r="B49" s="1"/>
      <c r="C49" s="1"/>
      <c r="D49" s="1"/>
      <c r="E49" s="1"/>
    </row>
    <row r="50" spans="1:5" ht="18.600000000000001">
      <c r="A50" s="1" t="s">
        <v>39</v>
      </c>
      <c r="B50" s="1"/>
      <c r="C50" s="1"/>
      <c r="D50" s="1"/>
      <c r="E50" s="1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3e4d2e1-11d2-42f7-8444-3fc4b560eb37">
      <Terms xmlns="http://schemas.microsoft.com/office/infopath/2007/PartnerControls"/>
    </lcf76f155ced4ddcb4097134ff3c332f>
    <TaxCatchAll xmlns="3a73c2f1-5b93-47b5-a8b2-f3e994530d3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2E8A3B035E994CA822B310ADE0B912" ma:contentTypeVersion="14" ma:contentTypeDescription="Create a new document." ma:contentTypeScope="" ma:versionID="a5beb4473135dd3076f3c46fbf81bd29">
  <xsd:schema xmlns:xsd="http://www.w3.org/2001/XMLSchema" xmlns:xs="http://www.w3.org/2001/XMLSchema" xmlns:p="http://schemas.microsoft.com/office/2006/metadata/properties" xmlns:ns2="13e4d2e1-11d2-42f7-8444-3fc4b560eb37" xmlns:ns3="3a73c2f1-5b93-47b5-a8b2-f3e994530d37" targetNamespace="http://schemas.microsoft.com/office/2006/metadata/properties" ma:root="true" ma:fieldsID="1c688ce9285bcf94e03bf5003bbe0db9" ns2:_="" ns3:_="">
    <xsd:import namespace="13e4d2e1-11d2-42f7-8444-3fc4b560eb37"/>
    <xsd:import namespace="3a73c2f1-5b93-47b5-a8b2-f3e994530d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4d2e1-11d2-42f7-8444-3fc4b560eb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228db525-35c3-4076-995a-1c12b6fbd98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3c2f1-5b93-47b5-a8b2-f3e994530d3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0277e50-f62b-4c38-bba9-6c5034b311da}" ma:internalName="TaxCatchAll" ma:showField="CatchAllData" ma:web="3a73c2f1-5b93-47b5-a8b2-f3e994530d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B2DC67-1D88-467A-ADCD-89ED78D675E1}"/>
</file>

<file path=customXml/itemProps2.xml><?xml version="1.0" encoding="utf-8"?>
<ds:datastoreItem xmlns:ds="http://schemas.openxmlformats.org/officeDocument/2006/customXml" ds:itemID="{79A644C6-D820-4881-B9EE-9539ADD2CE04}"/>
</file>

<file path=customXml/itemProps3.xml><?xml version="1.0" encoding="utf-8"?>
<ds:datastoreItem xmlns:ds="http://schemas.openxmlformats.org/officeDocument/2006/customXml" ds:itemID="{9C771E0D-405C-4F8B-B531-FBE7795798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Huntley, George</dc:creator>
  <cp:keywords/>
  <dc:description/>
  <cp:lastModifiedBy>George Huntley</cp:lastModifiedBy>
  <cp:revision/>
  <dcterms:created xsi:type="dcterms:W3CDTF">2022-06-27T10:51:49Z</dcterms:created>
  <dcterms:modified xsi:type="dcterms:W3CDTF">2025-07-16T20:00:39Z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0x010100CF2E8A3B035E994CA822B310ADE0B912</vt:lpwstr>
  </property>
  <property fmtid="{D5CDD505-2E9C-101B-9397-08002B2CF9AE}" pid="3" name="Order">
    <vt:r8>1271000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MediaServiceImageTags">
    <vt:lpwstr/>
  </property>
</Properties>
</file>