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40.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45.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41.xml"/>
  <Override ContentType="application/vnd.openxmlformats-officedocument.spreadsheetml.worksheet+xml" PartName="/xl/worksheets/sheet5.xml"/>
  <Override ContentType="application/vnd.openxmlformats-officedocument.spreadsheetml.worksheet+xml" PartName="/xl/worksheets/sheet46.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7.xml"/>
  <Override ContentType="application/vnd.openxmlformats-officedocument.spreadsheetml.worksheet+xml" PartName="/xl/worksheets/sheet4.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42.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14.xml"/>
  <Override ContentType="application/vnd.openxmlformats-officedocument.spreadsheetml.worksheet+xml" PartName="/xl/worksheets/sheet4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48.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3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47.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44.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48.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45.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40.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38.xml"/>
  <Override ContentType="application/vnd.openxmlformats-officedocument.drawing+xml" PartName="/xl/drawings/drawing46.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41.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42.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Datos" sheetId="2" r:id="rId5"/>
    <sheet state="visible" name="C.1.a)" sheetId="3" r:id="rId6"/>
    <sheet state="visible" name="C.1.b)" sheetId="4" r:id="rId7"/>
    <sheet state="visible" name="C.2.a)" sheetId="5" r:id="rId8"/>
    <sheet state="visible" name="C.2.b)" sheetId="6" r:id="rId9"/>
    <sheet state="visible" name="C.3.a)" sheetId="7" r:id="rId10"/>
    <sheet state="visible" name="C.3.b)" sheetId="8" r:id="rId11"/>
    <sheet state="visible" name="C.4.a)" sheetId="9" r:id="rId12"/>
    <sheet state="visible" name="C.4.b)" sheetId="10" r:id="rId13"/>
    <sheet state="visible" name="C.5.a)" sheetId="11" r:id="rId14"/>
    <sheet state="visible" name="C.5.b)" sheetId="12" r:id="rId15"/>
    <sheet state="visible" name="C.6.a)" sheetId="13" r:id="rId16"/>
    <sheet state="visible" name="C.6.b)" sheetId="14" r:id="rId17"/>
    <sheet state="visible" name="C.7.a)" sheetId="15" r:id="rId18"/>
    <sheet state="visible" name="C.7.b)" sheetId="16" r:id="rId19"/>
    <sheet state="visible" name="C.8.a)" sheetId="17" r:id="rId20"/>
    <sheet state="visible" name="C.8.b)" sheetId="18" r:id="rId21"/>
    <sheet state="visible" name="C.9.a)" sheetId="19" r:id="rId22"/>
    <sheet state="visible" name="C.9.b)" sheetId="20" r:id="rId23"/>
    <sheet state="visible" name="C.10.a)" sheetId="21" r:id="rId24"/>
    <sheet state="visible" name="C.10.b)" sheetId="22" r:id="rId25"/>
    <sheet state="visible" name="C. REALIZACIÓN" sheetId="23" r:id="rId26"/>
    <sheet state="visible" name="OV1.a)" sheetId="24" r:id="rId27"/>
    <sheet state="visible" name="OV1.b)" sheetId="25" r:id="rId28"/>
    <sheet state="visible" name="OV2.a)" sheetId="26" r:id="rId29"/>
    <sheet state="visible" name="OV2.b)" sheetId="27" r:id="rId30"/>
    <sheet state="visible" name="OV3.a)" sheetId="28" r:id="rId31"/>
    <sheet state="visible" name="OV3.b)" sheetId="29" r:id="rId32"/>
    <sheet state="visible" name="OV4.a)" sheetId="30" r:id="rId33"/>
    <sheet state="visible" name="OV4.b)" sheetId="31" r:id="rId34"/>
    <sheet state="visible" name="C 3.02.03.a)" sheetId="32" r:id="rId35"/>
    <sheet state="visible" name="C 3.02.03.b)" sheetId="33" r:id="rId36"/>
    <sheet state="visible" name="C.11.a)" sheetId="34" r:id="rId37"/>
    <sheet state="visible" name="C.11.b)" sheetId="35" r:id="rId38"/>
    <sheet state="visible" name="C 12.01.a)" sheetId="36" r:id="rId39"/>
    <sheet state="visible" name="C 12.01.b)" sheetId="37" r:id="rId40"/>
    <sheet state="visible" name="C 12.01(c, d y subt.).a)" sheetId="38" r:id="rId41"/>
    <sheet state="visible" name="C 12.01(c, d y subt.).b)" sheetId="39" r:id="rId42"/>
    <sheet state="visible" name="C 12.02.a)" sheetId="40" r:id="rId43"/>
    <sheet state="visible" name="C 12.02.b)" sheetId="41" r:id="rId44"/>
    <sheet state="visible" name="C 12.03.a)" sheetId="42" r:id="rId45"/>
    <sheet state="visible" name="C 12.03.b)" sheetId="43" r:id="rId46"/>
    <sheet state="visible" name="HC.a)" sheetId="44" r:id="rId47"/>
    <sheet state="visible" name="HC.b)" sheetId="45" r:id="rId48"/>
    <sheet state="visible" name="Auditoria.a)" sheetId="46" r:id="rId49"/>
    <sheet state="visible" name="Auditoria.b)" sheetId="47" r:id="rId50"/>
    <sheet state="visible" name="COSTE TOTAL" sheetId="48" r:id="rId51"/>
  </sheets>
  <definedNames/>
  <calcPr/>
  <extLst>
    <ext uri="GoogleSheetsCustomDataVersion2">
      <go:sheetsCustomData xmlns:go="http://customooxmlschemas.google.com/" r:id="rId52" roundtripDataChecksum="zK9D+SGpnZfBYDI+yKCURHfBjBujsPj7O+ChpEgvc4g="/>
    </ext>
  </extLst>
</workbook>
</file>

<file path=xl/sharedStrings.xml><?xml version="1.0" encoding="utf-8"?>
<sst xmlns="http://schemas.openxmlformats.org/spreadsheetml/2006/main" count="8008" uniqueCount="127">
  <si>
    <t>Instrucciones</t>
  </si>
  <si>
    <r>
      <rPr>
        <rFont val="Calibri"/>
        <color theme="1"/>
        <sz val="11.0"/>
      </rPr>
      <t xml:space="preserve">Ese modelo </t>
    </r>
    <r>
      <rPr>
        <rFont val="Calibri"/>
        <b/>
        <color theme="1"/>
        <sz val="11.0"/>
      </rPr>
      <t xml:space="preserve">editable </t>
    </r>
    <r>
      <rPr>
        <rFont val="Calibri"/>
        <color theme="1"/>
        <sz val="11.0"/>
      </rPr>
      <t>se ofrece como guía. Puede usted usar otro modelo o crear uno propio, pero</t>
    </r>
    <r>
      <rPr>
        <rFont val="Calibri"/>
        <b/>
        <color theme="1"/>
        <sz val="11.0"/>
      </rPr>
      <t xml:space="preserve"> debe asegurarse de que contiene toda la información que se requiere en las Bases reguladoras de esta subvención</t>
    </r>
    <r>
      <rPr>
        <rFont val="Calibri"/>
        <color theme="1"/>
        <sz val="11.0"/>
      </rPr>
      <t>.</t>
    </r>
  </si>
  <si>
    <t>Bajo su responsabilidad, puede usted adaptar este modelo a las circunstancias específicas de su proyecto, particularmente añadiendo hojas o líneas.</t>
  </si>
  <si>
    <r>
      <rPr>
        <rFont val="Calibri"/>
        <color rgb="FF0000FF"/>
        <sz val="11.0"/>
      </rPr>
      <t xml:space="preserve">Las celdas con el contenido en </t>
    </r>
    <r>
      <rPr>
        <rFont val="Calibri"/>
        <b/>
        <color rgb="FF0000FF"/>
        <sz val="11.0"/>
      </rPr>
      <t>letras o números azules son las celdas</t>
    </r>
    <r>
      <rPr>
        <rFont val="Calibri"/>
        <color rgb="FF0000FF"/>
        <sz val="11.0"/>
      </rPr>
      <t xml:space="preserve"> en la que de debe aportar la información pertinente. </t>
    </r>
  </si>
  <si>
    <r>
      <rPr>
        <rFont val="Calibri"/>
        <color rgb="FF000000"/>
        <sz val="11.0"/>
      </rPr>
      <t xml:space="preserve">Las celdas con un fondo azulado contienen fórmulas. </t>
    </r>
    <r>
      <rPr>
        <rFont val="Calibri"/>
        <b/>
        <color rgb="FF000000"/>
        <sz val="11.0"/>
      </rPr>
      <t>No altere ni modifique estas fórmulas</t>
    </r>
    <r>
      <rPr>
        <rFont val="Calibri"/>
        <color rgb="FF000000"/>
        <sz val="11.0"/>
      </rPr>
      <t>.</t>
    </r>
  </si>
  <si>
    <r>
      <rPr>
        <rFont val="Calibri"/>
        <color rgb="FF000000"/>
        <sz val="11.0"/>
      </rPr>
      <t xml:space="preserve">Las celdas grises contienen datos que no deben ser modificados. </t>
    </r>
    <r>
      <rPr>
        <rFont val="Calibri"/>
        <b/>
        <color rgb="FF000000"/>
        <sz val="11.0"/>
      </rPr>
      <t>No altere ni modifique el contenido de las celdas de fondo gris</t>
    </r>
    <r>
      <rPr>
        <rFont val="Calibri"/>
        <color rgb="FF000000"/>
        <sz val="11.0"/>
      </rPr>
      <t xml:space="preserve">.  </t>
    </r>
  </si>
  <si>
    <t>Este modelo sigue el esquema de capítulos del modelo de reconocimiento de coste del ICAA. Para una descripción más detallada de los capítulos, consulte el modelo de coste del ICAA, descargable en su web o en la del Instituto Canario de Desarrollo Cultural.</t>
  </si>
  <si>
    <t>*</t>
  </si>
  <si>
    <t>Compromiso de gasto total</t>
  </si>
  <si>
    <r>
      <rPr>
        <rFont val="Calibri"/>
        <color rgb="FF000000"/>
        <sz val="11.0"/>
      </rPr>
      <t>Debe indicar la cantidad que aparece como compromiso de gasto en</t>
    </r>
    <r>
      <rPr>
        <rFont val="Calibri"/>
        <b/>
        <color rgb="FF000000"/>
        <sz val="11.0"/>
      </rPr>
      <t xml:space="preserve"> la solicitud de subvención</t>
    </r>
    <r>
      <rPr>
        <rFont val="Calibri"/>
        <color rgb="FF000000"/>
        <sz val="11.0"/>
      </rPr>
      <t xml:space="preserve">. En el caso de coproducciones internacionales, se debe hacer constar </t>
    </r>
    <r>
      <rPr>
        <rFont val="Calibri"/>
        <b/>
        <color rgb="FF000000"/>
        <sz val="11.0"/>
      </rPr>
      <t>exclusivamente el compromiso de gasto de la parte española de la coproducción</t>
    </r>
    <r>
      <rPr>
        <rFont val="Calibri"/>
        <color rgb="FF000000"/>
        <sz val="11.0"/>
      </rPr>
      <t>, excluyendo la parte internacional.</t>
    </r>
  </si>
  <si>
    <t>Nº de Anotación:</t>
  </si>
  <si>
    <t>El número servirá para identificar la línea de gasto en caso de requerimiento</t>
  </si>
  <si>
    <r>
      <rPr>
        <rFont val="Calibri"/>
        <color theme="1"/>
        <sz val="11.0"/>
      </rPr>
      <t>Si la hoja no tiene suficientes líneas de gasto,</t>
    </r>
    <r>
      <rPr>
        <rFont val="Calibri"/>
        <b/>
        <color theme="1"/>
        <sz val="11.0"/>
      </rPr>
      <t xml:space="preserve"> puede usted añadirlas</t>
    </r>
    <r>
      <rPr>
        <rFont val="Calibri"/>
        <color theme="1"/>
        <sz val="11.0"/>
      </rPr>
      <t xml:space="preserve">. Por favor, numere las líneas adicionales </t>
    </r>
  </si>
  <si>
    <r>
      <rPr>
        <rFont val="Calibri"/>
        <color theme="1"/>
        <sz val="11.0"/>
      </rPr>
      <t xml:space="preserve">Si añade usted líneas, asegúrese de que la </t>
    </r>
    <r>
      <rPr>
        <rFont val="Calibri"/>
        <b/>
        <color theme="1"/>
        <sz val="11.0"/>
      </rPr>
      <t>fórmula para calcular el TOTAL BRUTO</t>
    </r>
    <r>
      <rPr>
        <rFont val="Calibri"/>
        <color theme="1"/>
        <sz val="11.0"/>
      </rPr>
      <t xml:space="preserve"> incluye dichas líneas. </t>
    </r>
  </si>
  <si>
    <t>Breve descripción del gasto:</t>
  </si>
  <si>
    <t>Esta descripción debe ser idéntica al concepto de la factura. Si por razones de espacio o extensión es inviable o poco recomendable, debe ser un resumen.</t>
  </si>
  <si>
    <t>Total presupuesto para este capítulo:</t>
  </si>
  <si>
    <t xml:space="preserve">Las Bases especifican que se deben indicar las desviaciones respecto del presupuesto. NO indique las desviaciones por cada línea de gasto. En su lugar, indique la cantidad total POR CAPÍTULO que indicó en el presupuesto que aportó en el momento de la solicitud. </t>
  </si>
  <si>
    <t>Gasto en personas y empresas canarias</t>
  </si>
  <si>
    <t xml:space="preserve">Recuerde: a efectos de estas subvenciones, siempre que se habla de "persona canaria", se refiere exclusivamente a personas que acrediten su residencia fiscal en la Comunidad Autónoma de Canarias. La residencia fiscal puede acreditarte mediante certificados de situación censal. </t>
  </si>
  <si>
    <t>HOJAS Operaciones vinculadas</t>
  </si>
  <si>
    <r>
      <rPr>
        <rFont val="Calibri"/>
        <color theme="1"/>
        <sz val="11.0"/>
      </rPr>
      <t xml:space="preserve">Recuerde que las operaciones vinculadas están sometidas a un límite porcentual. </t>
    </r>
    <r>
      <rPr>
        <rFont val="Calibri"/>
        <b/>
        <color theme="1"/>
        <sz val="11.0"/>
      </rPr>
      <t xml:space="preserve">NO INCLUYA </t>
    </r>
    <r>
      <rPr>
        <rFont val="Calibri"/>
        <color theme="1"/>
        <sz val="11.0"/>
      </rPr>
      <t xml:space="preserve">los gastos de personas y empresas vinculadas </t>
    </r>
    <r>
      <rPr>
        <rFont val="Calibri"/>
        <b/>
        <color theme="1"/>
        <sz val="11.0"/>
      </rPr>
      <t>en su respectivo capítulo</t>
    </r>
    <r>
      <rPr>
        <rFont val="Calibri"/>
        <color theme="1"/>
        <sz val="11.0"/>
      </rPr>
      <t xml:space="preserve"> (por ejemplo, si el guionista es persona vinculada, NO incluya al guionista en el capítulo 1, sino en una de las hojas de operación vinculada). Si tiene dudas sobre quién supone operación vinculada, consulte las Bases. </t>
    </r>
  </si>
  <si>
    <t>Justificación Total Co-producción de largometrajes o series</t>
  </si>
  <si>
    <t>Número de expediente</t>
  </si>
  <si>
    <t>[Número de expediente]</t>
  </si>
  <si>
    <t>Productora beneficiaria</t>
  </si>
  <si>
    <t>[Productora beneficiaria]</t>
  </si>
  <si>
    <t>Coproductora española no-beneficiaria</t>
  </si>
  <si>
    <t>[Coproductora española no benef.]</t>
  </si>
  <si>
    <t>Coproductora extranjera</t>
  </si>
  <si>
    <t>[Coproductora extranjera]</t>
  </si>
  <si>
    <t>Título</t>
  </si>
  <si>
    <t>[Título]</t>
  </si>
  <si>
    <t>€</t>
  </si>
  <si>
    <t>Compromiso de gasto TOTAL (parte española)</t>
  </si>
  <si>
    <t>Presupuesto: Capítulo 1</t>
  </si>
  <si>
    <t>Presupuesto: Capítulo 2</t>
  </si>
  <si>
    <t>Presupuesto: Capítulo 3</t>
  </si>
  <si>
    <t>Presupuesto: Capítulo 4</t>
  </si>
  <si>
    <t>Presupuesto: Capítulo 5</t>
  </si>
  <si>
    <t>Presupuesto: Capítulo 6</t>
  </si>
  <si>
    <t>Presupuesto: Capítulo 7</t>
  </si>
  <si>
    <t>Presupuesto: Capítulo 8</t>
  </si>
  <si>
    <t>Presupuesto: Capítulo 9</t>
  </si>
  <si>
    <t>Presupuesto: Capítulo 10</t>
  </si>
  <si>
    <t>Persona o empresa vinculada 1</t>
  </si>
  <si>
    <t>[Nombre completo o razón social de persona o empresa vinculada 1]</t>
  </si>
  <si>
    <t>Persona o empresa vinculada 2</t>
  </si>
  <si>
    <t>[Nombre completo o razón social de persona o empresa vinculada 2]</t>
  </si>
  <si>
    <t>Persona o empresa vinculada 3</t>
  </si>
  <si>
    <t>[Nombre completo o razón social de persona o empresa vinculada 3]</t>
  </si>
  <si>
    <t>Persona o empresa vinculada 4</t>
  </si>
  <si>
    <t>[Nombre completo o razón social de persona o empresa vinculada 4]</t>
  </si>
  <si>
    <t>Subvención concedida</t>
  </si>
  <si>
    <t>COSTE TOTAL (parte española)</t>
  </si>
  <si>
    <t>Diferencia</t>
  </si>
  <si>
    <t>Porcentaje de ejecución</t>
  </si>
  <si>
    <t>Desviación</t>
  </si>
  <si>
    <t>Nº GASTO*</t>
  </si>
  <si>
    <t>BREVE DESCRIPCIÓN DEL GASTO*</t>
  </si>
  <si>
    <t>PROVEEDOR</t>
  </si>
  <si>
    <t>IDENTIFICACIÓN FISCAL PROVEEDOR</t>
  </si>
  <si>
    <t>Persona o empresa canaria*</t>
  </si>
  <si>
    <t>Nº DE FACTURA</t>
  </si>
  <si>
    <t>FECHA DE EMISÓN</t>
  </si>
  <si>
    <t>ANOTACIÓN CONTABLE</t>
  </si>
  <si>
    <t xml:space="preserve">IMPORTE BRUTO </t>
  </si>
  <si>
    <t>IVA/IGIC</t>
  </si>
  <si>
    <t>FECHA DE PAGO</t>
  </si>
  <si>
    <t>MEDIO DE PAGO</t>
  </si>
  <si>
    <t>GASTO persona/empresa canaria</t>
  </si>
  <si>
    <t>Descripción tal como aparece en la factura, nómina o documento de liquidación</t>
  </si>
  <si>
    <t>Nombre o razón social completos</t>
  </si>
  <si>
    <t>Identificación fiscal</t>
  </si>
  <si>
    <t>No</t>
  </si>
  <si>
    <t>Nº de factura</t>
  </si>
  <si>
    <t>Anotación contable</t>
  </si>
  <si>
    <t>Medio de pago</t>
  </si>
  <si>
    <t>TOTAL</t>
  </si>
  <si>
    <t>COSTE DE REALIZACIÓN</t>
  </si>
  <si>
    <t>Capítulo</t>
  </si>
  <si>
    <t>Coproductora</t>
  </si>
  <si>
    <t xml:space="preserve">DESCRIPCIÓN </t>
  </si>
  <si>
    <t>Observaciones</t>
  </si>
  <si>
    <t>TOTAL CAPÍTULO</t>
  </si>
  <si>
    <t>Total gasto entidades canarias</t>
  </si>
  <si>
    <t>Presupuesto</t>
  </si>
  <si>
    <t>Porcentaje cumplimiento</t>
  </si>
  <si>
    <t>Guión y música</t>
  </si>
  <si>
    <t>NO Incluye operaciones vinculadas</t>
  </si>
  <si>
    <t>Personal artístico</t>
  </si>
  <si>
    <t>Equipo técnico (excepto la producción ejecutiva)</t>
  </si>
  <si>
    <t>Escenografía, atrezzo y vestuario</t>
  </si>
  <si>
    <t>Estudios de rodaje, sonorización y varios de producción</t>
  </si>
  <si>
    <t>Maquinaria de rodaje y transportes</t>
  </si>
  <si>
    <t>Viajes, hoteles y comidas</t>
  </si>
  <si>
    <t>Película virgen</t>
  </si>
  <si>
    <t>Laboratorio y soportes</t>
  </si>
  <si>
    <t>Seguros sociales y otros seguros</t>
  </si>
  <si>
    <t>SUBTOTAL</t>
  </si>
  <si>
    <t>Breve descripción del gasto</t>
  </si>
  <si>
    <t>Proveedor</t>
  </si>
  <si>
    <t>Sí</t>
  </si>
  <si>
    <t xml:space="preserve"> </t>
  </si>
  <si>
    <t>COSTE TOTAL</t>
  </si>
  <si>
    <t>COSTES NO INCLUIDOS EN EL COSTE DE REALIZACIÓN</t>
  </si>
  <si>
    <t>DESCRIPCIÓN DEL CAPÍTULO</t>
  </si>
  <si>
    <t>Porcentaje límite</t>
  </si>
  <si>
    <t>Límite (cantidad)</t>
  </si>
  <si>
    <t>Total tras aplicar límite</t>
  </si>
  <si>
    <t xml:space="preserve">Total canarias </t>
  </si>
  <si>
    <t>% gasto canario</t>
  </si>
  <si>
    <t>Coste de realización TOTAL</t>
  </si>
  <si>
    <t>OV1</t>
  </si>
  <si>
    <t>OV2</t>
  </si>
  <si>
    <t>OV3</t>
  </si>
  <si>
    <t>OV4</t>
  </si>
  <si>
    <t>12.01. Explotación</t>
  </si>
  <si>
    <t>No procede</t>
  </si>
  <si>
    <t>12.01 Copias, doblaje y subtitulado</t>
  </si>
  <si>
    <t>Gastos de publicidad totales</t>
  </si>
  <si>
    <t>Intereses y gastos de negociación totales</t>
  </si>
  <si>
    <t>HC</t>
  </si>
  <si>
    <t>Auditoría</t>
  </si>
  <si>
    <t>Informe de auditoría total</t>
  </si>
  <si>
    <t>SUBTOTAL 1</t>
  </si>
  <si>
    <t>SUBTOTAL 2</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</si>
</sst>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d.mm.yy"/>
    <numFmt numFmtId="166" formatCode="dd.mm"/>
  </numFmts>
  <fonts count="24">
    <font>
      <sz val="10.0"/>
      <color rgb="FF000000"/>
      <name val="Calibri"/>
      <scheme val="minor"/>
    </font>
    <font>
      <sz val="11.0"/>
      <color theme="1"/>
      <name val="Calibri"/>
    </font>
    <font>
      <b/>
      <sz val="14.0"/>
      <color theme="1"/>
      <name val="Calibri"/>
    </font>
    <font>
      <sz val="11.0"/>
      <color rgb="FF0000FF"/>
      <name val="Calibri"/>
    </font>
    <font>
      <sz val="11.0"/>
      <color rgb="FF000000"/>
      <name val="Calibri"/>
    </font>
    <font>
      <b/>
      <sz val="11.0"/>
      <color theme="1"/>
      <name val="Calibri"/>
    </font>
    <font>
      <color theme="1"/>
      <name val="Calibri"/>
    </font>
    <font>
      <color theme="1"/>
      <name val="Calibri"/>
      <scheme val="minor"/>
    </font>
    <font>
      <sz val="12.0"/>
      <color theme="1"/>
      <name val="Calibri"/>
    </font>
    <font>
      <b/>
      <sz val="12.0"/>
      <color theme="1"/>
      <name val="Calibri"/>
    </font>
    <font>
      <sz val="12.0"/>
      <color rgb="FF0000FF"/>
      <name val="Calibri"/>
    </font>
    <font>
      <b/>
      <sz val="10.0"/>
      <color theme="1"/>
      <name val="Calibri"/>
    </font>
    <font>
      <b/>
      <color rgb="FF000000"/>
      <name val="Calibri"/>
    </font>
    <font/>
    <font>
      <sz val="10.0"/>
      <color rgb="FF0000FF"/>
      <name val="Calibri"/>
    </font>
    <font>
      <sz val="12.0"/>
      <color rgb="FF0000FF"/>
      <name val="Times New Roman"/>
    </font>
    <font>
      <sz val="10.0"/>
      <color theme="1"/>
      <name val="Calibri"/>
    </font>
    <font>
      <b/>
      <color theme="1"/>
      <name val="Calibri"/>
    </font>
    <font>
      <color rgb="FF0000FF"/>
      <name val="Calibri"/>
    </font>
    <font>
      <sz val="14.0"/>
      <color theme="1"/>
      <name val="Calibri"/>
    </font>
    <font>
      <sz val="10.0"/>
      <color rgb="FF000000"/>
      <name val="Calibri"/>
    </font>
    <font>
      <b/>
      <sz val="10.0"/>
      <color rgb="FF000000"/>
      <name val="Calibri"/>
    </font>
    <font>
      <b/>
      <sz val="12.0"/>
      <color rgb="FF000000"/>
      <name val="Calibri"/>
    </font>
    <font>
      <b/>
      <sz val="14.0"/>
      <color rgb="FF000000"/>
      <name val="Calibri"/>
    </font>
  </fonts>
  <fills count="9">
    <fill>
      <patternFill patternType="none"/>
    </fill>
    <fill>
      <patternFill patternType="lightGray"/>
    </fill>
    <fill>
      <patternFill patternType="solid">
        <fgColor theme="0"/>
        <bgColor theme="0"/>
      </patternFill>
    </fill>
    <fill>
      <patternFill patternType="solid">
        <fgColor rgb="FF9FC5E8"/>
        <bgColor rgb="FF9FC5E8"/>
      </patternFill>
    </fill>
    <fill>
      <patternFill patternType="solid">
        <fgColor rgb="FFB7B7B7"/>
        <bgColor rgb="FFB7B7B7"/>
      </patternFill>
    </fill>
    <fill>
      <patternFill patternType="solid">
        <fgColor rgb="FFFFFFFF"/>
        <bgColor rgb="FFFFFFFF"/>
      </patternFill>
    </fill>
    <fill>
      <patternFill patternType="solid">
        <fgColor rgb="FFCCCCCC"/>
        <bgColor rgb="FFCCCCCC"/>
      </patternFill>
    </fill>
    <fill>
      <patternFill patternType="solid">
        <fgColor rgb="FFBFBFBF"/>
        <bgColor rgb="FFBFBFBF"/>
      </patternFill>
    </fill>
    <fill>
      <patternFill patternType="solid">
        <fgColor rgb="FFA4C2F4"/>
        <bgColor rgb="FFA4C2F4"/>
      </patternFill>
    </fill>
  </fills>
  <borders count="16">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
      <left style="thin">
        <color rgb="FF000000"/>
      </left>
      <top style="thin">
        <color rgb="FF000000"/>
      </top>
      <bottom style="thin">
        <color rgb="FF000000"/>
      </bottom>
    </border>
    <border>
      <bottom style="thin">
        <color rgb="FF000000"/>
      </bottom>
    </border>
    <border>
      <left style="thin">
        <color rgb="FF000000"/>
      </left>
      <right style="thin">
        <color rgb="FF000000"/>
      </right>
      <top style="thin">
        <color rgb="FF000000"/>
      </top>
    </border>
    <border>
      <top style="thin">
        <color rgb="FF000000"/>
      </top>
    </border>
    <border>
      <left style="thin">
        <color rgb="FF000000"/>
      </left>
    </border>
    <border>
      <top style="thin">
        <color rgb="FF000000"/>
      </top>
      <bottom style="thin">
        <color rgb="FF000000"/>
      </bottom>
    </border>
    <border>
      <left style="thin">
        <color rgb="FF000000"/>
      </left>
      <bottom style="thin">
        <color rgb="FF000000"/>
      </bottom>
    </border>
    <border>
      <left style="thin">
        <color rgb="FF000000"/>
      </left>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183">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0" fillId="0" fontId="1" numFmtId="0" xfId="0" applyAlignment="1" applyFont="1">
      <alignment shrinkToFit="0" wrapText="1"/>
    </xf>
    <xf borderId="0" fillId="2" fontId="1" numFmtId="0" xfId="0" applyAlignment="1" applyFill="1" applyFont="1">
      <alignment horizontal="left" shrinkToFit="0" vertical="top" wrapText="1"/>
    </xf>
    <xf borderId="0" fillId="0" fontId="2" numFmtId="0" xfId="0" applyAlignment="1" applyFont="1">
      <alignment horizontal="left" shrinkToFit="0" vertical="top" wrapText="1"/>
    </xf>
    <xf borderId="0" fillId="2" fontId="1" numFmtId="0" xfId="0" applyAlignment="1" applyFont="1">
      <alignment horizontal="left" readingOrder="0" shrinkToFit="0" vertical="top" wrapText="1"/>
    </xf>
    <xf borderId="0" fillId="0" fontId="3" numFmtId="0" xfId="0" applyAlignment="1" applyFont="1">
      <alignment horizontal="left" readingOrder="0" shrinkToFit="0" wrapText="1"/>
    </xf>
    <xf borderId="0" fillId="3" fontId="4" numFmtId="0" xfId="0" applyAlignment="1" applyFill="1" applyFont="1">
      <alignment horizontal="left" readingOrder="0" shrinkToFit="0" wrapText="1"/>
    </xf>
    <xf borderId="0" fillId="4" fontId="4" numFmtId="0" xfId="0" applyAlignment="1" applyFill="1" applyFont="1">
      <alignment horizontal="left" readingOrder="0" shrinkToFit="0" wrapText="1"/>
    </xf>
    <xf borderId="0" fillId="5" fontId="4" numFmtId="0" xfId="0" applyAlignment="1" applyFill="1" applyFont="1">
      <alignment horizontal="left" shrinkToFit="0" wrapText="1"/>
    </xf>
    <xf borderId="0" fillId="5" fontId="5" numFmtId="0" xfId="0" applyAlignment="1" applyFont="1">
      <alignment shrinkToFit="0" vertical="top" wrapText="1"/>
    </xf>
    <xf borderId="0" fillId="5" fontId="4" numFmtId="0" xfId="0" applyAlignment="1" applyFont="1">
      <alignment readingOrder="0" shrinkToFit="0" vertical="top" wrapText="1"/>
    </xf>
    <xf borderId="0" fillId="0" fontId="6" numFmtId="0" xfId="0" applyAlignment="1" applyFont="1">
      <alignment vertical="bottom"/>
    </xf>
    <xf borderId="0" fillId="2" fontId="5" numFmtId="0" xfId="0" applyAlignment="1" applyFont="1">
      <alignment horizontal="left" shrinkToFit="0" vertical="top" wrapText="1"/>
    </xf>
    <xf borderId="0" fillId="0" fontId="7" numFmtId="0" xfId="0" applyAlignment="1" applyFont="1">
      <alignment shrinkToFit="0" vertical="center" wrapText="1"/>
    </xf>
    <xf borderId="0" fillId="3" fontId="2" numFmtId="0" xfId="0" applyAlignment="1" applyFont="1">
      <alignment readingOrder="0" shrinkToFit="0" vertical="center" wrapText="1"/>
    </xf>
    <xf borderId="0" fillId="0" fontId="8" numFmtId="0" xfId="0" applyAlignment="1" applyFont="1">
      <alignment shrinkToFit="0" vertical="center" wrapText="1"/>
    </xf>
    <xf borderId="1" fillId="3" fontId="9" numFmtId="0" xfId="0" applyAlignment="1" applyBorder="1" applyFont="1">
      <alignment shrinkToFit="0" vertical="center" wrapText="1"/>
    </xf>
    <xf borderId="1" fillId="0" fontId="10" numFmtId="0" xfId="0" applyAlignment="1" applyBorder="1" applyFont="1">
      <alignment readingOrder="0" shrinkToFit="0" vertical="center" wrapText="1"/>
    </xf>
    <xf borderId="1" fillId="3" fontId="9" numFmtId="0" xfId="0" applyAlignment="1" applyBorder="1" applyFont="1">
      <alignment readingOrder="0" shrinkToFit="0" vertical="center" wrapText="1"/>
    </xf>
    <xf borderId="2" fillId="0" fontId="10" numFmtId="4" xfId="0" applyAlignment="1" applyBorder="1" applyFont="1" applyNumberFormat="1">
      <alignment horizontal="right" readingOrder="0" shrinkToFit="0" vertical="center" wrapText="1"/>
    </xf>
    <xf borderId="2" fillId="0" fontId="10" numFmtId="4" xfId="0" applyAlignment="1" applyBorder="1" applyFont="1" applyNumberFormat="1">
      <alignment horizontal="left" readingOrder="0" shrinkToFit="0" vertical="center" wrapText="1"/>
    </xf>
    <xf borderId="2" fillId="0" fontId="10" numFmtId="4" xfId="0" applyAlignment="1" applyBorder="1" applyFont="1" applyNumberFormat="1">
      <alignment horizontal="right" shrinkToFit="0" vertical="center" wrapText="1"/>
    </xf>
    <xf borderId="1" fillId="3" fontId="8" numFmtId="4" xfId="0" applyAlignment="1" applyBorder="1" applyFont="1" applyNumberFormat="1">
      <alignment horizontal="right" shrinkToFit="0" vertical="center" wrapText="1"/>
    </xf>
    <xf borderId="1" fillId="3" fontId="8" numFmtId="4" xfId="0" applyAlignment="1" applyBorder="1" applyFont="1" applyNumberFormat="1">
      <alignment horizontal="right" readingOrder="0" shrinkToFit="0" vertical="center" wrapText="1"/>
    </xf>
    <xf borderId="3" fillId="0" fontId="6" numFmtId="0" xfId="0" applyAlignment="1" applyBorder="1" applyFont="1">
      <alignment shrinkToFit="0" vertical="center" wrapText="1"/>
    </xf>
    <xf borderId="4" fillId="3" fontId="9" numFmtId="0" xfId="0" applyAlignment="1" applyBorder="1" applyFont="1">
      <alignment shrinkToFit="0" vertical="center" wrapText="1"/>
    </xf>
    <xf borderId="4" fillId="3" fontId="8" numFmtId="4" xfId="0" applyAlignment="1" applyBorder="1" applyFont="1" applyNumberFormat="1">
      <alignment horizontal="right" shrinkToFit="0" vertical="center" wrapText="1"/>
    </xf>
    <xf borderId="4" fillId="3" fontId="8" numFmtId="10" xfId="0" applyAlignment="1" applyBorder="1" applyFont="1" applyNumberFormat="1">
      <alignment horizontal="right" shrinkToFit="0" vertical="center" wrapText="1"/>
    </xf>
    <xf borderId="5" fillId="6" fontId="11" numFmtId="0" xfId="0" applyAlignment="1" applyBorder="1" applyFill="1" applyFont="1">
      <alignment horizontal="left" shrinkToFit="0" vertical="top" wrapText="1"/>
    </xf>
    <xf borderId="6" fillId="6" fontId="12" numFmtId="0" xfId="0" applyAlignment="1" applyBorder="1" applyFont="1">
      <alignment horizontal="left" shrinkToFit="0" vertical="top" wrapText="1"/>
    </xf>
    <xf borderId="6" fillId="0" fontId="13" numFmtId="0" xfId="0" applyBorder="1" applyFont="1"/>
    <xf borderId="0" fillId="0" fontId="6" numFmtId="0" xfId="0" applyAlignment="1" applyFont="1">
      <alignment horizontal="left" shrinkToFit="0" vertical="top" wrapText="1"/>
    </xf>
    <xf borderId="7" fillId="7" fontId="11" numFmtId="0" xfId="0" applyAlignment="1" applyBorder="1" applyFill="1" applyFont="1">
      <alignment horizontal="left" shrinkToFit="0" vertical="top" wrapText="1"/>
    </xf>
    <xf borderId="1" fillId="7" fontId="11" numFmtId="0" xfId="0" applyAlignment="1" applyBorder="1" applyFont="1">
      <alignment horizontal="left" shrinkToFit="0" vertical="top" wrapText="1"/>
    </xf>
    <xf borderId="1" fillId="3" fontId="11" numFmtId="1" xfId="0" applyAlignment="1" applyBorder="1" applyFont="1" applyNumberFormat="1">
      <alignment horizontal="center" shrinkToFit="0" vertical="center" wrapText="1"/>
    </xf>
    <xf borderId="1" fillId="0" fontId="14" numFmtId="0" xfId="0" applyAlignment="1" applyBorder="1" applyFont="1">
      <alignment readingOrder="0" shrinkToFit="0" vertical="center" wrapText="1"/>
    </xf>
    <xf borderId="1" fillId="0" fontId="14" numFmtId="0" xfId="0" applyAlignment="1" applyBorder="1" applyFont="1">
      <alignment horizontal="left" readingOrder="0" shrinkToFit="0" vertical="center" wrapText="1"/>
    </xf>
    <xf borderId="1" fillId="0" fontId="15" numFmtId="0" xfId="0" applyAlignment="1" applyBorder="1" applyFont="1">
      <alignment shrinkToFit="0" vertical="center" wrapText="1"/>
    </xf>
    <xf borderId="1" fillId="0" fontId="14" numFmtId="164" xfId="0" applyAlignment="1" applyBorder="1" applyFont="1" applyNumberFormat="1">
      <alignment horizontal="right" readingOrder="0" shrinkToFit="0" vertical="center" wrapText="1"/>
    </xf>
    <xf borderId="1" fillId="0" fontId="14" numFmtId="4" xfId="0" applyAlignment="1" applyBorder="1" applyFont="1" applyNumberFormat="1">
      <alignment horizontal="right" readingOrder="0" shrinkToFit="0" vertical="center" wrapText="1"/>
    </xf>
    <xf borderId="1" fillId="3" fontId="16" numFmtId="4" xfId="0" applyAlignment="1" applyBorder="1" applyFont="1" applyNumberFormat="1">
      <alignment horizontal="right" shrinkToFit="0" vertical="center" wrapText="1"/>
    </xf>
    <xf borderId="0" fillId="0" fontId="6" numFmtId="0" xfId="0" applyAlignment="1" applyFont="1">
      <alignment shrinkToFit="0" vertical="center" wrapText="1"/>
    </xf>
    <xf borderId="1" fillId="3" fontId="11" numFmtId="1" xfId="0" applyAlignment="1" applyBorder="1" applyFont="1" applyNumberFormat="1">
      <alignment horizontal="center" readingOrder="0" shrinkToFit="0" vertical="center" wrapText="1"/>
    </xf>
    <xf borderId="0" fillId="0" fontId="6" numFmtId="0" xfId="0" applyAlignment="1" applyFont="1">
      <alignment shrinkToFit="0" wrapText="1"/>
    </xf>
    <xf borderId="0" fillId="0" fontId="6" numFmtId="0" xfId="0" applyAlignment="1" applyFont="1">
      <alignment horizontal="left" shrinkToFit="0" wrapText="1"/>
    </xf>
    <xf borderId="5" fillId="3" fontId="9" numFmtId="1" xfId="0" applyAlignment="1" applyBorder="1" applyFont="1" applyNumberFormat="1">
      <alignment horizontal="left" shrinkToFit="0" vertical="center" wrapText="1"/>
    </xf>
    <xf borderId="2" fillId="0" fontId="13" numFmtId="0" xfId="0" applyBorder="1" applyFont="1"/>
    <xf borderId="5" fillId="3" fontId="5" numFmtId="4" xfId="0" applyAlignment="1" applyBorder="1" applyFont="1" applyNumberFormat="1">
      <alignment shrinkToFit="0" vertical="center" wrapText="1"/>
    </xf>
    <xf borderId="1" fillId="3" fontId="1" numFmtId="4" xfId="0" applyAlignment="1" applyBorder="1" applyFont="1" applyNumberFormat="1">
      <alignment shrinkToFit="0" vertical="center" wrapText="1"/>
    </xf>
    <xf borderId="0" fillId="0" fontId="8" numFmtId="0" xfId="0" applyAlignment="1" applyFont="1">
      <alignment horizontal="left" shrinkToFit="0" vertical="center" wrapText="1"/>
    </xf>
    <xf borderId="0" fillId="0" fontId="6" numFmtId="0" xfId="0" applyAlignment="1" applyFont="1">
      <alignment horizontal="left" vertical="bottom"/>
    </xf>
    <xf borderId="8" fillId="0" fontId="6" numFmtId="0" xfId="0" applyAlignment="1" applyBorder="1" applyFont="1">
      <alignment vertical="bottom"/>
    </xf>
    <xf borderId="1" fillId="0" fontId="15" numFmtId="0" xfId="0" applyAlignment="1" applyBorder="1" applyFont="1">
      <alignment readingOrder="0" shrinkToFit="0" vertical="center" wrapText="1"/>
    </xf>
    <xf borderId="6" fillId="6" fontId="12" numFmtId="0" xfId="0" applyAlignment="1" applyBorder="1" applyFont="1">
      <alignment horizontal="left" readingOrder="0" shrinkToFit="0" vertical="top" wrapText="1"/>
    </xf>
    <xf borderId="1" fillId="3" fontId="17" numFmtId="1" xfId="0" applyAlignment="1" applyBorder="1" applyFont="1" applyNumberFormat="1">
      <alignment horizontal="center" shrinkToFit="0" vertical="center" wrapText="1"/>
    </xf>
    <xf borderId="1" fillId="0" fontId="18" numFmtId="0" xfId="0" applyAlignment="1" applyBorder="1" applyFont="1">
      <alignment shrinkToFit="0" vertical="center" wrapText="1"/>
    </xf>
    <xf borderId="1" fillId="0" fontId="18" numFmtId="164" xfId="0" applyAlignment="1" applyBorder="1" applyFont="1" applyNumberFormat="1">
      <alignment horizontal="right" shrinkToFit="0" vertical="center" wrapText="1"/>
    </xf>
    <xf borderId="1" fillId="0" fontId="18" numFmtId="4" xfId="0" applyAlignment="1" applyBorder="1" applyFont="1" applyNumberFormat="1">
      <alignment horizontal="right" shrinkToFit="0" vertical="center" wrapText="1"/>
    </xf>
    <xf borderId="1" fillId="0" fontId="18" numFmtId="0" xfId="0" applyAlignment="1" applyBorder="1" applyFont="1">
      <alignment horizontal="left" shrinkToFit="0" vertical="center" wrapText="1"/>
    </xf>
    <xf borderId="1" fillId="3" fontId="6" numFmtId="4" xfId="0" applyAlignment="1" applyBorder="1" applyFont="1" applyNumberFormat="1">
      <alignment horizontal="right" shrinkToFit="0" vertical="center" wrapText="1"/>
    </xf>
    <xf borderId="0" fillId="0" fontId="6" numFmtId="0" xfId="0" applyAlignment="1" applyFont="1">
      <alignment vertical="center"/>
    </xf>
    <xf borderId="1" fillId="0" fontId="15" numFmtId="0" xfId="0" applyAlignment="1" applyBorder="1" applyFont="1">
      <alignment shrinkToFit="0" vertical="center" wrapText="1"/>
    </xf>
    <xf borderId="0" fillId="0" fontId="6" numFmtId="0" xfId="0" applyAlignment="1" applyFont="1">
      <alignment horizontal="left" vertical="center"/>
    </xf>
    <xf borderId="5" fillId="3" fontId="9" numFmtId="1" xfId="0" applyAlignment="1" applyBorder="1" applyFont="1" applyNumberFormat="1">
      <alignment shrinkToFit="0" vertical="center" wrapText="1"/>
    </xf>
    <xf borderId="5" fillId="3" fontId="5" numFmtId="4" xfId="0" applyAlignment="1" applyBorder="1" applyFont="1" applyNumberFormat="1">
      <alignment horizontal="right" shrinkToFit="0" vertical="center" wrapText="1"/>
    </xf>
    <xf borderId="1" fillId="3" fontId="1" numFmtId="4" xfId="0" applyAlignment="1" applyBorder="1" applyFont="1" applyNumberFormat="1">
      <alignment horizontal="right" shrinkToFit="0" vertical="center" wrapText="1"/>
    </xf>
    <xf borderId="8" fillId="0" fontId="6" numFmtId="0" xfId="0" applyAlignment="1" applyBorder="1" applyFont="1">
      <alignment vertical="center"/>
    </xf>
    <xf borderId="5" fillId="6" fontId="11" numFmtId="0" xfId="0" applyAlignment="1" applyBorder="1" applyFont="1">
      <alignment horizontal="center" vertical="center"/>
    </xf>
    <xf borderId="6" fillId="6" fontId="12" numFmtId="0" xfId="0" applyAlignment="1" applyBorder="1" applyFont="1">
      <alignment horizontal="left" vertical="center"/>
    </xf>
    <xf borderId="7" fillId="7" fontId="11" numFmtId="0" xfId="0" applyAlignment="1" applyBorder="1" applyFont="1">
      <alignment horizontal="center" shrinkToFit="0" vertical="center" wrapText="1"/>
    </xf>
    <xf borderId="7" fillId="7" fontId="11" numFmtId="0" xfId="0" applyAlignment="1" applyBorder="1" applyFont="1">
      <alignment horizontal="left" readingOrder="0" shrinkToFit="0" vertical="center" wrapText="1"/>
    </xf>
    <xf borderId="1" fillId="7" fontId="11" numFmtId="0" xfId="0" applyAlignment="1" applyBorder="1" applyFont="1">
      <alignment horizontal="left" shrinkToFit="0" vertical="center" wrapText="1"/>
    </xf>
    <xf borderId="1" fillId="7" fontId="11" numFmtId="0" xfId="0" applyAlignment="1" applyBorder="1" applyFont="1">
      <alignment horizontal="right" shrinkToFit="0" vertical="center" wrapText="1"/>
    </xf>
    <xf borderId="1" fillId="7" fontId="11" numFmtId="0" xfId="0" applyAlignment="1" applyBorder="1" applyFont="1">
      <alignment horizontal="left" readingOrder="0" shrinkToFit="0" vertical="center" wrapText="1"/>
    </xf>
    <xf borderId="7" fillId="4" fontId="11" numFmtId="1" xfId="0" applyAlignment="1" applyBorder="1" applyFont="1" applyNumberFormat="1">
      <alignment horizontal="center" readingOrder="0" shrinkToFit="0" vertical="center" wrapText="1"/>
    </xf>
    <xf borderId="7" fillId="4" fontId="16" numFmtId="0" xfId="0" applyAlignment="1" applyBorder="1" applyFont="1">
      <alignment shrinkToFit="0" vertical="center" wrapText="1"/>
    </xf>
    <xf borderId="1" fillId="4" fontId="16" numFmtId="0" xfId="0" applyAlignment="1" applyBorder="1" applyFont="1">
      <alignment shrinkToFit="0" vertical="center" wrapText="1"/>
    </xf>
    <xf borderId="1" fillId="4" fontId="16" numFmtId="4" xfId="0" applyAlignment="1" applyBorder="1" applyFont="1" applyNumberFormat="1">
      <alignment horizontal="right" vertical="center"/>
    </xf>
    <xf borderId="0" fillId="0" fontId="16" numFmtId="4" xfId="0" applyAlignment="1" applyFont="1" applyNumberFormat="1">
      <alignment horizontal="right" vertical="center"/>
    </xf>
    <xf borderId="1" fillId="3" fontId="5" numFmtId="1" xfId="0" applyAlignment="1" applyBorder="1" applyFont="1" applyNumberFormat="1">
      <alignment horizontal="center" readingOrder="0" shrinkToFit="0" vertical="center" wrapText="1"/>
    </xf>
    <xf borderId="1" fillId="3" fontId="5" numFmtId="0" xfId="0" applyAlignment="1" applyBorder="1" applyFont="1">
      <alignment readingOrder="0" shrinkToFit="0" vertical="center" wrapText="1"/>
    </xf>
    <xf borderId="1" fillId="3" fontId="5" numFmtId="0" xfId="0" applyAlignment="1" applyBorder="1" applyFont="1">
      <alignment shrinkToFit="0" vertical="center" wrapText="1"/>
    </xf>
    <xf borderId="1" fillId="3" fontId="5" numFmtId="4" xfId="0" applyAlignment="1" applyBorder="1" applyFont="1" applyNumberFormat="1">
      <alignment horizontal="right" vertical="center"/>
    </xf>
    <xf borderId="1" fillId="4" fontId="5" numFmtId="4" xfId="0" applyAlignment="1" applyBorder="1" applyFont="1" applyNumberFormat="1">
      <alignment horizontal="right" vertical="center"/>
    </xf>
    <xf borderId="1" fillId="8" fontId="5" numFmtId="4" xfId="0" applyAlignment="1" applyBorder="1" applyFill="1" applyFont="1" applyNumberFormat="1">
      <alignment horizontal="right" vertical="center"/>
    </xf>
    <xf borderId="1" fillId="8" fontId="5" numFmtId="10" xfId="0" applyAlignment="1" applyBorder="1" applyFont="1" applyNumberFormat="1">
      <alignment horizontal="right" vertical="center"/>
    </xf>
    <xf borderId="0" fillId="0" fontId="5" numFmtId="0" xfId="0" applyAlignment="1" applyFont="1">
      <alignment vertical="center"/>
    </xf>
    <xf borderId="1" fillId="4" fontId="11" numFmtId="1" xfId="0" applyAlignment="1" applyBorder="1" applyFont="1" applyNumberFormat="1">
      <alignment horizontal="center" shrinkToFit="0" vertical="center" wrapText="1"/>
    </xf>
    <xf borderId="1" fillId="3" fontId="5" numFmtId="1" xfId="0" applyAlignment="1" applyBorder="1" applyFont="1" applyNumberFormat="1">
      <alignment horizontal="center" shrinkToFit="0" vertical="center" wrapText="1"/>
    </xf>
    <xf borderId="1" fillId="3" fontId="11" numFmtId="0" xfId="0" applyAlignment="1" applyBorder="1" applyFont="1">
      <alignment readingOrder="0" shrinkToFit="0" vertical="center" wrapText="1"/>
    </xf>
    <xf borderId="1" fillId="3" fontId="11" numFmtId="0" xfId="0" applyAlignment="1" applyBorder="1" applyFont="1">
      <alignment shrinkToFit="0" vertical="center" wrapText="1"/>
    </xf>
    <xf borderId="0" fillId="0" fontId="17" numFmtId="0" xfId="0" applyAlignment="1" applyFont="1">
      <alignment vertical="center"/>
    </xf>
    <xf borderId="0" fillId="0" fontId="9" numFmtId="0" xfId="0" applyAlignment="1" applyFont="1">
      <alignment horizontal="center" shrinkToFit="0" vertical="center" wrapText="1"/>
    </xf>
    <xf borderId="0" fillId="0" fontId="11" numFmtId="0" xfId="0" applyAlignment="1" applyFont="1">
      <alignment horizontal="left" shrinkToFit="0" vertical="center" wrapText="1"/>
    </xf>
    <xf borderId="0" fillId="0" fontId="11" numFmtId="0" xfId="0" applyAlignment="1" applyFont="1">
      <alignment horizontal="left" readingOrder="0" shrinkToFit="0" vertical="center" wrapText="1"/>
    </xf>
    <xf borderId="0" fillId="0" fontId="9" numFmtId="4" xfId="0" applyAlignment="1" applyFont="1" applyNumberFormat="1">
      <alignment horizontal="right" vertical="center"/>
    </xf>
    <xf borderId="0" fillId="0" fontId="11" numFmtId="4" xfId="0" applyAlignment="1" applyFont="1" applyNumberFormat="1">
      <alignment horizontal="right" readingOrder="0" vertical="center"/>
    </xf>
    <xf borderId="0" fillId="0" fontId="8" numFmtId="0" xfId="0" applyAlignment="1" applyFont="1">
      <alignment vertical="center"/>
    </xf>
    <xf borderId="7" fillId="7" fontId="9" numFmtId="0" xfId="0" applyAlignment="1" applyBorder="1" applyFont="1">
      <alignment horizontal="center" shrinkToFit="0" vertical="center" wrapText="1"/>
    </xf>
    <xf borderId="7" fillId="7" fontId="11" numFmtId="0" xfId="0" applyAlignment="1" applyBorder="1" applyFont="1">
      <alignment horizontal="left" shrinkToFit="0" vertical="center" wrapText="1"/>
    </xf>
    <xf borderId="5" fillId="3" fontId="9" numFmtId="4" xfId="0" applyAlignment="1" applyBorder="1" applyFont="1" applyNumberFormat="1">
      <alignment horizontal="right" vertical="center"/>
    </xf>
    <xf borderId="1" fillId="3" fontId="11" numFmtId="4" xfId="0" applyAlignment="1" applyBorder="1" applyFont="1" applyNumberFormat="1">
      <alignment horizontal="right" readingOrder="0" vertical="center"/>
    </xf>
    <xf borderId="1" fillId="7" fontId="9" numFmtId="0" xfId="0" applyAlignment="1" applyBorder="1" applyFont="1">
      <alignment horizontal="center" shrinkToFit="0" vertical="center" wrapText="1"/>
    </xf>
    <xf borderId="1" fillId="7" fontId="2" numFmtId="0" xfId="0" applyAlignment="1" applyBorder="1" applyFont="1">
      <alignment horizontal="center" shrinkToFit="0" vertical="center" wrapText="1"/>
    </xf>
    <xf borderId="1" fillId="7" fontId="2" numFmtId="0" xfId="0" applyAlignment="1" applyBorder="1" applyFont="1">
      <alignment horizontal="left" shrinkToFit="0" vertical="center" wrapText="1"/>
    </xf>
    <xf borderId="1" fillId="7" fontId="2" numFmtId="0" xfId="0" applyAlignment="1" applyBorder="1" applyFont="1">
      <alignment horizontal="left" readingOrder="0" shrinkToFit="0" vertical="center" wrapText="1"/>
    </xf>
    <xf borderId="5" fillId="3" fontId="2" numFmtId="4" xfId="0" applyAlignment="1" applyBorder="1" applyFont="1" applyNumberFormat="1">
      <alignment horizontal="right" vertical="center"/>
    </xf>
    <xf borderId="1" fillId="3" fontId="2" numFmtId="4" xfId="0" applyAlignment="1" applyBorder="1" applyFont="1" applyNumberFormat="1">
      <alignment horizontal="right" vertical="center"/>
    </xf>
    <xf borderId="0" fillId="0" fontId="19" numFmtId="4" xfId="0" applyAlignment="1" applyFont="1" applyNumberFormat="1">
      <alignment horizontal="right" vertical="center"/>
    </xf>
    <xf borderId="0" fillId="0" fontId="19" numFmtId="0" xfId="0" applyAlignment="1" applyFont="1">
      <alignment vertical="center"/>
    </xf>
    <xf borderId="7" fillId="7" fontId="11" numFmtId="0" xfId="0" applyAlignment="1" applyBorder="1" applyFont="1">
      <alignment horizontal="center" shrinkToFit="0" vertical="top" wrapText="1"/>
    </xf>
    <xf borderId="1" fillId="7" fontId="11" numFmtId="0" xfId="0" applyAlignment="1" applyBorder="1" applyFont="1">
      <alignment horizontal="center" shrinkToFit="0" vertical="top" wrapText="1"/>
    </xf>
    <xf borderId="1" fillId="7" fontId="11" numFmtId="0" xfId="0" applyAlignment="1" applyBorder="1" applyFont="1">
      <alignment horizontal="right" shrinkToFit="0" vertical="top" wrapText="1"/>
    </xf>
    <xf borderId="0" fillId="0" fontId="6" numFmtId="0" xfId="0" applyAlignment="1" applyFont="1">
      <alignment vertical="top"/>
    </xf>
    <xf borderId="1" fillId="4" fontId="20" numFmtId="4" xfId="0" applyAlignment="1" applyBorder="1" applyFont="1" applyNumberFormat="1">
      <alignment shrinkToFit="0" vertical="center" wrapText="1"/>
    </xf>
    <xf borderId="1" fillId="0" fontId="18" numFmtId="4" xfId="0" applyAlignment="1" applyBorder="1" applyFont="1" applyNumberFormat="1">
      <alignment horizontal="right" readingOrder="0" shrinkToFit="0" vertical="center" wrapText="1"/>
    </xf>
    <xf borderId="5" fillId="3" fontId="9" numFmtId="1" xfId="0" applyAlignment="1" applyBorder="1" applyFont="1" applyNumberFormat="1">
      <alignment horizontal="left" shrinkToFit="0" wrapText="1"/>
    </xf>
    <xf borderId="0" fillId="0" fontId="8" numFmtId="0" xfId="0" applyAlignment="1" applyFont="1">
      <alignment shrinkToFit="0" wrapText="1"/>
    </xf>
    <xf borderId="5" fillId="3" fontId="5" numFmtId="4" xfId="0" applyAlignment="1" applyBorder="1" applyFont="1" applyNumberFormat="1">
      <alignment shrinkToFit="0" wrapText="1"/>
    </xf>
    <xf borderId="1" fillId="3" fontId="1" numFmtId="4" xfId="0" applyAlignment="1" applyBorder="1" applyFont="1" applyNumberFormat="1">
      <alignment shrinkToFit="0" wrapText="1"/>
    </xf>
    <xf borderId="6" fillId="6" fontId="12" numFmtId="0" xfId="0" applyAlignment="1" applyBorder="1" applyFont="1">
      <alignment horizontal="center"/>
    </xf>
    <xf borderId="6" fillId="6" fontId="12" numFmtId="0" xfId="0" applyAlignment="1" applyBorder="1" applyFont="1">
      <alignment horizontal="left" readingOrder="0" shrinkToFit="0" vertical="center" wrapText="1"/>
    </xf>
    <xf borderId="1" fillId="7" fontId="11" numFmtId="0" xfId="0" applyAlignment="1" applyBorder="1" applyFont="1">
      <alignment horizontal="right" readingOrder="0" shrinkToFit="0" vertical="top" wrapText="1"/>
    </xf>
    <xf borderId="1" fillId="4" fontId="11" numFmtId="4" xfId="0" applyAlignment="1" applyBorder="1" applyFont="1" applyNumberFormat="1">
      <alignment horizontal="right" vertical="center"/>
    </xf>
    <xf borderId="0" fillId="0" fontId="16" numFmtId="10" xfId="0" applyAlignment="1" applyFont="1" applyNumberFormat="1">
      <alignment horizontal="right" vertical="center"/>
    </xf>
    <xf borderId="0" fillId="0" fontId="16" numFmtId="0" xfId="0" applyFont="1"/>
    <xf borderId="7" fillId="7" fontId="9" numFmtId="0" xfId="0" applyAlignment="1" applyBorder="1" applyFont="1">
      <alignment horizontal="left" readingOrder="0" shrinkToFit="0" vertical="center" wrapText="1"/>
    </xf>
    <xf borderId="1" fillId="4" fontId="9" numFmtId="4" xfId="0" applyAlignment="1" applyBorder="1" applyFont="1" applyNumberFormat="1">
      <alignment horizontal="right" vertical="center"/>
    </xf>
    <xf borderId="0" fillId="0" fontId="8" numFmtId="10" xfId="0" applyAlignment="1" applyFont="1" applyNumberFormat="1">
      <alignment horizontal="right" vertical="center"/>
    </xf>
    <xf borderId="0" fillId="0" fontId="8" numFmtId="4" xfId="0" applyAlignment="1" applyFont="1" applyNumberFormat="1">
      <alignment horizontal="right" vertical="center"/>
    </xf>
    <xf borderId="0" fillId="0" fontId="8" numFmtId="0" xfId="0" applyAlignment="1" applyFont="1">
      <alignment readingOrder="0"/>
    </xf>
    <xf borderId="7" fillId="4" fontId="11" numFmtId="1" xfId="0" applyAlignment="1" applyBorder="1" applyFont="1" applyNumberFormat="1">
      <alignment horizontal="center" shrinkToFit="0" vertical="center" wrapText="1"/>
    </xf>
    <xf borderId="5" fillId="4" fontId="16" numFmtId="4" xfId="0" applyAlignment="1" applyBorder="1" applyFont="1" applyNumberFormat="1">
      <alignment horizontal="right" vertical="center"/>
    </xf>
    <xf borderId="9" fillId="0" fontId="11" numFmtId="10" xfId="0" applyAlignment="1" applyBorder="1" applyFont="1" applyNumberFormat="1">
      <alignment horizontal="right" vertical="center"/>
    </xf>
    <xf borderId="3" fillId="0" fontId="16" numFmtId="4" xfId="0" applyAlignment="1" applyBorder="1" applyFont="1" applyNumberFormat="1">
      <alignment horizontal="right" vertical="center"/>
    </xf>
    <xf borderId="10" fillId="3" fontId="11" numFmtId="4" xfId="0" applyAlignment="1" applyBorder="1" applyFont="1" applyNumberFormat="1">
      <alignment horizontal="right" vertical="center"/>
    </xf>
    <xf borderId="9" fillId="0" fontId="16" numFmtId="0" xfId="0" applyAlignment="1" applyBorder="1" applyFont="1">
      <alignment horizontal="right" vertical="center"/>
    </xf>
    <xf borderId="0" fillId="0" fontId="16" numFmtId="0" xfId="0" applyAlignment="1" applyFont="1">
      <alignment horizontal="right" vertical="center"/>
    </xf>
    <xf borderId="11" fillId="0" fontId="11" numFmtId="10" xfId="0" applyAlignment="1" applyBorder="1" applyFont="1" applyNumberFormat="1">
      <alignment horizontal="right" vertical="center"/>
    </xf>
    <xf borderId="4" fillId="0" fontId="16" numFmtId="4" xfId="0" applyAlignment="1" applyBorder="1" applyFont="1" applyNumberFormat="1">
      <alignment horizontal="right" vertical="center"/>
    </xf>
    <xf borderId="11" fillId="0" fontId="16" numFmtId="0" xfId="0" applyAlignment="1" applyBorder="1" applyFont="1">
      <alignment horizontal="right" vertical="center"/>
    </xf>
    <xf borderId="1" fillId="3" fontId="16" numFmtId="0" xfId="0" applyAlignment="1" applyBorder="1" applyFont="1">
      <alignment readingOrder="0" shrinkToFit="0" vertical="center" wrapText="1"/>
    </xf>
    <xf borderId="1" fillId="3" fontId="16" numFmtId="4" xfId="0" applyAlignment="1" applyBorder="1" applyFont="1" applyNumberFormat="1">
      <alignment horizontal="right" vertical="center"/>
    </xf>
    <xf borderId="12" fillId="3" fontId="11" numFmtId="10" xfId="0" applyAlignment="1" applyBorder="1" applyFont="1" applyNumberFormat="1">
      <alignment horizontal="right" vertical="center"/>
    </xf>
    <xf borderId="12" fillId="3" fontId="16" numFmtId="4" xfId="0" applyAlignment="1" applyBorder="1" applyFont="1" applyNumberFormat="1">
      <alignment horizontal="right" vertical="center"/>
    </xf>
    <xf borderId="1" fillId="3" fontId="11" numFmtId="4" xfId="0" applyAlignment="1" applyBorder="1" applyFont="1" applyNumberFormat="1">
      <alignment horizontal="right" vertical="center"/>
    </xf>
    <xf borderId="13" fillId="0" fontId="16" numFmtId="0" xfId="0" applyAlignment="1" applyBorder="1" applyFont="1">
      <alignment horizontal="right" vertical="center"/>
    </xf>
    <xf borderId="14" fillId="0" fontId="16" numFmtId="0" xfId="0" applyAlignment="1" applyBorder="1" applyFont="1">
      <alignment horizontal="right" vertical="center"/>
    </xf>
    <xf borderId="0" fillId="0" fontId="6" numFmtId="0" xfId="0" applyFont="1"/>
    <xf borderId="4" fillId="0" fontId="16" numFmtId="0" xfId="0" applyAlignment="1" applyBorder="1" applyFont="1">
      <alignment horizontal="right" vertical="center"/>
    </xf>
    <xf borderId="15" fillId="3" fontId="11" numFmtId="10" xfId="0" applyAlignment="1" applyBorder="1" applyFont="1" applyNumberFormat="1">
      <alignment horizontal="right" vertical="center"/>
    </xf>
    <xf borderId="15" fillId="3" fontId="16" numFmtId="4" xfId="0" applyAlignment="1" applyBorder="1" applyFont="1" applyNumberFormat="1">
      <alignment horizontal="right" vertical="center"/>
    </xf>
    <xf borderId="5" fillId="3" fontId="11" numFmtId="4" xfId="0" applyAlignment="1" applyBorder="1" applyFont="1" applyNumberFormat="1">
      <alignment horizontal="right" vertical="center"/>
    </xf>
    <xf borderId="1" fillId="3" fontId="11" numFmtId="10" xfId="0" applyAlignment="1" applyBorder="1" applyFont="1" applyNumberFormat="1">
      <alignment horizontal="right" vertical="center"/>
    </xf>
    <xf borderId="1" fillId="4" fontId="11" numFmtId="165" xfId="0" applyAlignment="1" applyBorder="1" applyFont="1" applyNumberFormat="1">
      <alignment horizontal="center" shrinkToFit="0" vertical="center" wrapText="1"/>
    </xf>
    <xf borderId="1" fillId="3" fontId="11" numFmtId="165" xfId="0" applyAlignment="1" applyBorder="1" applyFont="1" applyNumberFormat="1">
      <alignment horizontal="center" shrinkToFit="0" vertical="center" wrapText="1"/>
    </xf>
    <xf borderId="1" fillId="4" fontId="11" numFmtId="166" xfId="0" applyAlignment="1" applyBorder="1" applyFont="1" applyNumberFormat="1">
      <alignment horizontal="center" shrinkToFit="0" vertical="center" wrapText="1"/>
    </xf>
    <xf borderId="1" fillId="3" fontId="11" numFmtId="0" xfId="0" applyAlignment="1" applyBorder="1" applyFont="1">
      <alignment horizontal="center" readingOrder="0" shrinkToFit="0" vertical="center" wrapText="1"/>
    </xf>
    <xf borderId="1" fillId="3" fontId="11" numFmtId="166" xfId="0" applyAlignment="1" applyBorder="1" applyFont="1" applyNumberFormat="1">
      <alignment horizontal="center" shrinkToFit="0" vertical="center" wrapText="1"/>
    </xf>
    <xf borderId="1" fillId="4" fontId="11" numFmtId="0" xfId="0" applyAlignment="1" applyBorder="1" applyFont="1">
      <alignment horizontal="center" shrinkToFit="0" vertical="center" wrapText="1"/>
    </xf>
    <xf borderId="1" fillId="3" fontId="11" numFmtId="0" xfId="0" applyAlignment="1" applyBorder="1" applyFont="1">
      <alignment horizontal="center" shrinkToFit="0" vertical="center" wrapText="1"/>
    </xf>
    <xf borderId="1" fillId="3" fontId="16" numFmtId="0" xfId="0" applyAlignment="1" applyBorder="1" applyFont="1">
      <alignment shrinkToFit="0" vertical="center" wrapText="1"/>
    </xf>
    <xf borderId="0" fillId="0" fontId="11" numFmtId="0" xfId="0" applyAlignment="1" applyFont="1">
      <alignment horizontal="center" shrinkToFit="0" vertical="center" wrapText="1"/>
    </xf>
    <xf borderId="0" fillId="0" fontId="21" numFmtId="0" xfId="0" applyAlignment="1" applyFont="1">
      <alignment horizontal="left" shrinkToFit="0" vertical="center" wrapText="1"/>
    </xf>
    <xf borderId="0" fillId="0" fontId="11" numFmtId="4" xfId="0" applyAlignment="1" applyFont="1" applyNumberFormat="1">
      <alignment horizontal="right" vertical="center"/>
    </xf>
    <xf borderId="1" fillId="7" fontId="9" numFmtId="0" xfId="0" applyAlignment="1" applyBorder="1" applyFont="1">
      <alignment horizontal="center" readingOrder="0" shrinkToFit="0" vertical="center" wrapText="1"/>
    </xf>
    <xf borderId="10" fillId="7" fontId="22" numFmtId="0" xfId="0" applyAlignment="1" applyBorder="1" applyFont="1">
      <alignment horizontal="left" shrinkToFit="0" vertical="center" wrapText="1"/>
    </xf>
    <xf borderId="10" fillId="0" fontId="13" numFmtId="0" xfId="0" applyBorder="1" applyFont="1"/>
    <xf borderId="9" fillId="0" fontId="8" numFmtId="0" xfId="0" applyAlignment="1" applyBorder="1" applyFont="1">
      <alignment horizontal="right" vertical="center"/>
    </xf>
    <xf borderId="3" fillId="0" fontId="8" numFmtId="0" xfId="0" applyAlignment="1" applyBorder="1" applyFont="1">
      <alignment horizontal="right" vertical="center"/>
    </xf>
    <xf borderId="1" fillId="3" fontId="9" numFmtId="4" xfId="0" applyAlignment="1" applyBorder="1" applyFont="1" applyNumberFormat="1">
      <alignment horizontal="right" vertical="center"/>
    </xf>
    <xf borderId="0" fillId="0" fontId="8" numFmtId="0" xfId="0" applyFont="1"/>
    <xf borderId="6" fillId="7" fontId="22" numFmtId="0" xfId="0" applyAlignment="1" applyBorder="1" applyFont="1">
      <alignment horizontal="left" shrinkToFit="0" vertical="center" wrapText="1"/>
    </xf>
    <xf borderId="4" fillId="0" fontId="13" numFmtId="0" xfId="0" applyBorder="1" applyFont="1"/>
    <xf borderId="4" fillId="0" fontId="8" numFmtId="0" xfId="0" applyAlignment="1" applyBorder="1" applyFont="1">
      <alignment horizontal="right" vertical="center"/>
    </xf>
    <xf borderId="6" fillId="7" fontId="23" numFmtId="0" xfId="0" applyAlignment="1" applyBorder="1" applyFont="1">
      <alignment horizontal="left" readingOrder="0" shrinkToFit="0" vertical="center" wrapText="1"/>
    </xf>
    <xf borderId="0" fillId="0" fontId="19" numFmtId="10" xfId="0" applyAlignment="1" applyFont="1" applyNumberFormat="1">
      <alignment horizontal="right" vertical="center"/>
    </xf>
    <xf borderId="1" fillId="8" fontId="2" numFmtId="10" xfId="0" applyAlignment="1" applyBorder="1" applyFont="1" applyNumberFormat="1">
      <alignment horizontal="right" vertical="center"/>
    </xf>
    <xf borderId="0" fillId="0" fontId="19" numFmtId="0" xfId="0" applyFont="1"/>
    <xf borderId="0" fillId="0" fontId="2" numFmtId="0" xfId="0" applyAlignment="1" applyFont="1">
      <alignment horizontal="center" shrinkToFit="0" vertical="center" wrapText="1"/>
    </xf>
    <xf borderId="0" fillId="0" fontId="2" numFmtId="4" xfId="0" applyAlignment="1" applyFont="1" applyNumberFormat="1">
      <alignment horizontal="right" vertical="center"/>
    </xf>
    <xf borderId="0" fillId="0" fontId="2" numFmtId="10" xfId="0" applyAlignment="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42" Type="http://schemas.openxmlformats.org/officeDocument/2006/relationships/worksheet" Target="worksheets/sheet39.xml"/><Relationship Id="rId41" Type="http://schemas.openxmlformats.org/officeDocument/2006/relationships/worksheet" Target="worksheets/sheet38.xml"/><Relationship Id="rId44" Type="http://schemas.openxmlformats.org/officeDocument/2006/relationships/worksheet" Target="worksheets/sheet41.xml"/><Relationship Id="rId43" Type="http://schemas.openxmlformats.org/officeDocument/2006/relationships/worksheet" Target="worksheets/sheet40.xml"/><Relationship Id="rId46" Type="http://schemas.openxmlformats.org/officeDocument/2006/relationships/worksheet" Target="worksheets/sheet43.xml"/><Relationship Id="rId45" Type="http://schemas.openxmlformats.org/officeDocument/2006/relationships/worksheet" Target="worksheets/sheet4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48" Type="http://schemas.openxmlformats.org/officeDocument/2006/relationships/worksheet" Target="worksheets/sheet45.xml"/><Relationship Id="rId47" Type="http://schemas.openxmlformats.org/officeDocument/2006/relationships/worksheet" Target="worksheets/sheet44.xml"/><Relationship Id="rId49" Type="http://schemas.openxmlformats.org/officeDocument/2006/relationships/worksheet" Target="worksheets/sheet4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33" Type="http://schemas.openxmlformats.org/officeDocument/2006/relationships/worksheet" Target="worksheets/sheet30.xml"/><Relationship Id="rId32" Type="http://schemas.openxmlformats.org/officeDocument/2006/relationships/worksheet" Target="worksheets/sheet29.xml"/><Relationship Id="rId35" Type="http://schemas.openxmlformats.org/officeDocument/2006/relationships/worksheet" Target="worksheets/sheet32.xml"/><Relationship Id="rId34" Type="http://schemas.openxmlformats.org/officeDocument/2006/relationships/worksheet" Target="worksheets/sheet31.xml"/><Relationship Id="rId37" Type="http://schemas.openxmlformats.org/officeDocument/2006/relationships/worksheet" Target="worksheets/sheet34.xml"/><Relationship Id="rId36" Type="http://schemas.openxmlformats.org/officeDocument/2006/relationships/worksheet" Target="worksheets/sheet33.xml"/><Relationship Id="rId39" Type="http://schemas.openxmlformats.org/officeDocument/2006/relationships/worksheet" Target="worksheets/sheet36.xml"/><Relationship Id="rId38" Type="http://schemas.openxmlformats.org/officeDocument/2006/relationships/worksheet" Target="worksheets/sheet35.xml"/><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29" Type="http://schemas.openxmlformats.org/officeDocument/2006/relationships/worksheet" Target="worksheets/sheet26.xml"/><Relationship Id="rId51" Type="http://schemas.openxmlformats.org/officeDocument/2006/relationships/worksheet" Target="worksheets/sheet48.xml"/><Relationship Id="rId50" Type="http://schemas.openxmlformats.org/officeDocument/2006/relationships/worksheet" Target="worksheets/sheet47.xml"/><Relationship Id="rId52"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71"/>
    <col customWidth="1" min="2" max="2" width="38.57"/>
    <col customWidth="1" min="3" max="3" width="57.29"/>
    <col customWidth="1" min="4" max="4" width="11.29"/>
  </cols>
  <sheetData>
    <row r="1">
      <c r="A1" s="1"/>
      <c r="B1" s="1"/>
      <c r="C1" s="1"/>
      <c r="D1" s="2"/>
    </row>
    <row r="2">
      <c r="A2" s="1"/>
      <c r="B2" s="1"/>
      <c r="C2" s="1"/>
      <c r="D2" s="2"/>
    </row>
    <row r="3">
      <c r="A3" s="3"/>
      <c r="B3" s="4" t="s">
        <v>0</v>
      </c>
      <c r="C3" s="3"/>
      <c r="D3" s="2"/>
    </row>
    <row r="4">
      <c r="A4" s="3"/>
      <c r="B4" s="3"/>
      <c r="C4" s="5" t="s">
        <v>1</v>
      </c>
      <c r="D4" s="2"/>
    </row>
    <row r="5">
      <c r="A5" s="3"/>
      <c r="B5" s="3"/>
      <c r="C5" s="5" t="s">
        <v>2</v>
      </c>
      <c r="D5" s="2"/>
    </row>
    <row r="6">
      <c r="A6" s="3"/>
      <c r="B6" s="3"/>
      <c r="C6" s="6" t="s">
        <v>3</v>
      </c>
      <c r="D6" s="2"/>
    </row>
    <row r="7">
      <c r="A7" s="3"/>
      <c r="B7" s="3"/>
      <c r="C7" s="7" t="s">
        <v>4</v>
      </c>
      <c r="D7" s="2"/>
    </row>
    <row r="8">
      <c r="A8" s="3"/>
      <c r="B8" s="3"/>
      <c r="C8" s="8" t="s">
        <v>5</v>
      </c>
      <c r="D8" s="2"/>
    </row>
    <row r="9">
      <c r="A9" s="3"/>
      <c r="B9" s="3"/>
      <c r="C9" s="9" t="s">
        <v>6</v>
      </c>
      <c r="D9" s="2"/>
    </row>
    <row r="10">
      <c r="A10" s="10" t="s">
        <v>7</v>
      </c>
      <c r="B10" s="10" t="s">
        <v>8</v>
      </c>
      <c r="C10" s="11" t="s">
        <v>9</v>
      </c>
      <c r="D10" s="12"/>
    </row>
    <row r="11">
      <c r="A11" s="13" t="s">
        <v>7</v>
      </c>
      <c r="B11" s="13" t="s">
        <v>10</v>
      </c>
      <c r="C11" s="3" t="s">
        <v>11</v>
      </c>
      <c r="D11" s="2"/>
    </row>
    <row r="12">
      <c r="A12" s="13"/>
      <c r="B12" s="13"/>
      <c r="C12" s="3" t="s">
        <v>12</v>
      </c>
      <c r="D12" s="2"/>
    </row>
    <row r="13">
      <c r="A13" s="13"/>
      <c r="B13" s="13"/>
      <c r="C13" s="3" t="s">
        <v>13</v>
      </c>
      <c r="D13" s="2"/>
    </row>
    <row r="14">
      <c r="A14" s="13" t="s">
        <v>7</v>
      </c>
      <c r="B14" s="13" t="s">
        <v>14</v>
      </c>
      <c r="C14" s="1" t="s">
        <v>15</v>
      </c>
      <c r="D14" s="2"/>
    </row>
    <row r="15">
      <c r="A15" s="13" t="s">
        <v>7</v>
      </c>
      <c r="B15" s="13" t="s">
        <v>16</v>
      </c>
      <c r="C15" s="3" t="s">
        <v>17</v>
      </c>
      <c r="D15" s="2"/>
    </row>
    <row r="16">
      <c r="A16" s="13" t="s">
        <v>7</v>
      </c>
      <c r="B16" s="13" t="s">
        <v>18</v>
      </c>
      <c r="C16" s="3" t="s">
        <v>19</v>
      </c>
      <c r="D16" s="2"/>
    </row>
    <row r="17">
      <c r="A17" s="13" t="s">
        <v>7</v>
      </c>
      <c r="B17" s="13" t="s">
        <v>20</v>
      </c>
      <c r="C17" s="5" t="s">
        <v>21</v>
      </c>
      <c r="D17" s="2"/>
    </row>
    <row r="18">
      <c r="A18" s="2"/>
      <c r="B18" s="2"/>
      <c r="C18" s="2"/>
      <c r="D18" s="2"/>
    </row>
    <row r="19">
      <c r="A19" s="2"/>
      <c r="B19" s="2"/>
      <c r="C19" s="2"/>
      <c r="D19" s="2"/>
    </row>
    <row r="20">
      <c r="A20" s="2"/>
      <c r="B20" s="2"/>
      <c r="C20" s="2"/>
      <c r="D20" s="2"/>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54" t="str">
        <f>"CAPÍTULO 4: Escenografía, atrezzo, vestuario de "&amp;Datos!C5&amp;" - NO incluya operaciones vinculadas en esta hoja"</f>
        <v>CAPÍTULO 4: Escenografía, atrezzo, vestuario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9"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9"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9"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9"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9"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9"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9"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9"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9"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9"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9"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9"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9"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9"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9"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9"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9"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9"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9"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9"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9" t="s">
        <v>77</v>
      </c>
      <c r="M23" s="60">
        <f t="shared" si="1"/>
        <v>0</v>
      </c>
      <c r="N23" s="61"/>
    </row>
    <row r="24">
      <c r="A24" s="61"/>
      <c r="B24" s="61"/>
      <c r="C24" s="61"/>
      <c r="D24" s="61"/>
      <c r="E24" s="61"/>
      <c r="F24" s="61"/>
      <c r="G24" s="61"/>
      <c r="H24" s="61"/>
      <c r="I24" s="61"/>
      <c r="J24" s="61"/>
      <c r="K24" s="61"/>
      <c r="L24" s="63"/>
      <c r="M24" s="61"/>
      <c r="N24" s="61"/>
    </row>
    <row r="25">
      <c r="A25" s="61"/>
      <c r="B25" s="61"/>
      <c r="C25" s="64" t="s">
        <v>78</v>
      </c>
      <c r="D25" s="47"/>
      <c r="E25" s="61"/>
      <c r="F25" s="61"/>
      <c r="G25" s="61"/>
      <c r="H25" s="65">
        <f>SUM(I3:I23)</f>
        <v>0</v>
      </c>
      <c r="I25" s="47"/>
      <c r="J25" s="66">
        <f>SUM(J3:J23)</f>
        <v>0</v>
      </c>
      <c r="K25" s="61"/>
      <c r="L25" s="63"/>
      <c r="M25" s="66">
        <f>SUM(M3:M23)</f>
        <v>0</v>
      </c>
      <c r="N25" s="61"/>
    </row>
    <row r="26">
      <c r="A26" s="61"/>
      <c r="B26" s="61"/>
      <c r="C26" s="61"/>
      <c r="E26" s="61"/>
      <c r="F26" s="61"/>
      <c r="G26" s="61"/>
      <c r="H26" s="61"/>
      <c r="J26" s="61"/>
      <c r="K26" s="61"/>
      <c r="L26" s="63"/>
      <c r="M26" s="67"/>
      <c r="N26" s="61"/>
    </row>
    <row r="27">
      <c r="A27" s="61"/>
      <c r="B27" s="61"/>
      <c r="C27" s="61"/>
      <c r="E27" s="61"/>
      <c r="F27" s="61"/>
      <c r="G27" s="61"/>
      <c r="H27" s="61"/>
      <c r="J27" s="61"/>
      <c r="K27" s="61"/>
      <c r="L27" s="63"/>
      <c r="M27" s="61"/>
      <c r="N27" s="61"/>
    </row>
    <row r="28">
      <c r="A28" s="61"/>
      <c r="B28" s="61"/>
      <c r="C28" s="61"/>
      <c r="E28" s="61"/>
      <c r="F28" s="61"/>
      <c r="G28" s="61"/>
      <c r="H28" s="61"/>
      <c r="J28" s="61"/>
      <c r="K28" s="61"/>
      <c r="L28" s="63"/>
      <c r="M28" s="61"/>
      <c r="N28" s="61"/>
    </row>
    <row r="29">
      <c r="A29" s="61"/>
      <c r="B29" s="61"/>
      <c r="C29" s="61"/>
      <c r="E29" s="61"/>
      <c r="F29" s="61"/>
      <c r="G29" s="61"/>
      <c r="H29" s="61"/>
      <c r="J29" s="61"/>
      <c r="K29" s="61"/>
      <c r="L29" s="63"/>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5: Estudios de rodaje y sonorización, varios de producción de "&amp;Datos!C4&amp;" - NO incluya operaciones vinculadas en esta hoja"</f>
        <v>CAPÍTULO 5: Estudios de rodaje y sonorización, varios de producción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9"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9"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9"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9"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9"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9"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9"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9"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9"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9"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9"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9"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9"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9"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9"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9"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9"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9"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9"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9"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9" t="s">
        <v>77</v>
      </c>
      <c r="M23" s="60">
        <f t="shared" si="1"/>
        <v>0</v>
      </c>
      <c r="N23" s="61"/>
    </row>
    <row r="24">
      <c r="A24" s="61"/>
      <c r="B24" s="61"/>
      <c r="C24" s="61"/>
      <c r="D24" s="61"/>
      <c r="E24" s="61"/>
      <c r="F24" s="61"/>
      <c r="G24" s="61"/>
      <c r="H24" s="61"/>
      <c r="I24" s="61"/>
      <c r="J24" s="61"/>
      <c r="K24" s="61"/>
      <c r="L24" s="63"/>
      <c r="M24" s="61"/>
      <c r="N24" s="61"/>
    </row>
    <row r="25">
      <c r="A25" s="61"/>
      <c r="B25" s="61"/>
      <c r="C25" s="64" t="s">
        <v>78</v>
      </c>
      <c r="D25" s="47"/>
      <c r="E25" s="61"/>
      <c r="F25" s="61"/>
      <c r="G25" s="61"/>
      <c r="H25" s="65">
        <f>SUM(I3:I23)</f>
        <v>0</v>
      </c>
      <c r="I25" s="47"/>
      <c r="J25" s="66">
        <f>SUM(J3:J23)</f>
        <v>0</v>
      </c>
      <c r="K25" s="61"/>
      <c r="L25" s="63"/>
      <c r="M25" s="66">
        <f>SUM(M3:M23)</f>
        <v>0</v>
      </c>
      <c r="N25" s="61"/>
    </row>
    <row r="26">
      <c r="A26" s="61"/>
      <c r="B26" s="61"/>
      <c r="C26" s="61"/>
      <c r="E26" s="61"/>
      <c r="F26" s="61"/>
      <c r="G26" s="61"/>
      <c r="H26" s="61"/>
      <c r="J26" s="61"/>
      <c r="K26" s="61"/>
      <c r="L26" s="63"/>
      <c r="M26" s="67"/>
      <c r="N26" s="61"/>
    </row>
    <row r="27">
      <c r="A27" s="61"/>
      <c r="B27" s="61"/>
      <c r="C27" s="61"/>
      <c r="E27" s="61"/>
      <c r="F27" s="61"/>
      <c r="G27" s="61"/>
      <c r="H27" s="61"/>
      <c r="J27" s="61"/>
      <c r="K27" s="61"/>
      <c r="L27" s="63"/>
      <c r="M27" s="61"/>
      <c r="N27" s="61"/>
    </row>
    <row r="28">
      <c r="A28" s="61"/>
      <c r="B28" s="61"/>
      <c r="C28" s="61"/>
      <c r="E28" s="61"/>
      <c r="F28" s="61"/>
      <c r="G28" s="61"/>
      <c r="H28" s="61"/>
      <c r="J28" s="61"/>
      <c r="K28" s="61"/>
      <c r="L28" s="63"/>
      <c r="M28" s="61"/>
      <c r="N28" s="61"/>
    </row>
    <row r="29">
      <c r="A29" s="61"/>
      <c r="B29" s="61"/>
      <c r="C29" s="61"/>
      <c r="E29" s="61"/>
      <c r="F29" s="61"/>
      <c r="G29" s="61"/>
      <c r="H29" s="61"/>
      <c r="J29" s="61"/>
      <c r="K29" s="61"/>
      <c r="L29" s="63"/>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5: Estudios de rodaje y sonorización, varios de producción de "&amp;Datos!C5&amp;" - NO incluya operaciones vinculadas en esta hoja"</f>
        <v>CAPÍTULO 5: Estudios de rodaje y sonorización, varios de producción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6: Maquinaria de rodaje, transportes de "&amp;Datos!C4&amp;" - NO incluya operaciones vinculadas en esta hoja"</f>
        <v>CAPÍTULO 6: Maquinaria de rodaje, transportes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6: Maquinaria de rodaje, transportes de "&amp;Datos!C5&amp;" - NO incluya operaciones vinculadas en esta hoja"</f>
        <v>CAPÍTULO 6: Maquinaria de rodaje, transportes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7: Viajes, alojamientos, comidas de "&amp;Datos!C4&amp;" - NO incluya operaciones vinculadas en esta hoja"</f>
        <v>CAPÍTULO 7: Viajes, alojamientos, comidas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7: Viajes, alojamientos, comidas de "&amp;Datos!C5&amp;" - NO incluya operaciones vinculadas en esta hoja"</f>
        <v>CAPÍTULO 7: Viajes, alojamientos, comidas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8: Película virgen, soportes de "&amp;Datos!C4&amp;" - NO incluya operaciones vinculadas en esta hoja"</f>
        <v>CAPÍTULO 8: Película virgen, soportes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8: Película virgen, soportes de "&amp;Datos!C5&amp;" - NO incluya operaciones vinculadas en esta hoja"</f>
        <v>CAPÍTULO 8: Película virgen, soportes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9: Laboratorios de "&amp;Datos!C4&amp;" - NO incluya operaciones vinculadas en esta hoja"</f>
        <v>CAPÍTULO 9: Laboratorios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57"/>
    <col customWidth="1" min="2" max="2" width="38.0"/>
    <col customWidth="1" min="3" max="3" width="35.57"/>
  </cols>
  <sheetData>
    <row r="1">
      <c r="A1" s="14"/>
      <c r="B1" s="14"/>
      <c r="C1" s="14"/>
      <c r="D1" s="14"/>
    </row>
    <row r="2">
      <c r="A2" s="14"/>
      <c r="B2" s="15" t="s">
        <v>22</v>
      </c>
      <c r="D2" s="16"/>
    </row>
    <row r="3">
      <c r="A3" s="14"/>
      <c r="B3" s="17" t="s">
        <v>23</v>
      </c>
      <c r="C3" s="18" t="s">
        <v>24</v>
      </c>
      <c r="D3" s="16"/>
    </row>
    <row r="4">
      <c r="A4" s="14"/>
      <c r="B4" s="19" t="s">
        <v>25</v>
      </c>
      <c r="C4" s="18" t="s">
        <v>26</v>
      </c>
      <c r="D4" s="16"/>
    </row>
    <row r="5">
      <c r="A5" s="14"/>
      <c r="B5" s="19" t="s">
        <v>27</v>
      </c>
      <c r="C5" s="18" t="s">
        <v>28</v>
      </c>
      <c r="D5" s="16"/>
    </row>
    <row r="6">
      <c r="A6" s="14"/>
      <c r="B6" s="19" t="s">
        <v>29</v>
      </c>
      <c r="C6" s="18" t="s">
        <v>30</v>
      </c>
      <c r="D6" s="16"/>
    </row>
    <row r="7">
      <c r="A7" s="14"/>
      <c r="B7" s="17" t="s">
        <v>31</v>
      </c>
      <c r="C7" s="18" t="s">
        <v>32</v>
      </c>
      <c r="D7" s="16"/>
    </row>
    <row r="8">
      <c r="A8" s="14"/>
      <c r="B8" s="19" t="str">
        <f t="shared" ref="B8:B9" si="1">"Compromiso de gasto de "&amp;C4</f>
        <v>Compromiso de gasto de [Productora beneficiaria]</v>
      </c>
      <c r="C8" s="20">
        <v>0.0</v>
      </c>
      <c r="D8" s="16" t="s">
        <v>33</v>
      </c>
    </row>
    <row r="9">
      <c r="A9" s="14"/>
      <c r="B9" s="19" t="str">
        <f t="shared" si="1"/>
        <v>Compromiso de gasto de [Coproductora española no benef.]</v>
      </c>
      <c r="C9" s="20">
        <v>0.0</v>
      </c>
      <c r="D9" s="16" t="s">
        <v>33</v>
      </c>
    </row>
    <row r="10">
      <c r="A10" s="14"/>
      <c r="B10" s="19" t="s">
        <v>34</v>
      </c>
      <c r="C10" s="20">
        <f>C8+C9</f>
        <v>0</v>
      </c>
      <c r="D10" s="16" t="s">
        <v>33</v>
      </c>
    </row>
    <row r="11">
      <c r="A11" s="14"/>
      <c r="B11" s="19" t="s">
        <v>35</v>
      </c>
      <c r="C11" s="20">
        <v>0.0</v>
      </c>
      <c r="D11" s="16" t="s">
        <v>33</v>
      </c>
    </row>
    <row r="12">
      <c r="A12" s="14"/>
      <c r="B12" s="19" t="s">
        <v>36</v>
      </c>
      <c r="C12" s="20">
        <v>0.0</v>
      </c>
      <c r="D12" s="16" t="s">
        <v>33</v>
      </c>
    </row>
    <row r="13">
      <c r="A13" s="14"/>
      <c r="B13" s="19" t="s">
        <v>37</v>
      </c>
      <c r="C13" s="20">
        <v>0.0</v>
      </c>
      <c r="D13" s="16" t="s">
        <v>33</v>
      </c>
    </row>
    <row r="14">
      <c r="A14" s="14"/>
      <c r="B14" s="19" t="s">
        <v>38</v>
      </c>
      <c r="C14" s="20">
        <v>0.0</v>
      </c>
      <c r="D14" s="16" t="s">
        <v>33</v>
      </c>
    </row>
    <row r="15">
      <c r="A15" s="14"/>
      <c r="B15" s="19" t="s">
        <v>39</v>
      </c>
      <c r="C15" s="20">
        <v>0.0</v>
      </c>
      <c r="D15" s="16" t="s">
        <v>33</v>
      </c>
    </row>
    <row r="16">
      <c r="A16" s="14"/>
      <c r="B16" s="19" t="s">
        <v>40</v>
      </c>
      <c r="C16" s="20">
        <v>0.0</v>
      </c>
      <c r="D16" s="16" t="s">
        <v>33</v>
      </c>
    </row>
    <row r="17">
      <c r="A17" s="14"/>
      <c r="B17" s="19" t="s">
        <v>41</v>
      </c>
      <c r="C17" s="20">
        <v>0.0</v>
      </c>
      <c r="D17" s="16" t="s">
        <v>33</v>
      </c>
    </row>
    <row r="18">
      <c r="A18" s="14"/>
      <c r="B18" s="19" t="s">
        <v>42</v>
      </c>
      <c r="C18" s="20">
        <v>0.0</v>
      </c>
      <c r="D18" s="16" t="s">
        <v>33</v>
      </c>
    </row>
    <row r="19">
      <c r="A19" s="14"/>
      <c r="B19" s="19" t="s">
        <v>43</v>
      </c>
      <c r="C19" s="20">
        <v>0.0</v>
      </c>
      <c r="D19" s="16" t="s">
        <v>33</v>
      </c>
    </row>
    <row r="20">
      <c r="A20" s="14"/>
      <c r="B20" s="19" t="s">
        <v>44</v>
      </c>
      <c r="C20" s="20">
        <v>0.0</v>
      </c>
      <c r="D20" s="16" t="s">
        <v>33</v>
      </c>
    </row>
    <row r="21">
      <c r="A21" s="14"/>
      <c r="B21" s="19" t="s">
        <v>45</v>
      </c>
      <c r="C21" s="21" t="s">
        <v>46</v>
      </c>
      <c r="D21" s="16"/>
    </row>
    <row r="22">
      <c r="A22" s="14"/>
      <c r="B22" s="19" t="s">
        <v>47</v>
      </c>
      <c r="C22" s="21" t="s">
        <v>48</v>
      </c>
      <c r="D22" s="16"/>
    </row>
    <row r="23">
      <c r="A23" s="14"/>
      <c r="B23" s="19" t="s">
        <v>49</v>
      </c>
      <c r="C23" s="21" t="s">
        <v>50</v>
      </c>
      <c r="D23" s="16"/>
    </row>
    <row r="24">
      <c r="A24" s="14"/>
      <c r="B24" s="19" t="s">
        <v>51</v>
      </c>
      <c r="C24" s="21" t="s">
        <v>52</v>
      </c>
      <c r="D24" s="16"/>
    </row>
    <row r="25">
      <c r="A25" s="14"/>
      <c r="B25" s="17" t="s">
        <v>53</v>
      </c>
      <c r="C25" s="22">
        <v>0.0</v>
      </c>
      <c r="D25" s="16" t="s">
        <v>33</v>
      </c>
    </row>
    <row r="26">
      <c r="A26" s="14"/>
      <c r="B26" s="19" t="str">
        <f t="shared" ref="B26:B27" si="2">"Coste total de "&amp;C4</f>
        <v>Coste total de [Productora beneficiaria]</v>
      </c>
      <c r="C26" s="23">
        <f>'COSTE TOTAL'!G43</f>
        <v>0</v>
      </c>
      <c r="D26" s="16" t="s">
        <v>33</v>
      </c>
    </row>
    <row r="27">
      <c r="A27" s="14"/>
      <c r="B27" s="17" t="str">
        <f t="shared" si="2"/>
        <v>Coste total de [Coproductora española no benef.]</v>
      </c>
      <c r="C27" s="24">
        <f>'COSTE TOTAL'!G44</f>
        <v>0</v>
      </c>
      <c r="D27" s="16" t="s">
        <v>33</v>
      </c>
    </row>
    <row r="28">
      <c r="A28" s="14"/>
      <c r="B28" s="19" t="s">
        <v>54</v>
      </c>
      <c r="C28" s="24">
        <f>'COSTE TOTAL'!F45</f>
        <v>0</v>
      </c>
      <c r="D28" s="16" t="s">
        <v>33</v>
      </c>
    </row>
    <row r="29">
      <c r="A29" s="25"/>
      <c r="B29" s="26" t="s">
        <v>55</v>
      </c>
      <c r="C29" s="27">
        <f>C28-C10</f>
        <v>0</v>
      </c>
      <c r="D29" s="16" t="s">
        <v>33</v>
      </c>
    </row>
    <row r="30">
      <c r="A30" s="25"/>
      <c r="B30" s="26" t="s">
        <v>56</v>
      </c>
      <c r="C30" s="28">
        <f>IF(C10=0,0,C28/C10)</f>
        <v>0</v>
      </c>
      <c r="D30" s="16"/>
    </row>
    <row r="31">
      <c r="A31" s="25"/>
      <c r="B31" s="26" t="s">
        <v>57</v>
      </c>
      <c r="C31" s="28">
        <f>IF(C10=0,0,C29/C10)</f>
        <v>0</v>
      </c>
      <c r="D31" s="16"/>
    </row>
    <row r="32">
      <c r="A32" s="14"/>
      <c r="B32" s="14"/>
      <c r="C32" s="14"/>
      <c r="D32" s="14"/>
    </row>
  </sheetData>
  <mergeCells count="1">
    <mergeCell ref="B2:C2"/>
  </mergeCell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9: Laboratorios de "&amp;Datos!C5&amp;" - NO incluya operaciones vinculadas en esta hoja"</f>
        <v>CAPÍTULO 9: Laboratorios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10: Seguros sociales y otros seguros de "&amp;Datos!C4&amp;" - NO incluya operaciones vinculadas en esta hoja"</f>
        <v>CAPÍTULO 10: Seguros sociales y otros seguros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10: Seguros sociales y otros seguros de "&amp;Datos!C4&amp;" - NO incluya operaciones vinculadas en esta hoja"</f>
        <v>CAPÍTULO 10: Seguros sociales y otros seguros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9.43"/>
    <col customWidth="1" min="2" max="2" width="27.43"/>
    <col customWidth="1" min="3" max="3" width="27.57"/>
    <col customWidth="1" min="4" max="4" width="16.86"/>
    <col customWidth="1" min="5" max="5" width="10.0"/>
    <col customWidth="1" min="6" max="6" width="10.29"/>
    <col customWidth="1" min="7" max="10" width="10.43"/>
    <col customWidth="1" min="11" max="11" width="6.0"/>
  </cols>
  <sheetData>
    <row r="1">
      <c r="A1" s="68"/>
      <c r="B1" s="69"/>
      <c r="C1" s="69" t="s">
        <v>79</v>
      </c>
      <c r="D1" s="69"/>
      <c r="E1" s="69"/>
      <c r="F1" s="69"/>
      <c r="G1" s="69"/>
      <c r="H1" s="69"/>
      <c r="I1" s="69"/>
      <c r="J1" s="69"/>
      <c r="K1" s="61"/>
    </row>
    <row r="2">
      <c r="A2" s="70" t="s">
        <v>80</v>
      </c>
      <c r="B2" s="71" t="s">
        <v>81</v>
      </c>
      <c r="C2" s="72" t="s">
        <v>82</v>
      </c>
      <c r="D2" s="72" t="s">
        <v>83</v>
      </c>
      <c r="E2" s="73" t="s">
        <v>84</v>
      </c>
      <c r="F2" s="72" t="s">
        <v>85</v>
      </c>
      <c r="G2" s="74" t="s">
        <v>86</v>
      </c>
      <c r="H2" s="74" t="s">
        <v>55</v>
      </c>
      <c r="I2" s="74" t="s">
        <v>87</v>
      </c>
      <c r="J2" s="74" t="s">
        <v>57</v>
      </c>
      <c r="K2" s="61"/>
    </row>
    <row r="3">
      <c r="A3" s="75"/>
      <c r="B3" s="76" t="str">
        <f>Datos!$C$4</f>
        <v>[Productora beneficiaria]</v>
      </c>
      <c r="C3" s="77"/>
      <c r="D3" s="77"/>
      <c r="E3" s="78">
        <f>'C.1.a)'!$H$25</f>
        <v>0</v>
      </c>
      <c r="F3" s="78">
        <f>'C.1.a)'!$M$25</f>
        <v>0</v>
      </c>
      <c r="G3" s="79"/>
      <c r="H3" s="79"/>
      <c r="I3" s="79"/>
      <c r="J3" s="79"/>
      <c r="K3" s="61"/>
    </row>
    <row r="4">
      <c r="A4" s="75"/>
      <c r="B4" s="76" t="str">
        <f>Datos!$C$5</f>
        <v>[Coproductora española no benef.]</v>
      </c>
      <c r="C4" s="77"/>
      <c r="D4" s="77"/>
      <c r="E4" s="78">
        <f>'C.1.b)'!$H$25</f>
        <v>0</v>
      </c>
      <c r="F4" s="78">
        <f>'C.1.b)'!$M$25</f>
        <v>0</v>
      </c>
      <c r="G4" s="79"/>
      <c r="H4" s="79"/>
      <c r="I4" s="79"/>
      <c r="J4" s="79"/>
      <c r="K4" s="61"/>
    </row>
    <row r="5">
      <c r="A5" s="80">
        <v>1.0</v>
      </c>
      <c r="B5" s="81" t="s">
        <v>78</v>
      </c>
      <c r="C5" s="82" t="s">
        <v>88</v>
      </c>
      <c r="D5" s="81" t="s">
        <v>89</v>
      </c>
      <c r="E5" s="83">
        <f t="shared" ref="E5:F5" si="1">E3+E4</f>
        <v>0</v>
      </c>
      <c r="F5" s="83">
        <f t="shared" si="1"/>
        <v>0</v>
      </c>
      <c r="G5" s="84">
        <f>Datos!$C$11</f>
        <v>0</v>
      </c>
      <c r="H5" s="85">
        <f>E5-G5</f>
        <v>0</v>
      </c>
      <c r="I5" s="86">
        <f>IF(G5=0,0,E5/G5)</f>
        <v>0</v>
      </c>
      <c r="J5" s="86">
        <f>IF(G5=0,0,H5/G5)</f>
        <v>0</v>
      </c>
      <c r="K5" s="87"/>
    </row>
    <row r="6">
      <c r="A6" s="88"/>
      <c r="B6" s="76" t="str">
        <f>Datos!$C$4</f>
        <v>[Productora beneficiaria]</v>
      </c>
      <c r="C6" s="77"/>
      <c r="D6" s="77"/>
      <c r="E6" s="78">
        <f>'C.2.a)'!$H$25</f>
        <v>0</v>
      </c>
      <c r="F6" s="78">
        <f>'C.2.a)'!$M$25</f>
        <v>0</v>
      </c>
      <c r="G6" s="79"/>
      <c r="H6" s="79"/>
      <c r="I6" s="79"/>
      <c r="J6" s="79"/>
      <c r="K6" s="61"/>
    </row>
    <row r="7">
      <c r="A7" s="88"/>
      <c r="B7" s="76" t="str">
        <f>Datos!$C$5</f>
        <v>[Coproductora española no benef.]</v>
      </c>
      <c r="C7" s="77"/>
      <c r="D7" s="77"/>
      <c r="E7" s="78">
        <f>'C.2.b)'!$H$25</f>
        <v>0</v>
      </c>
      <c r="F7" s="78">
        <f>'C.2.b)'!$M$25</f>
        <v>0</v>
      </c>
      <c r="G7" s="79"/>
      <c r="H7" s="79"/>
      <c r="I7" s="79"/>
      <c r="J7" s="79"/>
      <c r="K7" s="61"/>
    </row>
    <row r="8">
      <c r="A8" s="89">
        <v>2.0</v>
      </c>
      <c r="B8" s="81" t="s">
        <v>78</v>
      </c>
      <c r="C8" s="82" t="s">
        <v>90</v>
      </c>
      <c r="D8" s="81" t="s">
        <v>89</v>
      </c>
      <c r="E8" s="83">
        <f t="shared" ref="E8:F8" si="2">E6+E7</f>
        <v>0</v>
      </c>
      <c r="F8" s="83">
        <f t="shared" si="2"/>
        <v>0</v>
      </c>
      <c r="G8" s="84">
        <f>Datos!$C$12</f>
        <v>0</v>
      </c>
      <c r="H8" s="85">
        <f>E8-G8</f>
        <v>0</v>
      </c>
      <c r="I8" s="86">
        <f>IF(G8=0,0,E8/G8)</f>
        <v>0</v>
      </c>
      <c r="J8" s="86">
        <f>IF(G8=0,0,H8/G8)</f>
        <v>0</v>
      </c>
      <c r="K8" s="87"/>
    </row>
    <row r="9">
      <c r="A9" s="88"/>
      <c r="B9" s="76" t="str">
        <f>Datos!$C$4</f>
        <v>[Productora beneficiaria]</v>
      </c>
      <c r="C9" s="77"/>
      <c r="D9" s="77"/>
      <c r="E9" s="78">
        <f>'C.3.a)'!$H$90</f>
        <v>0</v>
      </c>
      <c r="F9" s="78">
        <f>'C.3.a)'!$M$90</f>
        <v>0</v>
      </c>
      <c r="G9" s="79"/>
      <c r="H9" s="79"/>
      <c r="I9" s="79"/>
      <c r="J9" s="79"/>
      <c r="K9" s="61"/>
    </row>
    <row r="10">
      <c r="A10" s="88"/>
      <c r="B10" s="76" t="str">
        <f>Datos!$C$5</f>
        <v>[Coproductora española no benef.]</v>
      </c>
      <c r="C10" s="77"/>
      <c r="D10" s="77"/>
      <c r="E10" s="78">
        <f>'C.3.b)'!$H$90</f>
        <v>0</v>
      </c>
      <c r="F10" s="78">
        <f>'C.3.b)'!$M$90</f>
        <v>0</v>
      </c>
      <c r="G10" s="79"/>
      <c r="H10" s="79"/>
      <c r="I10" s="79"/>
      <c r="J10" s="79"/>
      <c r="K10" s="61"/>
    </row>
    <row r="11">
      <c r="A11" s="35">
        <v>3.0</v>
      </c>
      <c r="B11" s="90" t="s">
        <v>78</v>
      </c>
      <c r="C11" s="91" t="s">
        <v>91</v>
      </c>
      <c r="D11" s="90" t="s">
        <v>89</v>
      </c>
      <c r="E11" s="83">
        <f t="shared" ref="E11:F11" si="3">E9+E10</f>
        <v>0</v>
      </c>
      <c r="F11" s="83">
        <f t="shared" si="3"/>
        <v>0</v>
      </c>
      <c r="G11" s="84">
        <f>Datos!$C$13</f>
        <v>0</v>
      </c>
      <c r="H11" s="85">
        <f>E11-G11</f>
        <v>0</v>
      </c>
      <c r="I11" s="86">
        <f>IF(G11=0,0,E11/G11)</f>
        <v>0</v>
      </c>
      <c r="J11" s="86">
        <f>IF(G11=0,0,H11/G11)</f>
        <v>0</v>
      </c>
      <c r="K11" s="92"/>
    </row>
    <row r="12">
      <c r="A12" s="88"/>
      <c r="B12" s="76" t="str">
        <f>Datos!$C$4</f>
        <v>[Productora beneficiaria]</v>
      </c>
      <c r="C12" s="77"/>
      <c r="D12" s="77"/>
      <c r="E12" s="78">
        <f>'C.4.a)'!$H$25</f>
        <v>0</v>
      </c>
      <c r="F12" s="78">
        <f>'C.4.a)'!$M$25</f>
        <v>0</v>
      </c>
      <c r="G12" s="79"/>
      <c r="H12" s="79"/>
      <c r="I12" s="79"/>
      <c r="J12" s="79"/>
      <c r="K12" s="61"/>
    </row>
    <row r="13">
      <c r="A13" s="88"/>
      <c r="B13" s="76" t="str">
        <f>Datos!$C$5</f>
        <v>[Coproductora española no benef.]</v>
      </c>
      <c r="C13" s="77"/>
      <c r="D13" s="77"/>
      <c r="E13" s="78">
        <f>'C.4.b)'!$H$25</f>
        <v>0</v>
      </c>
      <c r="F13" s="78">
        <f>'C.4.b)'!$M$25</f>
        <v>0</v>
      </c>
      <c r="G13" s="79"/>
      <c r="H13" s="79"/>
      <c r="I13" s="79"/>
      <c r="J13" s="79"/>
      <c r="K13" s="61"/>
    </row>
    <row r="14">
      <c r="A14" s="35">
        <v>4.0</v>
      </c>
      <c r="B14" s="90" t="s">
        <v>78</v>
      </c>
      <c r="C14" s="91" t="s">
        <v>92</v>
      </c>
      <c r="D14" s="90" t="s">
        <v>89</v>
      </c>
      <c r="E14" s="83">
        <f t="shared" ref="E14:F14" si="4">E12+E13</f>
        <v>0</v>
      </c>
      <c r="F14" s="83">
        <f t="shared" si="4"/>
        <v>0</v>
      </c>
      <c r="G14" s="84">
        <f>Datos!$C$14</f>
        <v>0</v>
      </c>
      <c r="H14" s="85">
        <f>E14-G14</f>
        <v>0</v>
      </c>
      <c r="I14" s="86">
        <f>IF(G14=0,0,E14/G14)</f>
        <v>0</v>
      </c>
      <c r="J14" s="86">
        <f>IF(G14=0,0,H14/G14)</f>
        <v>0</v>
      </c>
      <c r="K14" s="92"/>
    </row>
    <row r="15">
      <c r="A15" s="88"/>
      <c r="B15" s="76" t="str">
        <f>Datos!$C$4</f>
        <v>[Productora beneficiaria]</v>
      </c>
      <c r="C15" s="77"/>
      <c r="D15" s="77"/>
      <c r="E15" s="78">
        <f>'C.5.a)'!$H$25</f>
        <v>0</v>
      </c>
      <c r="F15" s="78">
        <f>'C.5.a)'!$M$25</f>
        <v>0</v>
      </c>
      <c r="G15" s="79"/>
      <c r="H15" s="79"/>
      <c r="I15" s="79"/>
      <c r="J15" s="79"/>
      <c r="K15" s="61"/>
    </row>
    <row r="16">
      <c r="A16" s="88"/>
      <c r="B16" s="76" t="str">
        <f>Datos!$C$5</f>
        <v>[Coproductora española no benef.]</v>
      </c>
      <c r="C16" s="77"/>
      <c r="D16" s="77"/>
      <c r="E16" s="78">
        <f>'C.5.b)'!$H$25</f>
        <v>0</v>
      </c>
      <c r="F16" s="78">
        <f>'C.5.b)'!$M$25</f>
        <v>0</v>
      </c>
      <c r="G16" s="79"/>
      <c r="H16" s="79"/>
      <c r="I16" s="79"/>
      <c r="J16" s="79"/>
      <c r="K16" s="61"/>
    </row>
    <row r="17">
      <c r="A17" s="35">
        <v>5.0</v>
      </c>
      <c r="B17" s="90" t="s">
        <v>78</v>
      </c>
      <c r="C17" s="91" t="s">
        <v>93</v>
      </c>
      <c r="D17" s="90" t="s">
        <v>89</v>
      </c>
      <c r="E17" s="83">
        <f t="shared" ref="E17:F17" si="5">E15+E16</f>
        <v>0</v>
      </c>
      <c r="F17" s="83">
        <f t="shared" si="5"/>
        <v>0</v>
      </c>
      <c r="G17" s="84">
        <f>Datos!$C$15</f>
        <v>0</v>
      </c>
      <c r="H17" s="85">
        <f>E17-G17</f>
        <v>0</v>
      </c>
      <c r="I17" s="86">
        <f>IF(G17=0,0,E17/G17)</f>
        <v>0</v>
      </c>
      <c r="J17" s="86">
        <f>IF(G17=0,0,H17/G17)</f>
        <v>0</v>
      </c>
      <c r="K17" s="92"/>
    </row>
    <row r="18">
      <c r="A18" s="88"/>
      <c r="B18" s="76" t="str">
        <f>Datos!$C$4</f>
        <v>[Productora beneficiaria]</v>
      </c>
      <c r="C18" s="77"/>
      <c r="D18" s="77"/>
      <c r="E18" s="78">
        <f>'C.6.a)'!$H$25</f>
        <v>0</v>
      </c>
      <c r="F18" s="78">
        <f>'C.6.a)'!$M$25</f>
        <v>0</v>
      </c>
      <c r="G18" s="79"/>
      <c r="H18" s="79"/>
      <c r="I18" s="79"/>
      <c r="J18" s="79"/>
      <c r="K18" s="61"/>
    </row>
    <row r="19">
      <c r="A19" s="88"/>
      <c r="B19" s="76" t="str">
        <f>Datos!$C$5</f>
        <v>[Coproductora española no benef.]</v>
      </c>
      <c r="C19" s="77"/>
      <c r="D19" s="77"/>
      <c r="E19" s="78">
        <f>'C.6.b)'!$H$25</f>
        <v>0</v>
      </c>
      <c r="F19" s="78">
        <f>'C.6.b)'!$M$25</f>
        <v>0</v>
      </c>
      <c r="G19" s="79"/>
      <c r="H19" s="79"/>
      <c r="I19" s="79"/>
      <c r="J19" s="79"/>
      <c r="K19" s="61"/>
    </row>
    <row r="20">
      <c r="A20" s="35">
        <v>6.0</v>
      </c>
      <c r="B20" s="90" t="s">
        <v>78</v>
      </c>
      <c r="C20" s="91" t="s">
        <v>94</v>
      </c>
      <c r="D20" s="90" t="s">
        <v>89</v>
      </c>
      <c r="E20" s="83">
        <f t="shared" ref="E20:F20" si="6">E18+E19</f>
        <v>0</v>
      </c>
      <c r="F20" s="83">
        <f t="shared" si="6"/>
        <v>0</v>
      </c>
      <c r="G20" s="84">
        <f>Datos!$C$16</f>
        <v>0</v>
      </c>
      <c r="H20" s="85">
        <f>E20-G20</f>
        <v>0</v>
      </c>
      <c r="I20" s="86">
        <f>IF(G20=0,0,E20/G20)</f>
        <v>0</v>
      </c>
      <c r="J20" s="86">
        <f>IF(G20=0,0,H20/G20)</f>
        <v>0</v>
      </c>
      <c r="K20" s="92"/>
    </row>
    <row r="21">
      <c r="A21" s="88"/>
      <c r="B21" s="76" t="str">
        <f>Datos!$C$4</f>
        <v>[Productora beneficiaria]</v>
      </c>
      <c r="C21" s="77"/>
      <c r="D21" s="77"/>
      <c r="E21" s="78">
        <f>'C.7.a)'!$H$25</f>
        <v>0</v>
      </c>
      <c r="F21" s="78">
        <f>'C.7.a)'!$M$25</f>
        <v>0</v>
      </c>
      <c r="G21" s="79"/>
      <c r="H21" s="79"/>
      <c r="I21" s="79"/>
      <c r="J21" s="79"/>
      <c r="K21" s="61"/>
    </row>
    <row r="22">
      <c r="A22" s="88"/>
      <c r="B22" s="76" t="str">
        <f>Datos!$C$5</f>
        <v>[Coproductora española no benef.]</v>
      </c>
      <c r="C22" s="77"/>
      <c r="D22" s="77"/>
      <c r="E22" s="78">
        <f>'C.7.b)'!$H$25</f>
        <v>0</v>
      </c>
      <c r="F22" s="78">
        <f>'C.7.b)'!$M$25</f>
        <v>0</v>
      </c>
      <c r="G22" s="79"/>
      <c r="H22" s="79"/>
      <c r="I22" s="79"/>
      <c r="J22" s="79"/>
      <c r="K22" s="61"/>
    </row>
    <row r="23">
      <c r="A23" s="35">
        <v>7.0</v>
      </c>
      <c r="B23" s="90" t="s">
        <v>78</v>
      </c>
      <c r="C23" s="91" t="s">
        <v>95</v>
      </c>
      <c r="D23" s="90" t="s">
        <v>89</v>
      </c>
      <c r="E23" s="83">
        <f t="shared" ref="E23:F23" si="7">E21+E22</f>
        <v>0</v>
      </c>
      <c r="F23" s="83">
        <f t="shared" si="7"/>
        <v>0</v>
      </c>
      <c r="G23" s="84">
        <f>Datos!$C$17</f>
        <v>0</v>
      </c>
      <c r="H23" s="85">
        <f>E23-G23</f>
        <v>0</v>
      </c>
      <c r="I23" s="86">
        <f>IF(G23=0,0,E23/G23)</f>
        <v>0</v>
      </c>
      <c r="J23" s="86">
        <f>IF(G23=0,0,H23/G23)</f>
        <v>0</v>
      </c>
      <c r="K23" s="92"/>
    </row>
    <row r="24">
      <c r="A24" s="88"/>
      <c r="B24" s="76" t="str">
        <f>Datos!$C$4</f>
        <v>[Productora beneficiaria]</v>
      </c>
      <c r="C24" s="77"/>
      <c r="D24" s="77"/>
      <c r="E24" s="78">
        <f>'C.8.a)'!$H$25</f>
        <v>0</v>
      </c>
      <c r="F24" s="78">
        <f>'C.8.a)'!$M$25</f>
        <v>0</v>
      </c>
      <c r="G24" s="79"/>
      <c r="H24" s="79"/>
      <c r="I24" s="79"/>
      <c r="J24" s="79"/>
      <c r="K24" s="61"/>
    </row>
    <row r="25">
      <c r="A25" s="88"/>
      <c r="B25" s="76" t="str">
        <f>Datos!$C$5</f>
        <v>[Coproductora española no benef.]</v>
      </c>
      <c r="C25" s="77"/>
      <c r="D25" s="77"/>
      <c r="E25" s="78">
        <f>'C.8.b)'!$H$25</f>
        <v>0</v>
      </c>
      <c r="F25" s="78">
        <f>'C.8.b)'!$M$25</f>
        <v>0</v>
      </c>
      <c r="G25" s="79"/>
      <c r="H25" s="79"/>
      <c r="I25" s="79"/>
      <c r="J25" s="79"/>
      <c r="K25" s="61"/>
    </row>
    <row r="26">
      <c r="A26" s="35">
        <v>8.0</v>
      </c>
      <c r="B26" s="90" t="s">
        <v>78</v>
      </c>
      <c r="C26" s="91" t="s">
        <v>96</v>
      </c>
      <c r="D26" s="90" t="s">
        <v>89</v>
      </c>
      <c r="E26" s="83">
        <f t="shared" ref="E26:F26" si="8">E24+E25</f>
        <v>0</v>
      </c>
      <c r="F26" s="83">
        <f t="shared" si="8"/>
        <v>0</v>
      </c>
      <c r="G26" s="84">
        <f>Datos!$C$18</f>
        <v>0</v>
      </c>
      <c r="H26" s="85">
        <f>E26-G26</f>
        <v>0</v>
      </c>
      <c r="I26" s="86">
        <f>IF(G26=0,0,E26/G26)</f>
        <v>0</v>
      </c>
      <c r="J26" s="86">
        <f>IF(G26=0,0,H26/G26)</f>
        <v>0</v>
      </c>
      <c r="K26" s="92"/>
    </row>
    <row r="27">
      <c r="A27" s="88"/>
      <c r="B27" s="76" t="str">
        <f>Datos!$C$4</f>
        <v>[Productora beneficiaria]</v>
      </c>
      <c r="C27" s="77"/>
      <c r="D27" s="77"/>
      <c r="E27" s="78">
        <f>'C.9.a)'!$H$25</f>
        <v>0</v>
      </c>
      <c r="F27" s="78">
        <f>'C.9.a)'!$M$25</f>
        <v>0</v>
      </c>
      <c r="G27" s="79"/>
      <c r="H27" s="79"/>
      <c r="I27" s="79"/>
      <c r="J27" s="79"/>
      <c r="K27" s="61"/>
    </row>
    <row r="28">
      <c r="A28" s="88"/>
      <c r="B28" s="76" t="str">
        <f>Datos!$C$5</f>
        <v>[Coproductora española no benef.]</v>
      </c>
      <c r="C28" s="77"/>
      <c r="D28" s="77"/>
      <c r="E28" s="78">
        <f>'C.9.b)'!$H$25</f>
        <v>0</v>
      </c>
      <c r="F28" s="78">
        <f>'C.9.b)'!$M$25</f>
        <v>0</v>
      </c>
      <c r="G28" s="79"/>
      <c r="H28" s="79"/>
      <c r="I28" s="79"/>
      <c r="J28" s="79"/>
      <c r="K28" s="61"/>
    </row>
    <row r="29">
      <c r="A29" s="35">
        <v>9.0</v>
      </c>
      <c r="B29" s="90" t="s">
        <v>78</v>
      </c>
      <c r="C29" s="91" t="s">
        <v>97</v>
      </c>
      <c r="D29" s="90" t="s">
        <v>89</v>
      </c>
      <c r="E29" s="83">
        <f t="shared" ref="E29:F29" si="9">E27+E28</f>
        <v>0</v>
      </c>
      <c r="F29" s="83">
        <f t="shared" si="9"/>
        <v>0</v>
      </c>
      <c r="G29" s="84">
        <f>Datos!$C$19</f>
        <v>0</v>
      </c>
      <c r="H29" s="85">
        <f>E29-G29</f>
        <v>0</v>
      </c>
      <c r="I29" s="86">
        <f>IF(G29=0,0,E29/G29)</f>
        <v>0</v>
      </c>
      <c r="J29" s="86">
        <f>IF(G29=0,0,H29/G29)</f>
        <v>0</v>
      </c>
      <c r="K29" s="92"/>
    </row>
    <row r="30">
      <c r="A30" s="88"/>
      <c r="B30" s="76" t="str">
        <f>Datos!$C$4</f>
        <v>[Productora beneficiaria]</v>
      </c>
      <c r="C30" s="77"/>
      <c r="D30" s="77"/>
      <c r="E30" s="78">
        <f>'C.10.a)'!$H$25</f>
        <v>0</v>
      </c>
      <c r="F30" s="78">
        <f>'C.10.a)'!$M$25</f>
        <v>0</v>
      </c>
      <c r="G30" s="79"/>
      <c r="H30" s="79"/>
      <c r="I30" s="79"/>
      <c r="J30" s="79"/>
      <c r="K30" s="61"/>
    </row>
    <row r="31">
      <c r="A31" s="88"/>
      <c r="B31" s="76" t="str">
        <f>Datos!$C$5</f>
        <v>[Coproductora española no benef.]</v>
      </c>
      <c r="C31" s="77"/>
      <c r="D31" s="77"/>
      <c r="E31" s="78">
        <f>'C.10.b)'!$H$25</f>
        <v>0</v>
      </c>
      <c r="F31" s="78">
        <f>'C.10.b)'!$M$25</f>
        <v>0</v>
      </c>
      <c r="G31" s="79"/>
      <c r="H31" s="79"/>
      <c r="I31" s="79"/>
      <c r="J31" s="79"/>
      <c r="K31" s="61"/>
    </row>
    <row r="32">
      <c r="A32" s="35">
        <v>10.0</v>
      </c>
      <c r="B32" s="90" t="s">
        <v>78</v>
      </c>
      <c r="C32" s="90" t="s">
        <v>98</v>
      </c>
      <c r="D32" s="90" t="s">
        <v>89</v>
      </c>
      <c r="E32" s="83">
        <f t="shared" ref="E32:F32" si="10">E30+E31</f>
        <v>0</v>
      </c>
      <c r="F32" s="83">
        <f t="shared" si="10"/>
        <v>0</v>
      </c>
      <c r="G32" s="84">
        <f>Datos!$C$20</f>
        <v>0</v>
      </c>
      <c r="H32" s="85">
        <f>E32-G32</f>
        <v>0</v>
      </c>
      <c r="I32" s="86">
        <f>IF(G32=0,0,E32/G32)</f>
        <v>0</v>
      </c>
      <c r="J32" s="86">
        <f>IF(G32=0,0,H32/G32)</f>
        <v>0</v>
      </c>
      <c r="K32" s="92"/>
    </row>
    <row r="33">
      <c r="A33" s="93"/>
      <c r="B33" s="94"/>
      <c r="C33" s="95"/>
      <c r="D33" s="96"/>
      <c r="E33" s="96"/>
      <c r="F33" s="97"/>
      <c r="G33" s="79"/>
      <c r="H33" s="79"/>
      <c r="I33" s="79"/>
      <c r="J33" s="79"/>
      <c r="K33" s="98"/>
    </row>
    <row r="34">
      <c r="A34" s="99"/>
      <c r="B34" s="100"/>
      <c r="C34" s="74" t="str">
        <f>"Coste de realización de "&amp;Datos!C4</f>
        <v>Coste de realización de [Productora beneficiaria]</v>
      </c>
      <c r="D34" s="101">
        <f t="shared" ref="D34:D35" si="11">E3+E6+E9+E12+E15+E18+E21+E24+E27+E30</f>
        <v>0</v>
      </c>
      <c r="E34" s="47"/>
      <c r="F34" s="102">
        <f t="shared" ref="F34:F35" si="12">F3+F6+F9+F12+F15+F18+F21+F24+F27+F30</f>
        <v>0</v>
      </c>
      <c r="G34" s="79"/>
      <c r="H34" s="79"/>
      <c r="I34" s="79"/>
      <c r="J34" s="79"/>
      <c r="K34" s="98"/>
    </row>
    <row r="35">
      <c r="A35" s="103"/>
      <c r="B35" s="72"/>
      <c r="C35" s="74" t="str">
        <f>"Coste de realización de "&amp;Datos!C5</f>
        <v>Coste de realización de [Coproductora española no benef.]</v>
      </c>
      <c r="D35" s="101">
        <f t="shared" si="11"/>
        <v>0</v>
      </c>
      <c r="E35" s="47"/>
      <c r="F35" s="102">
        <f t="shared" si="12"/>
        <v>0</v>
      </c>
      <c r="G35" s="79"/>
      <c r="H35" s="79"/>
      <c r="I35" s="79"/>
      <c r="J35" s="79"/>
      <c r="K35" s="98"/>
    </row>
    <row r="36">
      <c r="A36" s="93"/>
      <c r="B36" s="94"/>
      <c r="C36" s="95"/>
      <c r="D36" s="96"/>
      <c r="E36" s="96"/>
      <c r="F36" s="97"/>
      <c r="G36" s="79"/>
      <c r="H36" s="79"/>
      <c r="I36" s="79"/>
      <c r="J36" s="79"/>
      <c r="K36" s="98"/>
    </row>
    <row r="37">
      <c r="A37" s="104" t="s">
        <v>99</v>
      </c>
      <c r="B37" s="105"/>
      <c r="C37" s="106" t="s">
        <v>79</v>
      </c>
      <c r="D37" s="107">
        <f>D34+D35</f>
        <v>0</v>
      </c>
      <c r="E37" s="47"/>
      <c r="F37" s="108">
        <f>F34+F35</f>
        <v>0</v>
      </c>
      <c r="G37" s="109"/>
      <c r="H37" s="109"/>
      <c r="I37" s="109"/>
      <c r="J37" s="109"/>
      <c r="K37" s="110"/>
    </row>
    <row r="38">
      <c r="A38" s="61"/>
      <c r="B38" s="61"/>
      <c r="C38" s="61"/>
      <c r="D38" s="61"/>
      <c r="E38" s="61"/>
      <c r="F38" s="61"/>
      <c r="G38" s="61"/>
      <c r="H38" s="61"/>
      <c r="I38" s="61"/>
      <c r="J38" s="61"/>
    </row>
  </sheetData>
  <mergeCells count="3">
    <mergeCell ref="D34:E34"/>
    <mergeCell ref="D35:E35"/>
    <mergeCell ref="D37:E37"/>
  </mergeCells>
  <printOptions/>
  <pageMargins bottom="0.75" footer="0.0" header="0.0" left="0.7" right="0.7" top="0.75"/>
  <pageSetup fitToHeight="0" paperSize="9" orientation="portrait"/>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c r="A1" s="29"/>
      <c r="B1" s="30" t="str">
        <f>Datos!C21&amp;" - Gastos de "&amp;Datos!C4</f>
        <v>[Nombre completo o razón social de persona o empresa vinculada 1] - Gastos de [Productora beneficiaria]</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Datos!$C$21</f>
        <v>[Nombre completo o razón social de persona o empresa vinculada 1]</v>
      </c>
      <c r="D3" s="56" t="s">
        <v>73</v>
      </c>
      <c r="E3" s="53" t="s">
        <v>102</v>
      </c>
      <c r="F3" s="56" t="s">
        <v>75</v>
      </c>
      <c r="G3" s="57">
        <v>36892.0</v>
      </c>
      <c r="H3" s="56" t="s">
        <v>76</v>
      </c>
      <c r="I3" s="116">
        <v>0.0</v>
      </c>
      <c r="J3" s="58">
        <v>0.0</v>
      </c>
      <c r="K3" s="57">
        <v>36892.0</v>
      </c>
      <c r="L3" s="56" t="s">
        <v>77</v>
      </c>
      <c r="M3" s="60">
        <f t="shared" ref="M3:M23" si="1">IF(E3="Sí",I3,0)</f>
        <v>0</v>
      </c>
      <c r="N3" s="44"/>
    </row>
    <row r="4">
      <c r="A4" s="55">
        <v>2.0</v>
      </c>
      <c r="B4" s="56" t="s">
        <v>71</v>
      </c>
      <c r="C4" s="115" t="str">
        <f>Datos!$C$21</f>
        <v>[Nombre completo o razón social de persona o empresa vinculada 1]</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Datos!$C$21</f>
        <v>[Nombre completo o razón social de persona o empresa vinculada 1]</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Datos!$C$21</f>
        <v>[Nombre completo o razón social de persona o empresa vinculada 1]</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Datos!$C$21</f>
        <v>[Nombre completo o razón social de persona o empresa vinculada 1]</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Datos!$C$21</f>
        <v>[Nombre completo o razón social de persona o empresa vinculada 1]</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Datos!$C$21</f>
        <v>[Nombre completo o razón social de persona o empresa vinculada 1]</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Datos!$C$21</f>
        <v>[Nombre completo o razón social de persona o empresa vinculada 1]</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Datos!$C$21</f>
        <v>[Nombre completo o razón social de persona o empresa vinculada 1]</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Datos!$C$21</f>
        <v>[Nombre completo o razón social de persona o empresa vinculada 1]</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Datos!$C$21</f>
        <v>[Nombre completo o razón social de persona o empresa vinculada 1]</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Datos!$C$21</f>
        <v>[Nombre completo o razón social de persona o empresa vinculada 1]</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Datos!$C$21</f>
        <v>[Nombre completo o razón social de persona o empresa vinculada 1]</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Datos!$C$21</f>
        <v>[Nombre completo o razón social de persona o empresa vinculada 1]</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Datos!$C$21</f>
        <v>[Nombre completo o razón social de persona o empresa vinculada 1]</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Datos!$C$21</f>
        <v>[Nombre completo o razón social de persona o empresa vinculada 1]</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Datos!$C$21</f>
        <v>[Nombre completo o razón social de persona o empresa vinculada 1]</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Datos!$C$21</f>
        <v>[Nombre completo o razón social de persona o empresa vinculada 1]</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Datos!$C$21</f>
        <v>[Nombre completo o razón social de persona o empresa vinculada 1]</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Datos!$C$21</f>
        <v>[Nombre completo o razón social de persona o empresa vinculada 1]</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Datos!$C$21</f>
        <v>[Nombre completo o razón social de persona o empresa vinculada 1]</v>
      </c>
      <c r="D23" s="56" t="s">
        <v>73</v>
      </c>
      <c r="E23" s="38" t="s">
        <v>74</v>
      </c>
      <c r="F23" s="56" t="s">
        <v>75</v>
      </c>
      <c r="G23" s="57">
        <v>36892.0</v>
      </c>
      <c r="H23" s="56" t="s">
        <v>76</v>
      </c>
      <c r="I23" s="58">
        <v>0.0</v>
      </c>
      <c r="J23" s="58">
        <v>0.0</v>
      </c>
      <c r="K23" s="57">
        <v>36892.0</v>
      </c>
      <c r="L23" s="56" t="s">
        <v>77</v>
      </c>
      <c r="M23" s="60">
        <f t="shared" si="1"/>
        <v>0</v>
      </c>
      <c r="N23" s="44"/>
    </row>
    <row r="24" ht="15.75" customHeight="1">
      <c r="A24" s="44"/>
      <c r="B24" s="44"/>
      <c r="C24" s="44"/>
      <c r="D24" s="44"/>
      <c r="E24" s="44"/>
      <c r="F24" s="44"/>
      <c r="G24" s="44"/>
      <c r="H24" s="44"/>
      <c r="I24" s="44"/>
      <c r="J24" s="44"/>
      <c r="K24" s="44"/>
      <c r="L24" s="44"/>
      <c r="M24" s="44"/>
      <c r="N24" s="44"/>
    </row>
    <row r="25" ht="15.75" customHeight="1">
      <c r="A25" s="44"/>
      <c r="B25" s="44"/>
      <c r="C25" s="117" t="s">
        <v>78</v>
      </c>
      <c r="D25" s="47"/>
      <c r="E25" s="118"/>
      <c r="F25" s="118"/>
      <c r="G25" s="118"/>
      <c r="H25" s="119">
        <f>SUM(I3:I23)</f>
        <v>0</v>
      </c>
      <c r="I25" s="47"/>
      <c r="J25" s="120">
        <f>SUM(J3:J23)</f>
        <v>0</v>
      </c>
      <c r="K25" s="118"/>
      <c r="L25" s="118"/>
      <c r="M25" s="120">
        <f>SUM(M3:M23)</f>
        <v>0</v>
      </c>
      <c r="N25" s="118"/>
    </row>
    <row r="26" ht="15.75" customHeight="1">
      <c r="A26" s="12"/>
      <c r="B26" s="12"/>
      <c r="C26" s="12"/>
      <c r="E26" s="12"/>
      <c r="F26" s="12"/>
      <c r="G26" s="12"/>
      <c r="H26" s="12"/>
      <c r="J26" s="12"/>
      <c r="K26" s="12"/>
      <c r="L26" s="12"/>
      <c r="M26" s="52"/>
      <c r="N26" s="12"/>
    </row>
    <row r="27" ht="15.75" customHeight="1">
      <c r="A27" s="12"/>
      <c r="B27" s="12"/>
      <c r="C27" s="12"/>
      <c r="E27" s="12"/>
      <c r="F27" s="12"/>
      <c r="G27" s="12"/>
      <c r="H27" s="12"/>
      <c r="J27" s="12"/>
      <c r="K27" s="12"/>
      <c r="L27" s="12"/>
      <c r="M27" s="12"/>
      <c r="N27" s="12"/>
    </row>
    <row r="28" ht="15.75" customHeight="1">
      <c r="A28" s="12"/>
      <c r="B28" s="12"/>
      <c r="C28" s="12"/>
      <c r="E28" s="12"/>
      <c r="F28" s="12"/>
      <c r="G28" s="12"/>
      <c r="H28" s="12"/>
      <c r="J28" s="12"/>
      <c r="K28" s="12"/>
      <c r="L28" s="12"/>
      <c r="M28" s="12"/>
      <c r="N28" s="12"/>
    </row>
    <row r="29" ht="15.75" customHeight="1">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c r="A1" s="29"/>
      <c r="B1" s="30" t="str">
        <f>Datos!C21&amp;" - Gastos de "&amp;Datos!C5</f>
        <v>[Nombre completo o razón social de persona o empresa vinculada 1] - Gastos de [Coproductora española no benef.]</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Datos!$C$21</f>
        <v>[Nombre completo o razón social de persona o empresa vinculada 1]</v>
      </c>
      <c r="D3" s="56" t="s">
        <v>73</v>
      </c>
      <c r="E3" s="53" t="s">
        <v>74</v>
      </c>
      <c r="F3" s="56" t="s">
        <v>75</v>
      </c>
      <c r="G3" s="57">
        <v>36892.0</v>
      </c>
      <c r="H3" s="56" t="s">
        <v>76</v>
      </c>
      <c r="I3" s="116">
        <v>0.0</v>
      </c>
      <c r="J3" s="58">
        <v>0.0</v>
      </c>
      <c r="K3" s="57">
        <v>36892.0</v>
      </c>
      <c r="L3" s="56" t="s">
        <v>77</v>
      </c>
      <c r="M3" s="60">
        <f t="shared" ref="M3:M23" si="1">IF(E3="Sí",I3,0)</f>
        <v>0</v>
      </c>
      <c r="N3" s="44"/>
    </row>
    <row r="4">
      <c r="A4" s="55">
        <v>2.0</v>
      </c>
      <c r="B4" s="56" t="s">
        <v>71</v>
      </c>
      <c r="C4" s="115" t="str">
        <f>Datos!$C$21</f>
        <v>[Nombre completo o razón social de persona o empresa vinculada 1]</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Datos!$C$21</f>
        <v>[Nombre completo o razón social de persona o empresa vinculada 1]</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Datos!$C$21</f>
        <v>[Nombre completo o razón social de persona o empresa vinculada 1]</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Datos!$C$21</f>
        <v>[Nombre completo o razón social de persona o empresa vinculada 1]</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Datos!$C$21</f>
        <v>[Nombre completo o razón social de persona o empresa vinculada 1]</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Datos!$C$21</f>
        <v>[Nombre completo o razón social de persona o empresa vinculada 1]</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Datos!$C$21</f>
        <v>[Nombre completo o razón social de persona o empresa vinculada 1]</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Datos!$C$21</f>
        <v>[Nombre completo o razón social de persona o empresa vinculada 1]</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Datos!$C$21</f>
        <v>[Nombre completo o razón social de persona o empresa vinculada 1]</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Datos!$C$21</f>
        <v>[Nombre completo o razón social de persona o empresa vinculada 1]</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Datos!$C$21</f>
        <v>[Nombre completo o razón social de persona o empresa vinculada 1]</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Datos!$C$21</f>
        <v>[Nombre completo o razón social de persona o empresa vinculada 1]</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Datos!$C$21</f>
        <v>[Nombre completo o razón social de persona o empresa vinculada 1]</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Datos!$C$21</f>
        <v>[Nombre completo o razón social de persona o empresa vinculada 1]</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Datos!$C$21</f>
        <v>[Nombre completo o razón social de persona o empresa vinculada 1]</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Datos!$C$21</f>
        <v>[Nombre completo o razón social de persona o empresa vinculada 1]</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Datos!$C$21</f>
        <v>[Nombre completo o razón social de persona o empresa vinculada 1]</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Datos!$C$21</f>
        <v>[Nombre completo o razón social de persona o empresa vinculada 1]</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Datos!$C$21</f>
        <v>[Nombre completo o razón social de persona o empresa vinculada 1]</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Datos!$C$21</f>
        <v>[Nombre completo o razón social de persona o empresa vinculada 1]</v>
      </c>
      <c r="D23" s="56" t="s">
        <v>73</v>
      </c>
      <c r="E23" s="38" t="s">
        <v>74</v>
      </c>
      <c r="F23" s="56" t="s">
        <v>75</v>
      </c>
      <c r="G23" s="57">
        <v>36892.0</v>
      </c>
      <c r="H23" s="56" t="s">
        <v>76</v>
      </c>
      <c r="I23" s="58">
        <v>0.0</v>
      </c>
      <c r="J23" s="58">
        <v>0.0</v>
      </c>
      <c r="K23" s="57">
        <v>36892.0</v>
      </c>
      <c r="L23" s="56" t="s">
        <v>77</v>
      </c>
      <c r="M23" s="60">
        <f t="shared" si="1"/>
        <v>0</v>
      </c>
      <c r="N23" s="44"/>
    </row>
    <row r="24" ht="15.75" customHeight="1">
      <c r="A24" s="44"/>
      <c r="B24" s="44"/>
      <c r="C24" s="44"/>
      <c r="D24" s="44"/>
      <c r="E24" s="44"/>
      <c r="F24" s="44"/>
      <c r="G24" s="44"/>
      <c r="H24" s="44"/>
      <c r="I24" s="44"/>
      <c r="J24" s="44"/>
      <c r="K24" s="44"/>
      <c r="L24" s="44"/>
      <c r="M24" s="44"/>
      <c r="N24" s="44"/>
    </row>
    <row r="25" ht="15.75" customHeight="1">
      <c r="A25" s="44"/>
      <c r="B25" s="44"/>
      <c r="C25" s="117" t="s">
        <v>78</v>
      </c>
      <c r="D25" s="47"/>
      <c r="E25" s="118"/>
      <c r="F25" s="118"/>
      <c r="G25" s="118"/>
      <c r="H25" s="119">
        <f>SUM(I3:I23)</f>
        <v>0</v>
      </c>
      <c r="I25" s="47"/>
      <c r="J25" s="120">
        <f>SUM(J3:J23)</f>
        <v>0</v>
      </c>
      <c r="K25" s="118"/>
      <c r="L25" s="118"/>
      <c r="M25" s="120">
        <f>SUM(M3:M23)</f>
        <v>0</v>
      </c>
      <c r="N25" s="118"/>
    </row>
    <row r="26" ht="15.75" customHeight="1">
      <c r="A26" s="12"/>
      <c r="B26" s="12"/>
      <c r="C26" s="12"/>
      <c r="E26" s="12"/>
      <c r="F26" s="12"/>
      <c r="G26" s="12"/>
      <c r="H26" s="12"/>
      <c r="J26" s="12"/>
      <c r="K26" s="12"/>
      <c r="L26" s="12"/>
      <c r="M26" s="52"/>
      <c r="N26" s="12"/>
    </row>
    <row r="27" ht="15.75" customHeight="1">
      <c r="A27" s="12"/>
      <c r="B27" s="12"/>
      <c r="C27" s="12"/>
      <c r="E27" s="12"/>
      <c r="F27" s="12"/>
      <c r="G27" s="12"/>
      <c r="H27" s="12"/>
      <c r="J27" s="12"/>
      <c r="K27" s="12"/>
      <c r="L27" s="12"/>
      <c r="M27" s="12"/>
      <c r="N27" s="12"/>
    </row>
    <row r="28" ht="15.75" customHeight="1">
      <c r="A28" s="12"/>
      <c r="B28" s="12"/>
      <c r="C28" s="12"/>
      <c r="E28" s="12"/>
      <c r="F28" s="12"/>
      <c r="G28" s="12"/>
      <c r="H28" s="12"/>
      <c r="J28" s="12"/>
      <c r="K28" s="12"/>
      <c r="L28" s="12"/>
      <c r="M28" s="12"/>
      <c r="N28" s="12"/>
    </row>
    <row r="29" ht="15.75" customHeight="1">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Datos!C22&amp;" - Gastos de "&amp;Datos!C4</f>
        <v>[Nombre completo o razón social de persona o empresa vinculada 2] - Gastos de [Productora beneficiaria]</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Datos!$C$22</f>
        <v>[Nombre completo o razón social de persona o empresa vinculada 2]</v>
      </c>
      <c r="D3" s="56" t="s">
        <v>73</v>
      </c>
      <c r="E3" s="38" t="s">
        <v>74</v>
      </c>
      <c r="F3" s="56" t="s">
        <v>75</v>
      </c>
      <c r="G3" s="57">
        <v>36892.0</v>
      </c>
      <c r="H3" s="56" t="s">
        <v>76</v>
      </c>
      <c r="I3" s="58">
        <v>0.0</v>
      </c>
      <c r="J3" s="58">
        <v>0.0</v>
      </c>
      <c r="K3" s="57">
        <v>36892.0</v>
      </c>
      <c r="L3" s="56" t="s">
        <v>77</v>
      </c>
      <c r="M3" s="60">
        <f t="shared" ref="M3:M23" si="1">IF(E3="Sí",I3,0)</f>
        <v>0</v>
      </c>
      <c r="N3" s="44"/>
    </row>
    <row r="4">
      <c r="A4" s="55">
        <v>2.0</v>
      </c>
      <c r="B4" s="56" t="s">
        <v>71</v>
      </c>
      <c r="C4" s="115" t="str">
        <f>Datos!$C$22</f>
        <v>[Nombre completo o razón social de persona o empresa vinculada 2]</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Datos!$C$22</f>
        <v>[Nombre completo o razón social de persona o empresa vinculada 2]</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Datos!$C$22</f>
        <v>[Nombre completo o razón social de persona o empresa vinculada 2]</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Datos!$C$22</f>
        <v>[Nombre completo o razón social de persona o empresa vinculada 2]</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Datos!$C$22</f>
        <v>[Nombre completo o razón social de persona o empresa vinculada 2]</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Datos!$C$22</f>
        <v>[Nombre completo o razón social de persona o empresa vinculada 2]</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Datos!$C$22</f>
        <v>[Nombre completo o razón social de persona o empresa vinculada 2]</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Datos!$C$22</f>
        <v>[Nombre completo o razón social de persona o empresa vinculada 2]</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Datos!$C$22</f>
        <v>[Nombre completo o razón social de persona o empresa vinculada 2]</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Datos!$C$22</f>
        <v>[Nombre completo o razón social de persona o empresa vinculada 2]</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Datos!$C$22</f>
        <v>[Nombre completo o razón social de persona o empresa vinculada 2]</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Datos!$C$22</f>
        <v>[Nombre completo o razón social de persona o empresa vinculada 2]</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Datos!$C$22</f>
        <v>[Nombre completo o razón social de persona o empresa vinculada 2]</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Datos!$C$22</f>
        <v>[Nombre completo o razón social de persona o empresa vinculada 2]</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Datos!$C$22</f>
        <v>[Nombre completo o razón social de persona o empresa vinculada 2]</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Datos!$C$22</f>
        <v>[Nombre completo o razón social de persona o empresa vinculada 2]</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Datos!$C$22</f>
        <v>[Nombre completo o razón social de persona o empresa vinculada 2]</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Datos!$C$22</f>
        <v>[Nombre completo o razón social de persona o empresa vinculada 2]</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Datos!$C$22</f>
        <v>[Nombre completo o razón social de persona o empresa vinculada 2]</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Datos!$C$22</f>
        <v>[Nombre completo o razón social de persona o empresa vinculada 2]</v>
      </c>
      <c r="D23" s="56" t="s">
        <v>73</v>
      </c>
      <c r="E23" s="38" t="s">
        <v>74</v>
      </c>
      <c r="F23" s="56" t="s">
        <v>75</v>
      </c>
      <c r="G23" s="57">
        <v>36892.0</v>
      </c>
      <c r="H23" s="56" t="s">
        <v>76</v>
      </c>
      <c r="I23" s="58">
        <v>0.0</v>
      </c>
      <c r="J23" s="58">
        <v>0.0</v>
      </c>
      <c r="K23" s="57">
        <v>36892.0</v>
      </c>
      <c r="L23" s="56" t="s">
        <v>77</v>
      </c>
      <c r="M23" s="60">
        <f t="shared" si="1"/>
        <v>0</v>
      </c>
      <c r="N23" s="44"/>
    </row>
    <row r="24">
      <c r="A24" s="44"/>
      <c r="B24" s="44"/>
      <c r="C24" s="44"/>
      <c r="D24" s="44"/>
      <c r="E24" s="44"/>
      <c r="F24" s="44"/>
      <c r="G24" s="44"/>
      <c r="H24" s="44"/>
      <c r="I24" s="44"/>
      <c r="J24" s="44"/>
      <c r="K24" s="44"/>
      <c r="L24" s="44"/>
      <c r="M24" s="44"/>
      <c r="N24" s="44"/>
    </row>
    <row r="25">
      <c r="A25" s="44"/>
      <c r="B25" s="44"/>
      <c r="C25" s="117" t="s">
        <v>78</v>
      </c>
      <c r="D25" s="47"/>
      <c r="E25" s="118"/>
      <c r="F25" s="118"/>
      <c r="G25" s="118"/>
      <c r="H25" s="119">
        <f>SUM(I3:I23)</f>
        <v>0</v>
      </c>
      <c r="I25" s="47"/>
      <c r="J25" s="120">
        <f>SUM(J3:J23)</f>
        <v>0</v>
      </c>
      <c r="K25" s="118"/>
      <c r="L25" s="118"/>
      <c r="M25" s="120">
        <f>SUM(M3:M23)</f>
        <v>0</v>
      </c>
      <c r="N25" s="118"/>
    </row>
    <row r="26">
      <c r="A26" s="12"/>
      <c r="B26" s="12"/>
      <c r="C26" s="12"/>
      <c r="E26" s="12"/>
      <c r="F26" s="12"/>
      <c r="G26" s="12"/>
      <c r="H26" s="12"/>
      <c r="J26" s="12"/>
      <c r="K26" s="12"/>
      <c r="L26" s="12"/>
      <c r="M26" s="52"/>
      <c r="N26" s="12"/>
    </row>
    <row r="27">
      <c r="A27" s="12"/>
      <c r="B27" s="12"/>
      <c r="C27" s="12"/>
      <c r="E27" s="12"/>
      <c r="F27" s="12"/>
      <c r="G27" s="12"/>
      <c r="H27" s="12"/>
      <c r="J27" s="12"/>
      <c r="K27" s="12"/>
      <c r="L27" s="12"/>
      <c r="M27" s="12"/>
      <c r="N27" s="12"/>
    </row>
    <row r="28">
      <c r="A28" s="12"/>
      <c r="B28" s="12"/>
      <c r="C28" s="12"/>
      <c r="E28" s="12"/>
      <c r="F28" s="12"/>
      <c r="G28" s="12"/>
      <c r="H28" s="12"/>
      <c r="J28" s="12"/>
      <c r="K28" s="12"/>
      <c r="L28" s="12"/>
      <c r="M28" s="12"/>
      <c r="N28" s="12"/>
    </row>
    <row r="29">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Datos!C22&amp;" - Gastos de "&amp;Datos!C5</f>
        <v>[Nombre completo o razón social de persona o empresa vinculada 2] - Gastos de [Coproductora española no benef.]</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Datos!$C$22</f>
        <v>[Nombre completo o razón social de persona o empresa vinculada 2]</v>
      </c>
      <c r="D3" s="56" t="s">
        <v>73</v>
      </c>
      <c r="E3" s="38" t="s">
        <v>74</v>
      </c>
      <c r="F3" s="56" t="s">
        <v>75</v>
      </c>
      <c r="G3" s="57">
        <v>36892.0</v>
      </c>
      <c r="H3" s="56" t="s">
        <v>76</v>
      </c>
      <c r="I3" s="58">
        <v>0.0</v>
      </c>
      <c r="J3" s="58">
        <v>0.0</v>
      </c>
      <c r="K3" s="57">
        <v>36892.0</v>
      </c>
      <c r="L3" s="56" t="s">
        <v>77</v>
      </c>
      <c r="M3" s="60">
        <f t="shared" ref="M3:M23" si="1">IF(E3="Sí",I3,0)</f>
        <v>0</v>
      </c>
      <c r="N3" s="44"/>
    </row>
    <row r="4">
      <c r="A4" s="55">
        <v>2.0</v>
      </c>
      <c r="B4" s="56" t="s">
        <v>71</v>
      </c>
      <c r="C4" s="115" t="str">
        <f>Datos!$C$22</f>
        <v>[Nombre completo o razón social de persona o empresa vinculada 2]</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Datos!$C$22</f>
        <v>[Nombre completo o razón social de persona o empresa vinculada 2]</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Datos!$C$22</f>
        <v>[Nombre completo o razón social de persona o empresa vinculada 2]</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Datos!$C$22</f>
        <v>[Nombre completo o razón social de persona o empresa vinculada 2]</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Datos!$C$22</f>
        <v>[Nombre completo o razón social de persona o empresa vinculada 2]</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Datos!$C$22</f>
        <v>[Nombre completo o razón social de persona o empresa vinculada 2]</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Datos!$C$22</f>
        <v>[Nombre completo o razón social de persona o empresa vinculada 2]</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Datos!$C$22</f>
        <v>[Nombre completo o razón social de persona o empresa vinculada 2]</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Datos!$C$22</f>
        <v>[Nombre completo o razón social de persona o empresa vinculada 2]</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Datos!$C$22</f>
        <v>[Nombre completo o razón social de persona o empresa vinculada 2]</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Datos!$C$22</f>
        <v>[Nombre completo o razón social de persona o empresa vinculada 2]</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Datos!$C$22</f>
        <v>[Nombre completo o razón social de persona o empresa vinculada 2]</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Datos!$C$22</f>
        <v>[Nombre completo o razón social de persona o empresa vinculada 2]</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Datos!$C$22</f>
        <v>[Nombre completo o razón social de persona o empresa vinculada 2]</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Datos!$C$22</f>
        <v>[Nombre completo o razón social de persona o empresa vinculada 2]</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Datos!$C$22</f>
        <v>[Nombre completo o razón social de persona o empresa vinculada 2]</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Datos!$C$22</f>
        <v>[Nombre completo o razón social de persona o empresa vinculada 2]</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Datos!$C$22</f>
        <v>[Nombre completo o razón social de persona o empresa vinculada 2]</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Datos!$C$22</f>
        <v>[Nombre completo o razón social de persona o empresa vinculada 2]</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Datos!$C$22</f>
        <v>[Nombre completo o razón social de persona o empresa vinculada 2]</v>
      </c>
      <c r="D23" s="56" t="s">
        <v>73</v>
      </c>
      <c r="E23" s="38" t="s">
        <v>74</v>
      </c>
      <c r="F23" s="56" t="s">
        <v>75</v>
      </c>
      <c r="G23" s="57">
        <v>36892.0</v>
      </c>
      <c r="H23" s="56" t="s">
        <v>76</v>
      </c>
      <c r="I23" s="58">
        <v>0.0</v>
      </c>
      <c r="J23" s="58">
        <v>0.0</v>
      </c>
      <c r="K23" s="57">
        <v>36892.0</v>
      </c>
      <c r="L23" s="56" t="s">
        <v>77</v>
      </c>
      <c r="M23" s="60">
        <f t="shared" si="1"/>
        <v>0</v>
      </c>
      <c r="N23" s="44"/>
    </row>
    <row r="24">
      <c r="A24" s="44"/>
      <c r="B24" s="44"/>
      <c r="C24" s="44"/>
      <c r="D24" s="44"/>
      <c r="E24" s="44"/>
      <c r="F24" s="44"/>
      <c r="G24" s="44"/>
      <c r="H24" s="44"/>
      <c r="I24" s="44"/>
      <c r="J24" s="44"/>
      <c r="K24" s="44"/>
      <c r="L24" s="44"/>
      <c r="M24" s="44"/>
      <c r="N24" s="44"/>
    </row>
    <row r="25">
      <c r="A25" s="44"/>
      <c r="B25" s="44"/>
      <c r="C25" s="117" t="s">
        <v>78</v>
      </c>
      <c r="D25" s="47"/>
      <c r="E25" s="118"/>
      <c r="F25" s="118"/>
      <c r="G25" s="118"/>
      <c r="H25" s="119">
        <f>SUM(I3:I23)</f>
        <v>0</v>
      </c>
      <c r="I25" s="47"/>
      <c r="J25" s="120">
        <f>SUM(J3:J23)</f>
        <v>0</v>
      </c>
      <c r="K25" s="118"/>
      <c r="L25" s="118"/>
      <c r="M25" s="120">
        <f>SUM(M3:M23)</f>
        <v>0</v>
      </c>
      <c r="N25" s="118"/>
    </row>
    <row r="26">
      <c r="A26" s="12"/>
      <c r="B26" s="12"/>
      <c r="C26" s="12"/>
      <c r="E26" s="12"/>
      <c r="F26" s="12"/>
      <c r="G26" s="12"/>
      <c r="H26" s="12"/>
      <c r="J26" s="12"/>
      <c r="K26" s="12"/>
      <c r="L26" s="12"/>
      <c r="M26" s="52"/>
      <c r="N26" s="12"/>
    </row>
    <row r="27">
      <c r="A27" s="12"/>
      <c r="B27" s="12"/>
      <c r="C27" s="12"/>
      <c r="E27" s="12"/>
      <c r="F27" s="12"/>
      <c r="G27" s="12"/>
      <c r="H27" s="12"/>
      <c r="J27" s="12"/>
      <c r="K27" s="12"/>
      <c r="L27" s="12"/>
      <c r="M27" s="12"/>
      <c r="N27" s="12"/>
    </row>
    <row r="28">
      <c r="A28" s="12"/>
      <c r="B28" s="12"/>
      <c r="C28" s="12"/>
      <c r="E28" s="12"/>
      <c r="F28" s="12"/>
      <c r="G28" s="12"/>
      <c r="H28" s="12"/>
      <c r="J28" s="12"/>
      <c r="K28" s="12"/>
      <c r="L28" s="12"/>
      <c r="M28" s="12"/>
      <c r="N28" s="12"/>
    </row>
    <row r="29">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Datos!C23&amp;" - Gastos de "&amp;Datos!C4</f>
        <v>[Nombre completo o razón social de persona o empresa vinculada 3] - Gastos de [Productora beneficiaria]</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Datos!$C$23</f>
        <v>[Nombre completo o razón social de persona o empresa vinculada 3]</v>
      </c>
      <c r="D3" s="56" t="s">
        <v>73</v>
      </c>
      <c r="E3" s="38" t="s">
        <v>74</v>
      </c>
      <c r="F3" s="56" t="s">
        <v>75</v>
      </c>
      <c r="G3" s="57">
        <v>36892.0</v>
      </c>
      <c r="H3" s="56" t="s">
        <v>76</v>
      </c>
      <c r="I3" s="58">
        <v>0.0</v>
      </c>
      <c r="J3" s="58">
        <v>0.0</v>
      </c>
      <c r="K3" s="57">
        <v>36892.0</v>
      </c>
      <c r="L3" s="56" t="s">
        <v>77</v>
      </c>
      <c r="M3" s="60">
        <f t="shared" ref="M3:M23" si="1">IF(E3="Sí",I3,0)</f>
        <v>0</v>
      </c>
      <c r="N3" s="44"/>
    </row>
    <row r="4">
      <c r="A4" s="55">
        <v>2.0</v>
      </c>
      <c r="B4" s="56" t="s">
        <v>71</v>
      </c>
      <c r="C4" s="115" t="str">
        <f>Datos!$C$23</f>
        <v>[Nombre completo o razón social de persona o empresa vinculada 3]</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Datos!$C$23</f>
        <v>[Nombre completo o razón social de persona o empresa vinculada 3]</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Datos!$C$23</f>
        <v>[Nombre completo o razón social de persona o empresa vinculada 3]</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Datos!$C$23</f>
        <v>[Nombre completo o razón social de persona o empresa vinculada 3]</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Datos!$C$23</f>
        <v>[Nombre completo o razón social de persona o empresa vinculada 3]</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Datos!$C$23</f>
        <v>[Nombre completo o razón social de persona o empresa vinculada 3]</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Datos!$C$23</f>
        <v>[Nombre completo o razón social de persona o empresa vinculada 3]</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Datos!$C$23</f>
        <v>[Nombre completo o razón social de persona o empresa vinculada 3]</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Datos!$C$23</f>
        <v>[Nombre completo o razón social de persona o empresa vinculada 3]</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Datos!$C$23</f>
        <v>[Nombre completo o razón social de persona o empresa vinculada 3]</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Datos!$C$23</f>
        <v>[Nombre completo o razón social de persona o empresa vinculada 3]</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Datos!$C$23</f>
        <v>[Nombre completo o razón social de persona o empresa vinculada 3]</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Datos!$C$23</f>
        <v>[Nombre completo o razón social de persona o empresa vinculada 3]</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Datos!$C$23</f>
        <v>[Nombre completo o razón social de persona o empresa vinculada 3]</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Datos!$C$23</f>
        <v>[Nombre completo o razón social de persona o empresa vinculada 3]</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Datos!$C$23</f>
        <v>[Nombre completo o razón social de persona o empresa vinculada 3]</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Datos!$C$23</f>
        <v>[Nombre completo o razón social de persona o empresa vinculada 3]</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Datos!$C$23</f>
        <v>[Nombre completo o razón social de persona o empresa vinculada 3]</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Datos!$C$23</f>
        <v>[Nombre completo o razón social de persona o empresa vinculada 3]</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Datos!$C$23</f>
        <v>[Nombre completo o razón social de persona o empresa vinculada 3]</v>
      </c>
      <c r="D23" s="56" t="s">
        <v>73</v>
      </c>
      <c r="E23" s="38" t="s">
        <v>74</v>
      </c>
      <c r="F23" s="56" t="s">
        <v>75</v>
      </c>
      <c r="G23" s="57">
        <v>36892.0</v>
      </c>
      <c r="H23" s="56" t="s">
        <v>76</v>
      </c>
      <c r="I23" s="58">
        <v>0.0</v>
      </c>
      <c r="J23" s="58">
        <v>0.0</v>
      </c>
      <c r="K23" s="57">
        <v>36892.0</v>
      </c>
      <c r="L23" s="56" t="s">
        <v>77</v>
      </c>
      <c r="M23" s="60">
        <f t="shared" si="1"/>
        <v>0</v>
      </c>
      <c r="N23" s="44"/>
    </row>
    <row r="24">
      <c r="A24" s="44"/>
      <c r="B24" s="44"/>
      <c r="C24" s="44"/>
      <c r="D24" s="44"/>
      <c r="E24" s="44"/>
      <c r="F24" s="44"/>
      <c r="G24" s="44"/>
      <c r="H24" s="44"/>
      <c r="I24" s="44"/>
      <c r="J24" s="44"/>
      <c r="K24" s="44"/>
      <c r="L24" s="44"/>
      <c r="M24" s="44"/>
      <c r="N24" s="44"/>
    </row>
    <row r="25">
      <c r="A25" s="44"/>
      <c r="B25" s="44"/>
      <c r="C25" s="117" t="s">
        <v>78</v>
      </c>
      <c r="D25" s="47"/>
      <c r="E25" s="118"/>
      <c r="F25" s="118"/>
      <c r="G25" s="118"/>
      <c r="H25" s="119">
        <f>SUM(I3:I23)</f>
        <v>0</v>
      </c>
      <c r="I25" s="47"/>
      <c r="J25" s="120">
        <f>SUM(J3:J23)</f>
        <v>0</v>
      </c>
      <c r="K25" s="118"/>
      <c r="L25" s="118"/>
      <c r="M25" s="120">
        <f>SUM(M3:M23)</f>
        <v>0</v>
      </c>
      <c r="N25" s="118"/>
    </row>
    <row r="26">
      <c r="A26" s="12"/>
      <c r="B26" s="12"/>
      <c r="C26" s="12"/>
      <c r="E26" s="12"/>
      <c r="F26" s="12"/>
      <c r="G26" s="12"/>
      <c r="H26" s="12"/>
      <c r="J26" s="12"/>
      <c r="K26" s="12"/>
      <c r="L26" s="12"/>
      <c r="M26" s="52"/>
      <c r="N26" s="12"/>
    </row>
    <row r="27">
      <c r="A27" s="12"/>
      <c r="B27" s="12"/>
      <c r="C27" s="12"/>
      <c r="E27" s="12"/>
      <c r="F27" s="12"/>
      <c r="G27" s="12"/>
      <c r="H27" s="12"/>
      <c r="J27" s="12"/>
      <c r="K27" s="12"/>
      <c r="L27" s="12"/>
      <c r="M27" s="12"/>
      <c r="N27" s="12"/>
    </row>
    <row r="28">
      <c r="A28" s="12"/>
      <c r="B28" s="12"/>
      <c r="C28" s="12"/>
      <c r="E28" s="12"/>
      <c r="F28" s="12"/>
      <c r="G28" s="12"/>
      <c r="H28" s="12"/>
      <c r="J28" s="12"/>
      <c r="K28" s="12"/>
      <c r="L28" s="12"/>
      <c r="M28" s="12"/>
      <c r="N28" s="12"/>
    </row>
    <row r="29">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Datos!C23&amp;" - Gastos de "&amp;Datos!C5</f>
        <v>[Nombre completo o razón social de persona o empresa vinculada 3] - Gastos de [Coproductora española no benef.]</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Datos!$C$23</f>
        <v>[Nombre completo o razón social de persona o empresa vinculada 3]</v>
      </c>
      <c r="D3" s="56" t="s">
        <v>73</v>
      </c>
      <c r="E3" s="38" t="s">
        <v>74</v>
      </c>
      <c r="F3" s="56" t="s">
        <v>75</v>
      </c>
      <c r="G3" s="57">
        <v>36892.0</v>
      </c>
      <c r="H3" s="56" t="s">
        <v>76</v>
      </c>
      <c r="I3" s="58">
        <v>0.0</v>
      </c>
      <c r="J3" s="58">
        <v>0.0</v>
      </c>
      <c r="K3" s="57">
        <v>36892.0</v>
      </c>
      <c r="L3" s="56" t="s">
        <v>77</v>
      </c>
      <c r="M3" s="60">
        <f t="shared" ref="M3:M23" si="1">IF(E3="Sí",I3,0)</f>
        <v>0</v>
      </c>
      <c r="N3" s="44"/>
    </row>
    <row r="4">
      <c r="A4" s="55">
        <v>2.0</v>
      </c>
      <c r="B4" s="56" t="s">
        <v>71</v>
      </c>
      <c r="C4" s="115" t="str">
        <f>Datos!$C$23</f>
        <v>[Nombre completo o razón social de persona o empresa vinculada 3]</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Datos!$C$23</f>
        <v>[Nombre completo o razón social de persona o empresa vinculada 3]</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Datos!$C$23</f>
        <v>[Nombre completo o razón social de persona o empresa vinculada 3]</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Datos!$C$23</f>
        <v>[Nombre completo o razón social de persona o empresa vinculada 3]</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Datos!$C$23</f>
        <v>[Nombre completo o razón social de persona o empresa vinculada 3]</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Datos!$C$23</f>
        <v>[Nombre completo o razón social de persona o empresa vinculada 3]</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Datos!$C$23</f>
        <v>[Nombre completo o razón social de persona o empresa vinculada 3]</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Datos!$C$23</f>
        <v>[Nombre completo o razón social de persona o empresa vinculada 3]</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Datos!$C$23</f>
        <v>[Nombre completo o razón social de persona o empresa vinculada 3]</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Datos!$C$23</f>
        <v>[Nombre completo o razón social de persona o empresa vinculada 3]</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Datos!$C$23</f>
        <v>[Nombre completo o razón social de persona o empresa vinculada 3]</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Datos!$C$23</f>
        <v>[Nombre completo o razón social de persona o empresa vinculada 3]</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Datos!$C$23</f>
        <v>[Nombre completo o razón social de persona o empresa vinculada 3]</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Datos!$C$23</f>
        <v>[Nombre completo o razón social de persona o empresa vinculada 3]</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Datos!$C$23</f>
        <v>[Nombre completo o razón social de persona o empresa vinculada 3]</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Datos!$C$23</f>
        <v>[Nombre completo o razón social de persona o empresa vinculada 3]</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Datos!$C$23</f>
        <v>[Nombre completo o razón social de persona o empresa vinculada 3]</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Datos!$C$23</f>
        <v>[Nombre completo o razón social de persona o empresa vinculada 3]</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Datos!$C$23</f>
        <v>[Nombre completo o razón social de persona o empresa vinculada 3]</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Datos!$C$23</f>
        <v>[Nombre completo o razón social de persona o empresa vinculada 3]</v>
      </c>
      <c r="D23" s="56" t="s">
        <v>73</v>
      </c>
      <c r="E23" s="38" t="s">
        <v>74</v>
      </c>
      <c r="F23" s="56" t="s">
        <v>75</v>
      </c>
      <c r="G23" s="57">
        <v>36892.0</v>
      </c>
      <c r="H23" s="56" t="s">
        <v>76</v>
      </c>
      <c r="I23" s="58">
        <v>0.0</v>
      </c>
      <c r="J23" s="58">
        <v>0.0</v>
      </c>
      <c r="K23" s="57">
        <v>36892.0</v>
      </c>
      <c r="L23" s="56" t="s">
        <v>77</v>
      </c>
      <c r="M23" s="60">
        <f t="shared" si="1"/>
        <v>0</v>
      </c>
      <c r="N23" s="44"/>
    </row>
    <row r="24">
      <c r="A24" s="44"/>
      <c r="B24" s="44"/>
      <c r="C24" s="44"/>
      <c r="D24" s="44"/>
      <c r="E24" s="44"/>
      <c r="F24" s="44"/>
      <c r="G24" s="44"/>
      <c r="H24" s="44"/>
      <c r="I24" s="44"/>
      <c r="J24" s="44"/>
      <c r="K24" s="44"/>
      <c r="L24" s="44"/>
      <c r="M24" s="44"/>
      <c r="N24" s="44"/>
    </row>
    <row r="25">
      <c r="A25" s="44"/>
      <c r="B25" s="44"/>
      <c r="C25" s="117" t="s">
        <v>78</v>
      </c>
      <c r="D25" s="47"/>
      <c r="E25" s="118"/>
      <c r="F25" s="118"/>
      <c r="G25" s="118"/>
      <c r="H25" s="119">
        <f>SUM(I3:I23)</f>
        <v>0</v>
      </c>
      <c r="I25" s="47"/>
      <c r="J25" s="120">
        <f>SUM(J3:J23)</f>
        <v>0</v>
      </c>
      <c r="K25" s="118"/>
      <c r="L25" s="118"/>
      <c r="M25" s="120">
        <f>SUM(M3:M23)</f>
        <v>0</v>
      </c>
      <c r="N25" s="118"/>
    </row>
    <row r="26">
      <c r="A26" s="12"/>
      <c r="B26" s="12"/>
      <c r="C26" s="12"/>
      <c r="E26" s="12"/>
      <c r="F26" s="12"/>
      <c r="G26" s="12"/>
      <c r="H26" s="12"/>
      <c r="J26" s="12"/>
      <c r="K26" s="12"/>
      <c r="L26" s="12"/>
      <c r="M26" s="52"/>
      <c r="N26" s="12"/>
    </row>
    <row r="27">
      <c r="A27" s="12"/>
      <c r="B27" s="12"/>
      <c r="C27" s="12"/>
      <c r="E27" s="12"/>
      <c r="F27" s="12"/>
      <c r="G27" s="12"/>
      <c r="H27" s="12"/>
      <c r="J27" s="12"/>
      <c r="K27" s="12"/>
      <c r="L27" s="12"/>
      <c r="M27" s="12"/>
      <c r="N27" s="12"/>
    </row>
    <row r="28">
      <c r="A28" s="12"/>
      <c r="B28" s="12"/>
      <c r="C28" s="12"/>
      <c r="E28" s="12"/>
      <c r="F28" s="12"/>
      <c r="G28" s="12"/>
      <c r="H28" s="12"/>
      <c r="J28" s="12"/>
      <c r="K28" s="12"/>
      <c r="L28" s="12"/>
      <c r="M28" s="12"/>
      <c r="N28" s="12"/>
    </row>
    <row r="29">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 customWidth="1" min="14" max="14" width="8.0"/>
  </cols>
  <sheetData>
    <row r="1" ht="30.75" customHeight="1">
      <c r="A1" s="29"/>
      <c r="B1" s="30" t="str">
        <f>"CAPÍTULO 1.a): Guion y música de "&amp;Datos!C4&amp;" - NO incluya operaciones vinculadas en esta hoja"</f>
        <v>CAPÍTULO 1.a): Guion y música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35">
        <v>1.0</v>
      </c>
      <c r="B3" s="36" t="s">
        <v>71</v>
      </c>
      <c r="C3" s="36" t="s">
        <v>72</v>
      </c>
      <c r="D3" s="37" t="s">
        <v>73</v>
      </c>
      <c r="E3" s="38" t="s">
        <v>74</v>
      </c>
      <c r="F3" s="37" t="s">
        <v>75</v>
      </c>
      <c r="G3" s="39">
        <v>36892.0</v>
      </c>
      <c r="H3" s="37" t="s">
        <v>76</v>
      </c>
      <c r="I3" s="40">
        <v>0.0</v>
      </c>
      <c r="J3" s="40">
        <v>0.0</v>
      </c>
      <c r="K3" s="39">
        <v>36892.0</v>
      </c>
      <c r="L3" s="37" t="s">
        <v>77</v>
      </c>
      <c r="M3" s="41">
        <f t="shared" ref="M3:M23" si="1">IF(E3="Sí",I3,0)</f>
        <v>0</v>
      </c>
      <c r="N3" s="42"/>
    </row>
    <row r="4">
      <c r="A4" s="43">
        <v>2.0</v>
      </c>
      <c r="B4" s="36" t="s">
        <v>71</v>
      </c>
      <c r="C4" s="36" t="s">
        <v>72</v>
      </c>
      <c r="D4" s="37" t="s">
        <v>73</v>
      </c>
      <c r="E4" s="38" t="s">
        <v>74</v>
      </c>
      <c r="F4" s="37" t="s">
        <v>75</v>
      </c>
      <c r="G4" s="39">
        <v>36892.0</v>
      </c>
      <c r="H4" s="37" t="s">
        <v>76</v>
      </c>
      <c r="I4" s="40">
        <v>0.0</v>
      </c>
      <c r="J4" s="40">
        <v>0.0</v>
      </c>
      <c r="K4" s="39">
        <v>36892.0</v>
      </c>
      <c r="L4" s="37" t="s">
        <v>77</v>
      </c>
      <c r="M4" s="41">
        <f t="shared" si="1"/>
        <v>0</v>
      </c>
      <c r="N4" s="42"/>
    </row>
    <row r="5">
      <c r="A5" s="43">
        <v>3.0</v>
      </c>
      <c r="B5" s="36" t="s">
        <v>71</v>
      </c>
      <c r="C5" s="36" t="s">
        <v>72</v>
      </c>
      <c r="D5" s="37" t="s">
        <v>73</v>
      </c>
      <c r="E5" s="38" t="s">
        <v>74</v>
      </c>
      <c r="F5" s="37" t="s">
        <v>75</v>
      </c>
      <c r="G5" s="39">
        <v>36892.0</v>
      </c>
      <c r="H5" s="37" t="s">
        <v>76</v>
      </c>
      <c r="I5" s="40">
        <v>0.0</v>
      </c>
      <c r="J5" s="40">
        <v>0.0</v>
      </c>
      <c r="K5" s="39">
        <v>36892.0</v>
      </c>
      <c r="L5" s="37" t="s">
        <v>77</v>
      </c>
      <c r="M5" s="41">
        <f t="shared" si="1"/>
        <v>0</v>
      </c>
      <c r="N5" s="42"/>
    </row>
    <row r="6">
      <c r="A6" s="43">
        <v>4.0</v>
      </c>
      <c r="B6" s="36" t="s">
        <v>71</v>
      </c>
      <c r="C6" s="36" t="s">
        <v>72</v>
      </c>
      <c r="D6" s="37" t="s">
        <v>73</v>
      </c>
      <c r="E6" s="38" t="s">
        <v>74</v>
      </c>
      <c r="F6" s="37" t="s">
        <v>75</v>
      </c>
      <c r="G6" s="39">
        <v>36892.0</v>
      </c>
      <c r="H6" s="37" t="s">
        <v>76</v>
      </c>
      <c r="I6" s="40">
        <v>0.0</v>
      </c>
      <c r="J6" s="40">
        <v>0.0</v>
      </c>
      <c r="K6" s="39">
        <v>36892.0</v>
      </c>
      <c r="L6" s="37" t="s">
        <v>77</v>
      </c>
      <c r="M6" s="41">
        <f t="shared" si="1"/>
        <v>0</v>
      </c>
      <c r="N6" s="42"/>
    </row>
    <row r="7">
      <c r="A7" s="35">
        <v>5.0</v>
      </c>
      <c r="B7" s="36" t="s">
        <v>71</v>
      </c>
      <c r="C7" s="36" t="s">
        <v>72</v>
      </c>
      <c r="D7" s="37" t="s">
        <v>73</v>
      </c>
      <c r="E7" s="38" t="s">
        <v>74</v>
      </c>
      <c r="F7" s="37" t="s">
        <v>75</v>
      </c>
      <c r="G7" s="39">
        <v>36892.0</v>
      </c>
      <c r="H7" s="37" t="s">
        <v>76</v>
      </c>
      <c r="I7" s="40">
        <v>0.0</v>
      </c>
      <c r="J7" s="40">
        <v>0.0</v>
      </c>
      <c r="K7" s="39">
        <v>36892.0</v>
      </c>
      <c r="L7" s="37" t="s">
        <v>77</v>
      </c>
      <c r="M7" s="41">
        <f t="shared" si="1"/>
        <v>0</v>
      </c>
      <c r="N7" s="42"/>
    </row>
    <row r="8">
      <c r="A8" s="43">
        <v>6.0</v>
      </c>
      <c r="B8" s="36" t="s">
        <v>71</v>
      </c>
      <c r="C8" s="36" t="s">
        <v>72</v>
      </c>
      <c r="D8" s="37" t="s">
        <v>73</v>
      </c>
      <c r="E8" s="38" t="s">
        <v>74</v>
      </c>
      <c r="F8" s="37" t="s">
        <v>75</v>
      </c>
      <c r="G8" s="39">
        <v>36892.0</v>
      </c>
      <c r="H8" s="37" t="s">
        <v>76</v>
      </c>
      <c r="I8" s="40">
        <v>0.0</v>
      </c>
      <c r="J8" s="40">
        <v>0.0</v>
      </c>
      <c r="K8" s="39">
        <v>36892.0</v>
      </c>
      <c r="L8" s="37" t="s">
        <v>77</v>
      </c>
      <c r="M8" s="41">
        <f t="shared" si="1"/>
        <v>0</v>
      </c>
      <c r="N8" s="42"/>
    </row>
    <row r="9">
      <c r="A9" s="35">
        <v>7.0</v>
      </c>
      <c r="B9" s="36" t="s">
        <v>71</v>
      </c>
      <c r="C9" s="36" t="s">
        <v>72</v>
      </c>
      <c r="D9" s="37" t="s">
        <v>73</v>
      </c>
      <c r="E9" s="38" t="s">
        <v>74</v>
      </c>
      <c r="F9" s="37" t="s">
        <v>75</v>
      </c>
      <c r="G9" s="39">
        <v>36892.0</v>
      </c>
      <c r="H9" s="37" t="s">
        <v>76</v>
      </c>
      <c r="I9" s="40">
        <v>0.0</v>
      </c>
      <c r="J9" s="40">
        <v>0.0</v>
      </c>
      <c r="K9" s="39">
        <v>36892.0</v>
      </c>
      <c r="L9" s="37" t="s">
        <v>77</v>
      </c>
      <c r="M9" s="41">
        <f t="shared" si="1"/>
        <v>0</v>
      </c>
      <c r="N9" s="42"/>
    </row>
    <row r="10">
      <c r="A10" s="43">
        <v>8.0</v>
      </c>
      <c r="B10" s="36" t="s">
        <v>71</v>
      </c>
      <c r="C10" s="36" t="s">
        <v>72</v>
      </c>
      <c r="D10" s="37" t="s">
        <v>73</v>
      </c>
      <c r="E10" s="38" t="s">
        <v>74</v>
      </c>
      <c r="F10" s="37" t="s">
        <v>75</v>
      </c>
      <c r="G10" s="39">
        <v>36892.0</v>
      </c>
      <c r="H10" s="37" t="s">
        <v>76</v>
      </c>
      <c r="I10" s="40">
        <v>0.0</v>
      </c>
      <c r="J10" s="40">
        <v>0.0</v>
      </c>
      <c r="K10" s="39">
        <v>36892.0</v>
      </c>
      <c r="L10" s="37" t="s">
        <v>77</v>
      </c>
      <c r="M10" s="41">
        <f t="shared" si="1"/>
        <v>0</v>
      </c>
      <c r="N10" s="42"/>
    </row>
    <row r="11">
      <c r="A11" s="43">
        <v>9.0</v>
      </c>
      <c r="B11" s="36" t="s">
        <v>71</v>
      </c>
      <c r="C11" s="36" t="s">
        <v>72</v>
      </c>
      <c r="D11" s="37" t="s">
        <v>73</v>
      </c>
      <c r="E11" s="38" t="s">
        <v>74</v>
      </c>
      <c r="F11" s="37" t="s">
        <v>75</v>
      </c>
      <c r="G11" s="39">
        <v>36892.0</v>
      </c>
      <c r="H11" s="37" t="s">
        <v>76</v>
      </c>
      <c r="I11" s="40">
        <v>0.0</v>
      </c>
      <c r="J11" s="40">
        <v>0.0</v>
      </c>
      <c r="K11" s="39">
        <v>36892.0</v>
      </c>
      <c r="L11" s="37" t="s">
        <v>77</v>
      </c>
      <c r="M11" s="41">
        <f t="shared" si="1"/>
        <v>0</v>
      </c>
      <c r="N11" s="42"/>
    </row>
    <row r="12">
      <c r="A12" s="43">
        <v>10.0</v>
      </c>
      <c r="B12" s="36" t="s">
        <v>71</v>
      </c>
      <c r="C12" s="36" t="s">
        <v>72</v>
      </c>
      <c r="D12" s="37" t="s">
        <v>73</v>
      </c>
      <c r="E12" s="38" t="s">
        <v>74</v>
      </c>
      <c r="F12" s="37" t="s">
        <v>75</v>
      </c>
      <c r="G12" s="39">
        <v>36892.0</v>
      </c>
      <c r="H12" s="37" t="s">
        <v>76</v>
      </c>
      <c r="I12" s="40">
        <v>0.0</v>
      </c>
      <c r="J12" s="40">
        <v>0.0</v>
      </c>
      <c r="K12" s="39">
        <v>36892.0</v>
      </c>
      <c r="L12" s="37" t="s">
        <v>77</v>
      </c>
      <c r="M12" s="41">
        <f t="shared" si="1"/>
        <v>0</v>
      </c>
      <c r="N12" s="42"/>
    </row>
    <row r="13">
      <c r="A13" s="35">
        <v>11.0</v>
      </c>
      <c r="B13" s="36" t="s">
        <v>71</v>
      </c>
      <c r="C13" s="36" t="s">
        <v>72</v>
      </c>
      <c r="D13" s="37" t="s">
        <v>73</v>
      </c>
      <c r="E13" s="38" t="s">
        <v>74</v>
      </c>
      <c r="F13" s="37" t="s">
        <v>75</v>
      </c>
      <c r="G13" s="39">
        <v>36892.0</v>
      </c>
      <c r="H13" s="37" t="s">
        <v>76</v>
      </c>
      <c r="I13" s="40">
        <v>0.0</v>
      </c>
      <c r="J13" s="40">
        <v>0.0</v>
      </c>
      <c r="K13" s="39">
        <v>36892.0</v>
      </c>
      <c r="L13" s="37" t="s">
        <v>77</v>
      </c>
      <c r="M13" s="41">
        <f t="shared" si="1"/>
        <v>0</v>
      </c>
      <c r="N13" s="42"/>
    </row>
    <row r="14">
      <c r="A14" s="43">
        <v>12.0</v>
      </c>
      <c r="B14" s="36" t="s">
        <v>71</v>
      </c>
      <c r="C14" s="36" t="s">
        <v>72</v>
      </c>
      <c r="D14" s="37" t="s">
        <v>73</v>
      </c>
      <c r="E14" s="38" t="s">
        <v>74</v>
      </c>
      <c r="F14" s="37" t="s">
        <v>75</v>
      </c>
      <c r="G14" s="39">
        <v>36892.0</v>
      </c>
      <c r="H14" s="37" t="s">
        <v>76</v>
      </c>
      <c r="I14" s="40">
        <v>0.0</v>
      </c>
      <c r="J14" s="40">
        <v>0.0</v>
      </c>
      <c r="K14" s="39">
        <v>36892.0</v>
      </c>
      <c r="L14" s="37" t="s">
        <v>77</v>
      </c>
      <c r="M14" s="41">
        <f t="shared" si="1"/>
        <v>0</v>
      </c>
      <c r="N14" s="42"/>
    </row>
    <row r="15">
      <c r="A15" s="35">
        <v>13.0</v>
      </c>
      <c r="B15" s="36" t="s">
        <v>71</v>
      </c>
      <c r="C15" s="36" t="s">
        <v>72</v>
      </c>
      <c r="D15" s="37" t="s">
        <v>73</v>
      </c>
      <c r="E15" s="38" t="s">
        <v>74</v>
      </c>
      <c r="F15" s="37" t="s">
        <v>75</v>
      </c>
      <c r="G15" s="39">
        <v>36892.0</v>
      </c>
      <c r="H15" s="37" t="s">
        <v>76</v>
      </c>
      <c r="I15" s="40">
        <v>0.0</v>
      </c>
      <c r="J15" s="40">
        <v>0.0</v>
      </c>
      <c r="K15" s="39">
        <v>36892.0</v>
      </c>
      <c r="L15" s="37" t="s">
        <v>77</v>
      </c>
      <c r="M15" s="41">
        <f t="shared" si="1"/>
        <v>0</v>
      </c>
      <c r="N15" s="42"/>
    </row>
    <row r="16">
      <c r="A16" s="43">
        <v>14.0</v>
      </c>
      <c r="B16" s="36" t="s">
        <v>71</v>
      </c>
      <c r="C16" s="36" t="s">
        <v>72</v>
      </c>
      <c r="D16" s="37" t="s">
        <v>73</v>
      </c>
      <c r="E16" s="38" t="s">
        <v>74</v>
      </c>
      <c r="F16" s="37" t="s">
        <v>75</v>
      </c>
      <c r="G16" s="39">
        <v>36892.0</v>
      </c>
      <c r="H16" s="37" t="s">
        <v>76</v>
      </c>
      <c r="I16" s="40">
        <v>0.0</v>
      </c>
      <c r="J16" s="40">
        <v>0.0</v>
      </c>
      <c r="K16" s="39">
        <v>36892.0</v>
      </c>
      <c r="L16" s="37" t="s">
        <v>77</v>
      </c>
      <c r="M16" s="41">
        <f t="shared" si="1"/>
        <v>0</v>
      </c>
      <c r="N16" s="42"/>
    </row>
    <row r="17">
      <c r="A17" s="43">
        <v>15.0</v>
      </c>
      <c r="B17" s="36" t="s">
        <v>71</v>
      </c>
      <c r="C17" s="36" t="s">
        <v>72</v>
      </c>
      <c r="D17" s="37" t="s">
        <v>73</v>
      </c>
      <c r="E17" s="38" t="s">
        <v>74</v>
      </c>
      <c r="F17" s="37" t="s">
        <v>75</v>
      </c>
      <c r="G17" s="39">
        <v>36892.0</v>
      </c>
      <c r="H17" s="37" t="s">
        <v>76</v>
      </c>
      <c r="I17" s="40">
        <v>0.0</v>
      </c>
      <c r="J17" s="40">
        <v>0.0</v>
      </c>
      <c r="K17" s="39">
        <v>36892.0</v>
      </c>
      <c r="L17" s="37" t="s">
        <v>77</v>
      </c>
      <c r="M17" s="41">
        <f t="shared" si="1"/>
        <v>0</v>
      </c>
      <c r="N17" s="42"/>
    </row>
    <row r="18">
      <c r="A18" s="43">
        <v>16.0</v>
      </c>
      <c r="B18" s="36" t="s">
        <v>71</v>
      </c>
      <c r="C18" s="36" t="s">
        <v>72</v>
      </c>
      <c r="D18" s="37" t="s">
        <v>73</v>
      </c>
      <c r="E18" s="38" t="s">
        <v>74</v>
      </c>
      <c r="F18" s="37" t="s">
        <v>75</v>
      </c>
      <c r="G18" s="39">
        <v>36892.0</v>
      </c>
      <c r="H18" s="37" t="s">
        <v>76</v>
      </c>
      <c r="I18" s="40">
        <v>0.0</v>
      </c>
      <c r="J18" s="40">
        <v>0.0</v>
      </c>
      <c r="K18" s="39">
        <v>36892.0</v>
      </c>
      <c r="L18" s="37" t="s">
        <v>77</v>
      </c>
      <c r="M18" s="41">
        <f t="shared" si="1"/>
        <v>0</v>
      </c>
      <c r="N18" s="42"/>
    </row>
    <row r="19">
      <c r="A19" s="35">
        <v>17.0</v>
      </c>
      <c r="B19" s="36" t="s">
        <v>71</v>
      </c>
      <c r="C19" s="36" t="s">
        <v>72</v>
      </c>
      <c r="D19" s="37" t="s">
        <v>73</v>
      </c>
      <c r="E19" s="38" t="s">
        <v>74</v>
      </c>
      <c r="F19" s="37" t="s">
        <v>75</v>
      </c>
      <c r="G19" s="39">
        <v>36892.0</v>
      </c>
      <c r="H19" s="37" t="s">
        <v>76</v>
      </c>
      <c r="I19" s="40">
        <v>0.0</v>
      </c>
      <c r="J19" s="40">
        <v>0.0</v>
      </c>
      <c r="K19" s="39">
        <v>36892.0</v>
      </c>
      <c r="L19" s="37" t="s">
        <v>77</v>
      </c>
      <c r="M19" s="41">
        <f t="shared" si="1"/>
        <v>0</v>
      </c>
      <c r="N19" s="42"/>
    </row>
    <row r="20">
      <c r="A20" s="43">
        <v>18.0</v>
      </c>
      <c r="B20" s="36" t="s">
        <v>71</v>
      </c>
      <c r="C20" s="36" t="s">
        <v>72</v>
      </c>
      <c r="D20" s="37" t="s">
        <v>73</v>
      </c>
      <c r="E20" s="38" t="s">
        <v>74</v>
      </c>
      <c r="F20" s="37" t="s">
        <v>75</v>
      </c>
      <c r="G20" s="39">
        <v>36892.0</v>
      </c>
      <c r="H20" s="37" t="s">
        <v>76</v>
      </c>
      <c r="I20" s="40">
        <v>0.0</v>
      </c>
      <c r="J20" s="40">
        <v>0.0</v>
      </c>
      <c r="K20" s="39">
        <v>36892.0</v>
      </c>
      <c r="L20" s="37" t="s">
        <v>77</v>
      </c>
      <c r="M20" s="41">
        <f t="shared" si="1"/>
        <v>0</v>
      </c>
      <c r="N20" s="42"/>
    </row>
    <row r="21">
      <c r="A21" s="35">
        <v>19.0</v>
      </c>
      <c r="B21" s="36" t="s">
        <v>71</v>
      </c>
      <c r="C21" s="36" t="s">
        <v>72</v>
      </c>
      <c r="D21" s="37" t="s">
        <v>73</v>
      </c>
      <c r="E21" s="38" t="s">
        <v>74</v>
      </c>
      <c r="F21" s="37" t="s">
        <v>75</v>
      </c>
      <c r="G21" s="39">
        <v>36892.0</v>
      </c>
      <c r="H21" s="37" t="s">
        <v>76</v>
      </c>
      <c r="I21" s="40">
        <v>0.0</v>
      </c>
      <c r="J21" s="40">
        <v>0.0</v>
      </c>
      <c r="K21" s="39">
        <v>36892.0</v>
      </c>
      <c r="L21" s="37" t="s">
        <v>77</v>
      </c>
      <c r="M21" s="41">
        <f t="shared" si="1"/>
        <v>0</v>
      </c>
      <c r="N21" s="42"/>
    </row>
    <row r="22">
      <c r="A22" s="43">
        <v>20.0</v>
      </c>
      <c r="B22" s="36" t="s">
        <v>71</v>
      </c>
      <c r="C22" s="36" t="s">
        <v>72</v>
      </c>
      <c r="D22" s="37" t="s">
        <v>73</v>
      </c>
      <c r="E22" s="38" t="s">
        <v>74</v>
      </c>
      <c r="F22" s="37" t="s">
        <v>75</v>
      </c>
      <c r="G22" s="39">
        <v>36892.0</v>
      </c>
      <c r="H22" s="37" t="s">
        <v>76</v>
      </c>
      <c r="I22" s="40">
        <v>0.0</v>
      </c>
      <c r="J22" s="40">
        <v>0.0</v>
      </c>
      <c r="K22" s="39">
        <v>36892.0</v>
      </c>
      <c r="L22" s="37" t="s">
        <v>77</v>
      </c>
      <c r="M22" s="41">
        <f t="shared" si="1"/>
        <v>0</v>
      </c>
      <c r="N22" s="42"/>
    </row>
    <row r="23">
      <c r="A23" s="43">
        <v>21.0</v>
      </c>
      <c r="B23" s="36" t="s">
        <v>71</v>
      </c>
      <c r="C23" s="36" t="s">
        <v>72</v>
      </c>
      <c r="D23" s="37" t="s">
        <v>73</v>
      </c>
      <c r="E23" s="38" t="s">
        <v>74</v>
      </c>
      <c r="F23" s="37" t="s">
        <v>75</v>
      </c>
      <c r="G23" s="39">
        <v>36892.0</v>
      </c>
      <c r="H23" s="37" t="s">
        <v>76</v>
      </c>
      <c r="I23" s="40">
        <v>0.0</v>
      </c>
      <c r="J23" s="40">
        <v>0.0</v>
      </c>
      <c r="K23" s="39">
        <v>36892.0</v>
      </c>
      <c r="L23" s="37" t="s">
        <v>77</v>
      </c>
      <c r="M23" s="41">
        <f t="shared" si="1"/>
        <v>0</v>
      </c>
      <c r="N23" s="42"/>
    </row>
    <row r="24" ht="15.75" customHeight="1">
      <c r="A24" s="44"/>
      <c r="B24" s="44"/>
      <c r="C24" s="44"/>
      <c r="D24" s="44"/>
      <c r="E24" s="44"/>
      <c r="F24" s="44"/>
      <c r="G24" s="44"/>
      <c r="H24" s="44"/>
      <c r="I24" s="44"/>
      <c r="J24" s="44"/>
      <c r="K24" s="44"/>
      <c r="L24" s="45"/>
      <c r="M24" s="44"/>
      <c r="N24" s="44"/>
    </row>
    <row r="25">
      <c r="A25" s="42"/>
      <c r="B25" s="42"/>
      <c r="C25" s="46" t="s">
        <v>78</v>
      </c>
      <c r="D25" s="47"/>
      <c r="E25" s="16"/>
      <c r="F25" s="16"/>
      <c r="G25" s="16"/>
      <c r="H25" s="48">
        <f>SUM(I3:I23)</f>
        <v>0</v>
      </c>
      <c r="I25" s="47"/>
      <c r="J25" s="49">
        <f>SUM(J3:J23)</f>
        <v>0</v>
      </c>
      <c r="K25" s="16"/>
      <c r="L25" s="50"/>
      <c r="M25" s="49">
        <f>SUM(M3:M23)</f>
        <v>0</v>
      </c>
      <c r="N25" s="16"/>
    </row>
    <row r="26" ht="15.75" customHeight="1">
      <c r="A26" s="12"/>
      <c r="B26" s="12"/>
      <c r="C26" s="12"/>
      <c r="E26" s="12"/>
      <c r="F26" s="12"/>
      <c r="G26" s="12"/>
      <c r="H26" s="12"/>
      <c r="J26" s="12"/>
      <c r="K26" s="12"/>
      <c r="L26" s="51"/>
      <c r="M26" s="52"/>
      <c r="N26" s="12"/>
    </row>
    <row r="27" ht="15.75" customHeight="1">
      <c r="A27" s="12"/>
      <c r="B27" s="12"/>
      <c r="C27" s="12"/>
      <c r="E27" s="12"/>
      <c r="F27" s="12"/>
      <c r="G27" s="12"/>
      <c r="H27" s="12"/>
      <c r="J27" s="12"/>
      <c r="K27" s="12"/>
      <c r="L27" s="51"/>
      <c r="M27" s="12"/>
      <c r="N27" s="12"/>
    </row>
    <row r="28" ht="15.75" customHeight="1">
      <c r="A28" s="12"/>
      <c r="B28" s="12"/>
      <c r="C28" s="12"/>
      <c r="E28" s="12"/>
      <c r="F28" s="12"/>
      <c r="G28" s="12"/>
      <c r="H28" s="12"/>
      <c r="J28" s="12"/>
      <c r="K28" s="12"/>
      <c r="L28" s="51"/>
      <c r="M28" s="12"/>
      <c r="N28" s="12"/>
    </row>
    <row r="29" ht="15.75" customHeight="1">
      <c r="A29" s="12"/>
      <c r="B29" s="12"/>
      <c r="C29" s="12"/>
      <c r="E29" s="12"/>
      <c r="F29" s="12"/>
      <c r="G29" s="12"/>
      <c r="H29" s="12"/>
      <c r="J29" s="12"/>
      <c r="K29" s="12"/>
      <c r="L29" s="51"/>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Datos!C24&amp;" - Gastos de "&amp;Datos!C4</f>
        <v>[Nombre completo o razón social de persona o empresa vinculada 4] - Gastos de [Productora beneficiaria]</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Datos!$C$24</f>
        <v>[Nombre completo o razón social de persona o empresa vinculada 4]</v>
      </c>
      <c r="D3" s="56" t="s">
        <v>73</v>
      </c>
      <c r="E3" s="38" t="s">
        <v>74</v>
      </c>
      <c r="F3" s="56" t="s">
        <v>75</v>
      </c>
      <c r="G3" s="57">
        <v>36892.0</v>
      </c>
      <c r="H3" s="56" t="s">
        <v>76</v>
      </c>
      <c r="I3" s="58">
        <v>0.0</v>
      </c>
      <c r="J3" s="58">
        <v>0.0</v>
      </c>
      <c r="K3" s="57">
        <v>36892.0</v>
      </c>
      <c r="L3" s="56" t="s">
        <v>77</v>
      </c>
      <c r="M3" s="60">
        <f t="shared" ref="M3:M23" si="1">IF(E3="Sí",I3,0)</f>
        <v>0</v>
      </c>
      <c r="N3" s="44"/>
    </row>
    <row r="4">
      <c r="A4" s="55">
        <v>2.0</v>
      </c>
      <c r="B4" s="56" t="s">
        <v>71</v>
      </c>
      <c r="C4" s="115" t="str">
        <f>Datos!$C$24</f>
        <v>[Nombre completo o razón social de persona o empresa vinculada 4]</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Datos!$C$24</f>
        <v>[Nombre completo o razón social de persona o empresa vinculada 4]</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Datos!$C$24</f>
        <v>[Nombre completo o razón social de persona o empresa vinculada 4]</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Datos!$C$24</f>
        <v>[Nombre completo o razón social de persona o empresa vinculada 4]</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Datos!$C$24</f>
        <v>[Nombre completo o razón social de persona o empresa vinculada 4]</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Datos!$C$24</f>
        <v>[Nombre completo o razón social de persona o empresa vinculada 4]</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Datos!$C$24</f>
        <v>[Nombre completo o razón social de persona o empresa vinculada 4]</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Datos!$C$24</f>
        <v>[Nombre completo o razón social de persona o empresa vinculada 4]</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Datos!$C$24</f>
        <v>[Nombre completo o razón social de persona o empresa vinculada 4]</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Datos!$C$24</f>
        <v>[Nombre completo o razón social de persona o empresa vinculada 4]</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Datos!$C$24</f>
        <v>[Nombre completo o razón social de persona o empresa vinculada 4]</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Datos!$C$24</f>
        <v>[Nombre completo o razón social de persona o empresa vinculada 4]</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Datos!$C$24</f>
        <v>[Nombre completo o razón social de persona o empresa vinculada 4]</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Datos!$C$24</f>
        <v>[Nombre completo o razón social de persona o empresa vinculada 4]</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Datos!$C$24</f>
        <v>[Nombre completo o razón social de persona o empresa vinculada 4]</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Datos!$C$24</f>
        <v>[Nombre completo o razón social de persona o empresa vinculada 4]</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Datos!$C$24</f>
        <v>[Nombre completo o razón social de persona o empresa vinculada 4]</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Datos!$C$24</f>
        <v>[Nombre completo o razón social de persona o empresa vinculada 4]</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Datos!$C$24</f>
        <v>[Nombre completo o razón social de persona o empresa vinculada 4]</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Datos!$C$24</f>
        <v>[Nombre completo o razón social de persona o empresa vinculada 4]</v>
      </c>
      <c r="D23" s="56" t="s">
        <v>73</v>
      </c>
      <c r="E23" s="38" t="s">
        <v>74</v>
      </c>
      <c r="F23" s="56" t="s">
        <v>75</v>
      </c>
      <c r="G23" s="57">
        <v>36892.0</v>
      </c>
      <c r="H23" s="56" t="s">
        <v>76</v>
      </c>
      <c r="I23" s="58">
        <v>0.0</v>
      </c>
      <c r="J23" s="58">
        <v>0.0</v>
      </c>
      <c r="K23" s="57">
        <v>36892.0</v>
      </c>
      <c r="L23" s="56" t="s">
        <v>77</v>
      </c>
      <c r="M23" s="60">
        <f t="shared" si="1"/>
        <v>0</v>
      </c>
      <c r="N23" s="44"/>
    </row>
    <row r="24">
      <c r="A24" s="44"/>
      <c r="B24" s="44"/>
      <c r="C24" s="44"/>
      <c r="D24" s="44"/>
      <c r="E24" s="44"/>
      <c r="F24" s="44"/>
      <c r="G24" s="44"/>
      <c r="H24" s="44"/>
      <c r="I24" s="44"/>
      <c r="J24" s="44"/>
      <c r="K24" s="44"/>
      <c r="L24" s="44"/>
      <c r="M24" s="44"/>
      <c r="N24" s="44"/>
    </row>
    <row r="25">
      <c r="A25" s="44"/>
      <c r="B25" s="44"/>
      <c r="C25" s="117" t="s">
        <v>78</v>
      </c>
      <c r="D25" s="47"/>
      <c r="E25" s="118"/>
      <c r="F25" s="118"/>
      <c r="G25" s="118"/>
      <c r="H25" s="119">
        <f>SUM(I3:I23)</f>
        <v>0</v>
      </c>
      <c r="I25" s="47"/>
      <c r="J25" s="120">
        <f>SUM(J3:J23)</f>
        <v>0</v>
      </c>
      <c r="K25" s="118"/>
      <c r="L25" s="118"/>
      <c r="M25" s="120">
        <f>SUM(M3:M23)</f>
        <v>0</v>
      </c>
      <c r="N25" s="118"/>
    </row>
    <row r="26">
      <c r="A26" s="12"/>
      <c r="B26" s="12"/>
      <c r="C26" s="12"/>
      <c r="E26" s="12"/>
      <c r="F26" s="12"/>
      <c r="G26" s="12"/>
      <c r="H26" s="12"/>
      <c r="J26" s="12"/>
      <c r="K26" s="12"/>
      <c r="L26" s="12"/>
      <c r="M26" s="52"/>
      <c r="N26" s="12"/>
    </row>
    <row r="27">
      <c r="A27" s="12"/>
      <c r="B27" s="12"/>
      <c r="C27" s="12"/>
      <c r="E27" s="12"/>
      <c r="F27" s="12"/>
      <c r="G27" s="12"/>
      <c r="H27" s="12"/>
      <c r="J27" s="12"/>
      <c r="K27" s="12"/>
      <c r="L27" s="12"/>
      <c r="M27" s="12"/>
      <c r="N27" s="12"/>
    </row>
    <row r="28">
      <c r="A28" s="12"/>
      <c r="B28" s="12"/>
      <c r="C28" s="12"/>
      <c r="E28" s="12"/>
      <c r="F28" s="12"/>
      <c r="G28" s="12"/>
      <c r="H28" s="12"/>
      <c r="J28" s="12"/>
      <c r="K28" s="12"/>
      <c r="L28" s="12"/>
      <c r="M28" s="12"/>
      <c r="N28" s="12"/>
    </row>
    <row r="29">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Datos!C24&amp;" - Gastos de "&amp;Datos!C5</f>
        <v>[Nombre completo o razón social de persona o empresa vinculada 4] - Gastos de [Coproductora española no benef.]</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115" t="str">
        <f>Datos!$C$24</f>
        <v>[Nombre completo o razón social de persona o empresa vinculada 4]</v>
      </c>
      <c r="D3" s="56" t="s">
        <v>73</v>
      </c>
      <c r="E3" s="38" t="s">
        <v>74</v>
      </c>
      <c r="F3" s="56" t="s">
        <v>75</v>
      </c>
      <c r="G3" s="57">
        <v>36892.0</v>
      </c>
      <c r="H3" s="56" t="s">
        <v>76</v>
      </c>
      <c r="I3" s="58">
        <v>0.0</v>
      </c>
      <c r="J3" s="58">
        <v>0.0</v>
      </c>
      <c r="K3" s="57">
        <v>36892.0</v>
      </c>
      <c r="L3" s="56" t="s">
        <v>77</v>
      </c>
      <c r="M3" s="60">
        <f t="shared" ref="M3:M23" si="1">IF(E3="Sí",I3,0)</f>
        <v>0</v>
      </c>
      <c r="N3" s="44"/>
    </row>
    <row r="4">
      <c r="A4" s="55">
        <v>2.0</v>
      </c>
      <c r="B4" s="56" t="s">
        <v>71</v>
      </c>
      <c r="C4" s="115" t="str">
        <f>Datos!$C$24</f>
        <v>[Nombre completo o razón social de persona o empresa vinculada 4]</v>
      </c>
      <c r="D4" s="56" t="s">
        <v>73</v>
      </c>
      <c r="E4" s="62" t="s">
        <v>74</v>
      </c>
      <c r="F4" s="56" t="s">
        <v>75</v>
      </c>
      <c r="G4" s="57">
        <v>36892.0</v>
      </c>
      <c r="H4" s="56" t="s">
        <v>76</v>
      </c>
      <c r="I4" s="58">
        <v>0.0</v>
      </c>
      <c r="J4" s="58">
        <v>0.0</v>
      </c>
      <c r="K4" s="57">
        <v>36892.0</v>
      </c>
      <c r="L4" s="56" t="s">
        <v>77</v>
      </c>
      <c r="M4" s="60">
        <f t="shared" si="1"/>
        <v>0</v>
      </c>
      <c r="N4" s="44"/>
    </row>
    <row r="5">
      <c r="A5" s="55">
        <v>3.0</v>
      </c>
      <c r="B5" s="56" t="s">
        <v>71</v>
      </c>
      <c r="C5" s="115" t="str">
        <f>Datos!$C$24</f>
        <v>[Nombre completo o razón social de persona o empresa vinculada 4]</v>
      </c>
      <c r="D5" s="56" t="s">
        <v>73</v>
      </c>
      <c r="E5" s="38" t="s">
        <v>74</v>
      </c>
      <c r="F5" s="56" t="s">
        <v>75</v>
      </c>
      <c r="G5" s="57">
        <v>36892.0</v>
      </c>
      <c r="H5" s="56" t="s">
        <v>76</v>
      </c>
      <c r="I5" s="58">
        <v>0.0</v>
      </c>
      <c r="J5" s="58">
        <v>0.0</v>
      </c>
      <c r="K5" s="57">
        <v>36892.0</v>
      </c>
      <c r="L5" s="56" t="s">
        <v>77</v>
      </c>
      <c r="M5" s="60">
        <f t="shared" si="1"/>
        <v>0</v>
      </c>
      <c r="N5" s="44"/>
    </row>
    <row r="6">
      <c r="A6" s="55">
        <v>4.0</v>
      </c>
      <c r="B6" s="56" t="s">
        <v>71</v>
      </c>
      <c r="C6" s="115" t="str">
        <f>Datos!$C$24</f>
        <v>[Nombre completo o razón social de persona o empresa vinculada 4]</v>
      </c>
      <c r="D6" s="56" t="s">
        <v>73</v>
      </c>
      <c r="E6" s="38" t="s">
        <v>74</v>
      </c>
      <c r="F6" s="56" t="s">
        <v>75</v>
      </c>
      <c r="G6" s="57">
        <v>36892.0</v>
      </c>
      <c r="H6" s="56" t="s">
        <v>76</v>
      </c>
      <c r="I6" s="58">
        <v>0.0</v>
      </c>
      <c r="J6" s="58">
        <v>0.0</v>
      </c>
      <c r="K6" s="57">
        <v>36892.0</v>
      </c>
      <c r="L6" s="56" t="s">
        <v>77</v>
      </c>
      <c r="M6" s="60">
        <f t="shared" si="1"/>
        <v>0</v>
      </c>
      <c r="N6" s="44"/>
    </row>
    <row r="7">
      <c r="A7" s="55">
        <v>5.0</v>
      </c>
      <c r="B7" s="56" t="s">
        <v>71</v>
      </c>
      <c r="C7" s="115" t="str">
        <f>Datos!$C$24</f>
        <v>[Nombre completo o razón social de persona o empresa vinculada 4]</v>
      </c>
      <c r="D7" s="56" t="s">
        <v>73</v>
      </c>
      <c r="E7" s="38" t="s">
        <v>74</v>
      </c>
      <c r="F7" s="56" t="s">
        <v>75</v>
      </c>
      <c r="G7" s="57">
        <v>36892.0</v>
      </c>
      <c r="H7" s="56" t="s">
        <v>76</v>
      </c>
      <c r="I7" s="58">
        <v>0.0</v>
      </c>
      <c r="J7" s="58">
        <v>0.0</v>
      </c>
      <c r="K7" s="57">
        <v>36892.0</v>
      </c>
      <c r="L7" s="56" t="s">
        <v>77</v>
      </c>
      <c r="M7" s="60">
        <f t="shared" si="1"/>
        <v>0</v>
      </c>
      <c r="N7" s="44"/>
    </row>
    <row r="8">
      <c r="A8" s="55">
        <v>6.0</v>
      </c>
      <c r="B8" s="56" t="s">
        <v>71</v>
      </c>
      <c r="C8" s="115" t="str">
        <f>Datos!$C$24</f>
        <v>[Nombre completo o razón social de persona o empresa vinculada 4]</v>
      </c>
      <c r="D8" s="56" t="s">
        <v>73</v>
      </c>
      <c r="E8" s="38" t="s">
        <v>74</v>
      </c>
      <c r="F8" s="56" t="s">
        <v>75</v>
      </c>
      <c r="G8" s="57">
        <v>36892.0</v>
      </c>
      <c r="H8" s="56" t="s">
        <v>76</v>
      </c>
      <c r="I8" s="58">
        <v>0.0</v>
      </c>
      <c r="J8" s="58">
        <v>0.0</v>
      </c>
      <c r="K8" s="57">
        <v>36892.0</v>
      </c>
      <c r="L8" s="56" t="s">
        <v>77</v>
      </c>
      <c r="M8" s="60">
        <f t="shared" si="1"/>
        <v>0</v>
      </c>
      <c r="N8" s="44"/>
    </row>
    <row r="9">
      <c r="A9" s="55">
        <v>7.0</v>
      </c>
      <c r="B9" s="56" t="s">
        <v>71</v>
      </c>
      <c r="C9" s="115" t="str">
        <f>Datos!$C$24</f>
        <v>[Nombre completo o razón social de persona o empresa vinculada 4]</v>
      </c>
      <c r="D9" s="56" t="s">
        <v>73</v>
      </c>
      <c r="E9" s="38" t="s">
        <v>74</v>
      </c>
      <c r="F9" s="56" t="s">
        <v>75</v>
      </c>
      <c r="G9" s="57">
        <v>36892.0</v>
      </c>
      <c r="H9" s="56" t="s">
        <v>76</v>
      </c>
      <c r="I9" s="58">
        <v>0.0</v>
      </c>
      <c r="J9" s="58">
        <v>0.0</v>
      </c>
      <c r="K9" s="57">
        <v>36892.0</v>
      </c>
      <c r="L9" s="56" t="s">
        <v>77</v>
      </c>
      <c r="M9" s="60">
        <f t="shared" si="1"/>
        <v>0</v>
      </c>
      <c r="N9" s="44"/>
    </row>
    <row r="10">
      <c r="A10" s="55">
        <v>8.0</v>
      </c>
      <c r="B10" s="56" t="s">
        <v>71</v>
      </c>
      <c r="C10" s="115" t="str">
        <f>Datos!$C$24</f>
        <v>[Nombre completo o razón social de persona o empresa vinculada 4]</v>
      </c>
      <c r="D10" s="56" t="s">
        <v>73</v>
      </c>
      <c r="E10" s="38" t="s">
        <v>74</v>
      </c>
      <c r="F10" s="56" t="s">
        <v>75</v>
      </c>
      <c r="G10" s="57">
        <v>36892.0</v>
      </c>
      <c r="H10" s="56" t="s">
        <v>76</v>
      </c>
      <c r="I10" s="58">
        <v>0.0</v>
      </c>
      <c r="J10" s="58">
        <v>0.0</v>
      </c>
      <c r="K10" s="57">
        <v>36892.0</v>
      </c>
      <c r="L10" s="56" t="s">
        <v>77</v>
      </c>
      <c r="M10" s="60">
        <f t="shared" si="1"/>
        <v>0</v>
      </c>
      <c r="N10" s="44"/>
    </row>
    <row r="11">
      <c r="A11" s="55">
        <v>9.0</v>
      </c>
      <c r="B11" s="56" t="s">
        <v>71</v>
      </c>
      <c r="C11" s="115" t="str">
        <f>Datos!$C$24</f>
        <v>[Nombre completo o razón social de persona o empresa vinculada 4]</v>
      </c>
      <c r="D11" s="56" t="s">
        <v>73</v>
      </c>
      <c r="E11" s="38" t="s">
        <v>74</v>
      </c>
      <c r="F11" s="56" t="s">
        <v>75</v>
      </c>
      <c r="G11" s="57">
        <v>36892.0</v>
      </c>
      <c r="H11" s="56" t="s">
        <v>76</v>
      </c>
      <c r="I11" s="58">
        <v>0.0</v>
      </c>
      <c r="J11" s="58">
        <v>0.0</v>
      </c>
      <c r="K11" s="57">
        <v>36892.0</v>
      </c>
      <c r="L11" s="56" t="s">
        <v>77</v>
      </c>
      <c r="M11" s="60">
        <f t="shared" si="1"/>
        <v>0</v>
      </c>
      <c r="N11" s="44"/>
    </row>
    <row r="12">
      <c r="A12" s="55">
        <v>10.0</v>
      </c>
      <c r="B12" s="56" t="s">
        <v>71</v>
      </c>
      <c r="C12" s="115" t="str">
        <f>Datos!$C$24</f>
        <v>[Nombre completo o razón social de persona o empresa vinculada 4]</v>
      </c>
      <c r="D12" s="56" t="s">
        <v>73</v>
      </c>
      <c r="E12" s="38" t="s">
        <v>74</v>
      </c>
      <c r="F12" s="56" t="s">
        <v>75</v>
      </c>
      <c r="G12" s="57">
        <v>36892.0</v>
      </c>
      <c r="H12" s="56" t="s">
        <v>76</v>
      </c>
      <c r="I12" s="58">
        <v>0.0</v>
      </c>
      <c r="J12" s="58">
        <v>0.0</v>
      </c>
      <c r="K12" s="57">
        <v>36892.0</v>
      </c>
      <c r="L12" s="56" t="s">
        <v>77</v>
      </c>
      <c r="M12" s="60">
        <f t="shared" si="1"/>
        <v>0</v>
      </c>
      <c r="N12" s="44"/>
    </row>
    <row r="13">
      <c r="A13" s="55">
        <v>11.0</v>
      </c>
      <c r="B13" s="56" t="s">
        <v>71</v>
      </c>
      <c r="C13" s="115" t="str">
        <f>Datos!$C$24</f>
        <v>[Nombre completo o razón social de persona o empresa vinculada 4]</v>
      </c>
      <c r="D13" s="56" t="s">
        <v>73</v>
      </c>
      <c r="E13" s="38" t="s">
        <v>74</v>
      </c>
      <c r="F13" s="56" t="s">
        <v>75</v>
      </c>
      <c r="G13" s="57">
        <v>36892.0</v>
      </c>
      <c r="H13" s="56" t="s">
        <v>76</v>
      </c>
      <c r="I13" s="58">
        <v>0.0</v>
      </c>
      <c r="J13" s="58">
        <v>0.0</v>
      </c>
      <c r="K13" s="57">
        <v>36892.0</v>
      </c>
      <c r="L13" s="56" t="s">
        <v>77</v>
      </c>
      <c r="M13" s="60">
        <f t="shared" si="1"/>
        <v>0</v>
      </c>
      <c r="N13" s="44"/>
    </row>
    <row r="14">
      <c r="A14" s="55">
        <v>12.0</v>
      </c>
      <c r="B14" s="56" t="s">
        <v>71</v>
      </c>
      <c r="C14" s="115" t="str">
        <f>Datos!$C$24</f>
        <v>[Nombre completo o razón social de persona o empresa vinculada 4]</v>
      </c>
      <c r="D14" s="56" t="s">
        <v>73</v>
      </c>
      <c r="E14" s="38" t="s">
        <v>74</v>
      </c>
      <c r="F14" s="56" t="s">
        <v>75</v>
      </c>
      <c r="G14" s="57">
        <v>36892.0</v>
      </c>
      <c r="H14" s="56" t="s">
        <v>76</v>
      </c>
      <c r="I14" s="58">
        <v>0.0</v>
      </c>
      <c r="J14" s="58">
        <v>0.0</v>
      </c>
      <c r="K14" s="57">
        <v>36892.0</v>
      </c>
      <c r="L14" s="56" t="s">
        <v>77</v>
      </c>
      <c r="M14" s="60">
        <f t="shared" si="1"/>
        <v>0</v>
      </c>
      <c r="N14" s="44"/>
    </row>
    <row r="15">
      <c r="A15" s="55">
        <v>13.0</v>
      </c>
      <c r="B15" s="56" t="s">
        <v>71</v>
      </c>
      <c r="C15" s="115" t="str">
        <f>Datos!$C$24</f>
        <v>[Nombre completo o razón social de persona o empresa vinculada 4]</v>
      </c>
      <c r="D15" s="56" t="s">
        <v>73</v>
      </c>
      <c r="E15" s="38" t="s">
        <v>74</v>
      </c>
      <c r="F15" s="56" t="s">
        <v>75</v>
      </c>
      <c r="G15" s="57">
        <v>36892.0</v>
      </c>
      <c r="H15" s="56" t="s">
        <v>76</v>
      </c>
      <c r="I15" s="58">
        <v>0.0</v>
      </c>
      <c r="J15" s="58">
        <v>0.0</v>
      </c>
      <c r="K15" s="57">
        <v>36892.0</v>
      </c>
      <c r="L15" s="56" t="s">
        <v>77</v>
      </c>
      <c r="M15" s="60">
        <f t="shared" si="1"/>
        <v>0</v>
      </c>
      <c r="N15" s="44"/>
    </row>
    <row r="16">
      <c r="A16" s="55">
        <v>14.0</v>
      </c>
      <c r="B16" s="56" t="s">
        <v>71</v>
      </c>
      <c r="C16" s="115" t="str">
        <f>Datos!$C$24</f>
        <v>[Nombre completo o razón social de persona o empresa vinculada 4]</v>
      </c>
      <c r="D16" s="56" t="s">
        <v>73</v>
      </c>
      <c r="E16" s="38" t="s">
        <v>74</v>
      </c>
      <c r="F16" s="56" t="s">
        <v>75</v>
      </c>
      <c r="G16" s="57">
        <v>36892.0</v>
      </c>
      <c r="H16" s="56" t="s">
        <v>76</v>
      </c>
      <c r="I16" s="58">
        <v>0.0</v>
      </c>
      <c r="J16" s="58">
        <v>0.0</v>
      </c>
      <c r="K16" s="57">
        <v>36892.0</v>
      </c>
      <c r="L16" s="56" t="s">
        <v>77</v>
      </c>
      <c r="M16" s="60">
        <f t="shared" si="1"/>
        <v>0</v>
      </c>
      <c r="N16" s="44"/>
    </row>
    <row r="17">
      <c r="A17" s="55">
        <v>15.0</v>
      </c>
      <c r="B17" s="56" t="s">
        <v>71</v>
      </c>
      <c r="C17" s="115" t="str">
        <f>Datos!$C$24</f>
        <v>[Nombre completo o razón social de persona o empresa vinculada 4]</v>
      </c>
      <c r="D17" s="56" t="s">
        <v>73</v>
      </c>
      <c r="E17" s="38" t="s">
        <v>74</v>
      </c>
      <c r="F17" s="56" t="s">
        <v>75</v>
      </c>
      <c r="G17" s="57">
        <v>36892.0</v>
      </c>
      <c r="H17" s="56" t="s">
        <v>76</v>
      </c>
      <c r="I17" s="58">
        <v>0.0</v>
      </c>
      <c r="J17" s="58">
        <v>0.0</v>
      </c>
      <c r="K17" s="57">
        <v>36892.0</v>
      </c>
      <c r="L17" s="56" t="s">
        <v>77</v>
      </c>
      <c r="M17" s="60">
        <f t="shared" si="1"/>
        <v>0</v>
      </c>
      <c r="N17" s="44"/>
    </row>
    <row r="18">
      <c r="A18" s="55">
        <v>16.0</v>
      </c>
      <c r="B18" s="56" t="s">
        <v>71</v>
      </c>
      <c r="C18" s="115" t="str">
        <f>Datos!$C$24</f>
        <v>[Nombre completo o razón social de persona o empresa vinculada 4]</v>
      </c>
      <c r="D18" s="56" t="s">
        <v>73</v>
      </c>
      <c r="E18" s="38" t="s">
        <v>74</v>
      </c>
      <c r="F18" s="56" t="s">
        <v>75</v>
      </c>
      <c r="G18" s="57">
        <v>36892.0</v>
      </c>
      <c r="H18" s="56" t="s">
        <v>76</v>
      </c>
      <c r="I18" s="58">
        <v>0.0</v>
      </c>
      <c r="J18" s="58">
        <v>0.0</v>
      </c>
      <c r="K18" s="57">
        <v>36892.0</v>
      </c>
      <c r="L18" s="56" t="s">
        <v>77</v>
      </c>
      <c r="M18" s="60">
        <f t="shared" si="1"/>
        <v>0</v>
      </c>
      <c r="N18" s="44"/>
    </row>
    <row r="19">
      <c r="A19" s="55">
        <v>17.0</v>
      </c>
      <c r="B19" s="56" t="s">
        <v>71</v>
      </c>
      <c r="C19" s="115" t="str">
        <f>Datos!$C$24</f>
        <v>[Nombre completo o razón social de persona o empresa vinculada 4]</v>
      </c>
      <c r="D19" s="56" t="s">
        <v>73</v>
      </c>
      <c r="E19" s="38" t="s">
        <v>74</v>
      </c>
      <c r="F19" s="56" t="s">
        <v>75</v>
      </c>
      <c r="G19" s="57">
        <v>36892.0</v>
      </c>
      <c r="H19" s="56" t="s">
        <v>76</v>
      </c>
      <c r="I19" s="58">
        <v>0.0</v>
      </c>
      <c r="J19" s="58">
        <v>0.0</v>
      </c>
      <c r="K19" s="57">
        <v>36892.0</v>
      </c>
      <c r="L19" s="56" t="s">
        <v>77</v>
      </c>
      <c r="M19" s="60">
        <f t="shared" si="1"/>
        <v>0</v>
      </c>
      <c r="N19" s="44"/>
    </row>
    <row r="20">
      <c r="A20" s="55">
        <v>18.0</v>
      </c>
      <c r="B20" s="56" t="s">
        <v>71</v>
      </c>
      <c r="C20" s="115" t="str">
        <f>Datos!$C$24</f>
        <v>[Nombre completo o razón social de persona o empresa vinculada 4]</v>
      </c>
      <c r="D20" s="56" t="s">
        <v>73</v>
      </c>
      <c r="E20" s="38" t="s">
        <v>74</v>
      </c>
      <c r="F20" s="56" t="s">
        <v>75</v>
      </c>
      <c r="G20" s="57">
        <v>36892.0</v>
      </c>
      <c r="H20" s="56" t="s">
        <v>76</v>
      </c>
      <c r="I20" s="58">
        <v>0.0</v>
      </c>
      <c r="J20" s="58">
        <v>0.0</v>
      </c>
      <c r="K20" s="57">
        <v>36892.0</v>
      </c>
      <c r="L20" s="56" t="s">
        <v>77</v>
      </c>
      <c r="M20" s="60">
        <f t="shared" si="1"/>
        <v>0</v>
      </c>
      <c r="N20" s="44"/>
    </row>
    <row r="21">
      <c r="A21" s="55">
        <v>19.0</v>
      </c>
      <c r="B21" s="56" t="s">
        <v>71</v>
      </c>
      <c r="C21" s="115" t="str">
        <f>Datos!$C$24</f>
        <v>[Nombre completo o razón social de persona o empresa vinculada 4]</v>
      </c>
      <c r="D21" s="56" t="s">
        <v>73</v>
      </c>
      <c r="E21" s="38" t="s">
        <v>74</v>
      </c>
      <c r="F21" s="56" t="s">
        <v>75</v>
      </c>
      <c r="G21" s="57">
        <v>36892.0</v>
      </c>
      <c r="H21" s="56" t="s">
        <v>76</v>
      </c>
      <c r="I21" s="58">
        <v>0.0</v>
      </c>
      <c r="J21" s="58">
        <v>0.0</v>
      </c>
      <c r="K21" s="57">
        <v>36892.0</v>
      </c>
      <c r="L21" s="56" t="s">
        <v>77</v>
      </c>
      <c r="M21" s="60">
        <f t="shared" si="1"/>
        <v>0</v>
      </c>
      <c r="N21" s="44"/>
    </row>
    <row r="22">
      <c r="A22" s="55">
        <v>20.0</v>
      </c>
      <c r="B22" s="56" t="s">
        <v>71</v>
      </c>
      <c r="C22" s="115" t="str">
        <f>Datos!$C$24</f>
        <v>[Nombre completo o razón social de persona o empresa vinculada 4]</v>
      </c>
      <c r="D22" s="56" t="s">
        <v>73</v>
      </c>
      <c r="E22" s="38" t="s">
        <v>74</v>
      </c>
      <c r="F22" s="56" t="s">
        <v>75</v>
      </c>
      <c r="G22" s="57">
        <v>36892.0</v>
      </c>
      <c r="H22" s="56" t="s">
        <v>76</v>
      </c>
      <c r="I22" s="58">
        <v>0.0</v>
      </c>
      <c r="J22" s="58">
        <v>0.0</v>
      </c>
      <c r="K22" s="57">
        <v>36892.0</v>
      </c>
      <c r="L22" s="56" t="s">
        <v>77</v>
      </c>
      <c r="M22" s="60">
        <f t="shared" si="1"/>
        <v>0</v>
      </c>
      <c r="N22" s="44"/>
    </row>
    <row r="23">
      <c r="A23" s="55">
        <v>21.0</v>
      </c>
      <c r="B23" s="56" t="s">
        <v>71</v>
      </c>
      <c r="C23" s="115" t="str">
        <f>Datos!$C$24</f>
        <v>[Nombre completo o razón social de persona o empresa vinculada 4]</v>
      </c>
      <c r="D23" s="56" t="s">
        <v>73</v>
      </c>
      <c r="E23" s="38" t="s">
        <v>74</v>
      </c>
      <c r="F23" s="56" t="s">
        <v>75</v>
      </c>
      <c r="G23" s="57">
        <v>36892.0</v>
      </c>
      <c r="H23" s="56" t="s">
        <v>76</v>
      </c>
      <c r="I23" s="58">
        <v>0.0</v>
      </c>
      <c r="J23" s="58">
        <v>0.0</v>
      </c>
      <c r="K23" s="57">
        <v>36892.0</v>
      </c>
      <c r="L23" s="56" t="s">
        <v>77</v>
      </c>
      <c r="M23" s="60">
        <f t="shared" si="1"/>
        <v>0</v>
      </c>
      <c r="N23" s="44"/>
    </row>
    <row r="24">
      <c r="A24" s="44"/>
      <c r="B24" s="44"/>
      <c r="C24" s="44"/>
      <c r="D24" s="44"/>
      <c r="E24" s="44"/>
      <c r="F24" s="44"/>
      <c r="G24" s="44"/>
      <c r="H24" s="44"/>
      <c r="I24" s="44"/>
      <c r="J24" s="44"/>
      <c r="K24" s="44"/>
      <c r="L24" s="44"/>
      <c r="M24" s="44"/>
      <c r="N24" s="44"/>
    </row>
    <row r="25">
      <c r="A25" s="44"/>
      <c r="B25" s="44"/>
      <c r="C25" s="117" t="s">
        <v>78</v>
      </c>
      <c r="D25" s="47"/>
      <c r="E25" s="118"/>
      <c r="F25" s="118"/>
      <c r="G25" s="118"/>
      <c r="H25" s="119">
        <f>SUM(I3:I23)</f>
        <v>0</v>
      </c>
      <c r="I25" s="47"/>
      <c r="J25" s="120">
        <f>SUM(J3:J23)</f>
        <v>0</v>
      </c>
      <c r="K25" s="118"/>
      <c r="L25" s="118"/>
      <c r="M25" s="120">
        <f>SUM(M3:M23)</f>
        <v>0</v>
      </c>
      <c r="N25" s="118"/>
    </row>
    <row r="26">
      <c r="A26" s="12"/>
      <c r="B26" s="12"/>
      <c r="C26" s="12"/>
      <c r="E26" s="12"/>
      <c r="F26" s="12"/>
      <c r="G26" s="12"/>
      <c r="H26" s="12"/>
      <c r="J26" s="12"/>
      <c r="K26" s="12"/>
      <c r="L26" s="12"/>
      <c r="M26" s="52"/>
      <c r="N26" s="12"/>
    </row>
    <row r="27">
      <c r="A27" s="12"/>
      <c r="B27" s="12"/>
      <c r="C27" s="12"/>
      <c r="E27" s="12"/>
      <c r="F27" s="12"/>
      <c r="G27" s="12"/>
      <c r="H27" s="12"/>
      <c r="J27" s="12"/>
      <c r="K27" s="12"/>
      <c r="L27" s="12"/>
      <c r="M27" s="12"/>
      <c r="N27" s="12"/>
    </row>
    <row r="28">
      <c r="A28" s="12"/>
      <c r="B28" s="12"/>
      <c r="C28" s="12"/>
      <c r="E28" s="12"/>
      <c r="F28" s="12"/>
      <c r="G28" s="12"/>
      <c r="H28" s="12"/>
      <c r="J28" s="12"/>
      <c r="K28" s="12"/>
      <c r="L28" s="12"/>
      <c r="M28" s="12"/>
      <c r="N28" s="12"/>
    </row>
    <row r="29">
      <c r="A29" s="12"/>
      <c r="B29" s="12"/>
      <c r="C29" s="12"/>
      <c r="E29" s="12"/>
      <c r="F29" s="12"/>
      <c r="G29" s="12"/>
      <c r="H29" s="12"/>
      <c r="J29" s="12"/>
      <c r="K29" s="12"/>
      <c r="L29" s="12"/>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3.02.03: Producción ejecutiva de "&amp;Datos!C4</f>
        <v>CAPÍTULO 3.02.03: Producción ejecutiva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3.02.03: Producción ejecutiva de "&amp;Datos!C5</f>
        <v>CAPÍTULO 3.02.03: Producción ejecutiva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11: Gastos generales de "&amp;Datos!C4</f>
        <v>CAPÍTULO 11: Gastos generales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11: Gastos generales de "&amp;Datos!C5</f>
        <v>CAPÍTULO 11: Gastos generales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t="s">
        <v>103</v>
      </c>
      <c r="B1" s="30" t="str">
        <f>"CAPÍTULO 12.01: Gastos de explotación (excepto copias, doblaje y subtitulados) de "&amp;Datos!C4</f>
        <v>CAPÍTULO 12.01: Gastos de explotación (excepto copias, doblaje y subtitulados)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t="s">
        <v>103</v>
      </c>
      <c r="B1" s="30" t="str">
        <f>"CAPÍTULO 12.01: Gastos de explotación (excepto copias, doblaje y subtitulados) de "&amp;Datos!C5</f>
        <v>CAPÍTULO 12.01: Gastos de explotación (excepto copias, doblaje y subtitulados)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7.5" customHeight="1">
      <c r="A1" s="29" t="s">
        <v>103</v>
      </c>
      <c r="B1" s="30" t="str">
        <f>"CAPÍTULO 12.01: Gastos de explotación (exclusivamente copias, doblaje y subtitulado) de "&amp;Datos!C4</f>
        <v>CAPÍTULO 12.01: Gastos de explotación (exclusivamente copias, doblaje y subtitulado)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7.5" customHeight="1">
      <c r="A1" s="29" t="s">
        <v>103</v>
      </c>
      <c r="B1" s="30" t="str">
        <f>"CAPÍTULO 12.01: Gastos de explotación (exclusivamente copias, doblaje y subtitulado) de "&amp;Datos!C5</f>
        <v>CAPÍTULO 12.01: Gastos de explotación (exclusivamente copias, doblaje y subtitulado)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1.a): Guion y música de "&amp;Datos!C5&amp;" - NO incluya operaciones vinculadas en esta hoja"</f>
        <v>CAPÍTULO 1.a): Guion y música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35">
        <v>1.0</v>
      </c>
      <c r="B3" s="36" t="s">
        <v>71</v>
      </c>
      <c r="C3" s="36" t="s">
        <v>72</v>
      </c>
      <c r="D3" s="37" t="s">
        <v>73</v>
      </c>
      <c r="E3" s="38" t="s">
        <v>74</v>
      </c>
      <c r="F3" s="37" t="s">
        <v>75</v>
      </c>
      <c r="G3" s="39">
        <v>36892.0</v>
      </c>
      <c r="H3" s="37" t="s">
        <v>76</v>
      </c>
      <c r="I3" s="40">
        <v>0.0</v>
      </c>
      <c r="J3" s="40">
        <v>0.0</v>
      </c>
      <c r="K3" s="39">
        <v>36892.0</v>
      </c>
      <c r="L3" s="37" t="s">
        <v>77</v>
      </c>
      <c r="M3" s="41">
        <f t="shared" ref="M3:M23" si="1">IF(E3="Sí",I3,0)</f>
        <v>0</v>
      </c>
      <c r="N3" s="42"/>
    </row>
    <row r="4">
      <c r="A4" s="43">
        <v>2.0</v>
      </c>
      <c r="B4" s="36" t="s">
        <v>71</v>
      </c>
      <c r="C4" s="36" t="s">
        <v>72</v>
      </c>
      <c r="D4" s="37" t="s">
        <v>73</v>
      </c>
      <c r="E4" s="38" t="s">
        <v>74</v>
      </c>
      <c r="F4" s="37" t="s">
        <v>75</v>
      </c>
      <c r="G4" s="39">
        <v>36892.0</v>
      </c>
      <c r="H4" s="37" t="s">
        <v>76</v>
      </c>
      <c r="I4" s="40">
        <v>0.0</v>
      </c>
      <c r="J4" s="40">
        <v>0.0</v>
      </c>
      <c r="K4" s="39">
        <v>36892.0</v>
      </c>
      <c r="L4" s="37" t="s">
        <v>77</v>
      </c>
      <c r="M4" s="41">
        <f t="shared" si="1"/>
        <v>0</v>
      </c>
      <c r="N4" s="42"/>
    </row>
    <row r="5">
      <c r="A5" s="43">
        <v>3.0</v>
      </c>
      <c r="B5" s="36" t="s">
        <v>71</v>
      </c>
      <c r="C5" s="36" t="s">
        <v>72</v>
      </c>
      <c r="D5" s="37" t="s">
        <v>73</v>
      </c>
      <c r="E5" s="38" t="s">
        <v>74</v>
      </c>
      <c r="F5" s="37" t="s">
        <v>75</v>
      </c>
      <c r="G5" s="39">
        <v>36892.0</v>
      </c>
      <c r="H5" s="37" t="s">
        <v>76</v>
      </c>
      <c r="I5" s="40">
        <v>0.0</v>
      </c>
      <c r="J5" s="40">
        <v>0.0</v>
      </c>
      <c r="K5" s="39">
        <v>36892.0</v>
      </c>
      <c r="L5" s="37" t="s">
        <v>77</v>
      </c>
      <c r="M5" s="41">
        <f t="shared" si="1"/>
        <v>0</v>
      </c>
      <c r="N5" s="42"/>
    </row>
    <row r="6">
      <c r="A6" s="43">
        <v>4.0</v>
      </c>
      <c r="B6" s="36" t="s">
        <v>71</v>
      </c>
      <c r="C6" s="36" t="s">
        <v>72</v>
      </c>
      <c r="D6" s="37" t="s">
        <v>73</v>
      </c>
      <c r="E6" s="38" t="s">
        <v>74</v>
      </c>
      <c r="F6" s="37" t="s">
        <v>75</v>
      </c>
      <c r="G6" s="39">
        <v>36892.0</v>
      </c>
      <c r="H6" s="37" t="s">
        <v>76</v>
      </c>
      <c r="I6" s="40">
        <v>0.0</v>
      </c>
      <c r="J6" s="40">
        <v>0.0</v>
      </c>
      <c r="K6" s="39">
        <v>36892.0</v>
      </c>
      <c r="L6" s="37" t="s">
        <v>77</v>
      </c>
      <c r="M6" s="41">
        <f t="shared" si="1"/>
        <v>0</v>
      </c>
      <c r="N6" s="42"/>
    </row>
    <row r="7">
      <c r="A7" s="35">
        <v>5.0</v>
      </c>
      <c r="B7" s="36" t="s">
        <v>71</v>
      </c>
      <c r="C7" s="36" t="s">
        <v>72</v>
      </c>
      <c r="D7" s="37" t="s">
        <v>73</v>
      </c>
      <c r="E7" s="38" t="s">
        <v>74</v>
      </c>
      <c r="F7" s="37" t="s">
        <v>75</v>
      </c>
      <c r="G7" s="39">
        <v>36892.0</v>
      </c>
      <c r="H7" s="37" t="s">
        <v>76</v>
      </c>
      <c r="I7" s="40">
        <v>0.0</v>
      </c>
      <c r="J7" s="40">
        <v>0.0</v>
      </c>
      <c r="K7" s="39">
        <v>36892.0</v>
      </c>
      <c r="L7" s="37" t="s">
        <v>77</v>
      </c>
      <c r="M7" s="41">
        <f t="shared" si="1"/>
        <v>0</v>
      </c>
      <c r="N7" s="42"/>
    </row>
    <row r="8">
      <c r="A8" s="43">
        <v>6.0</v>
      </c>
      <c r="B8" s="36" t="s">
        <v>71</v>
      </c>
      <c r="C8" s="36" t="s">
        <v>72</v>
      </c>
      <c r="D8" s="37" t="s">
        <v>73</v>
      </c>
      <c r="E8" s="38" t="s">
        <v>74</v>
      </c>
      <c r="F8" s="37" t="s">
        <v>75</v>
      </c>
      <c r="G8" s="39">
        <v>36892.0</v>
      </c>
      <c r="H8" s="37" t="s">
        <v>76</v>
      </c>
      <c r="I8" s="40">
        <v>0.0</v>
      </c>
      <c r="J8" s="40">
        <v>0.0</v>
      </c>
      <c r="K8" s="39">
        <v>36892.0</v>
      </c>
      <c r="L8" s="37" t="s">
        <v>77</v>
      </c>
      <c r="M8" s="41">
        <f t="shared" si="1"/>
        <v>0</v>
      </c>
      <c r="N8" s="42"/>
    </row>
    <row r="9">
      <c r="A9" s="35">
        <v>7.0</v>
      </c>
      <c r="B9" s="36" t="s">
        <v>71</v>
      </c>
      <c r="C9" s="36" t="s">
        <v>72</v>
      </c>
      <c r="D9" s="37" t="s">
        <v>73</v>
      </c>
      <c r="E9" s="38" t="s">
        <v>74</v>
      </c>
      <c r="F9" s="37" t="s">
        <v>75</v>
      </c>
      <c r="G9" s="39">
        <v>36892.0</v>
      </c>
      <c r="H9" s="37" t="s">
        <v>76</v>
      </c>
      <c r="I9" s="40">
        <v>0.0</v>
      </c>
      <c r="J9" s="40">
        <v>0.0</v>
      </c>
      <c r="K9" s="39">
        <v>36892.0</v>
      </c>
      <c r="L9" s="37" t="s">
        <v>77</v>
      </c>
      <c r="M9" s="41">
        <f t="shared" si="1"/>
        <v>0</v>
      </c>
      <c r="N9" s="42"/>
    </row>
    <row r="10">
      <c r="A10" s="43">
        <v>8.0</v>
      </c>
      <c r="B10" s="36" t="s">
        <v>71</v>
      </c>
      <c r="C10" s="36" t="s">
        <v>72</v>
      </c>
      <c r="D10" s="37" t="s">
        <v>73</v>
      </c>
      <c r="E10" s="38" t="s">
        <v>74</v>
      </c>
      <c r="F10" s="37" t="s">
        <v>75</v>
      </c>
      <c r="G10" s="39">
        <v>36892.0</v>
      </c>
      <c r="H10" s="37" t="s">
        <v>76</v>
      </c>
      <c r="I10" s="40">
        <v>0.0</v>
      </c>
      <c r="J10" s="40">
        <v>0.0</v>
      </c>
      <c r="K10" s="39">
        <v>36892.0</v>
      </c>
      <c r="L10" s="37" t="s">
        <v>77</v>
      </c>
      <c r="M10" s="41">
        <f t="shared" si="1"/>
        <v>0</v>
      </c>
      <c r="N10" s="42"/>
    </row>
    <row r="11">
      <c r="A11" s="43">
        <v>9.0</v>
      </c>
      <c r="B11" s="36" t="s">
        <v>71</v>
      </c>
      <c r="C11" s="36" t="s">
        <v>72</v>
      </c>
      <c r="D11" s="37" t="s">
        <v>73</v>
      </c>
      <c r="E11" s="38" t="s">
        <v>74</v>
      </c>
      <c r="F11" s="37" t="s">
        <v>75</v>
      </c>
      <c r="G11" s="39">
        <v>36892.0</v>
      </c>
      <c r="H11" s="37" t="s">
        <v>76</v>
      </c>
      <c r="I11" s="40">
        <v>0.0</v>
      </c>
      <c r="J11" s="40">
        <v>0.0</v>
      </c>
      <c r="K11" s="39">
        <v>36892.0</v>
      </c>
      <c r="L11" s="37" t="s">
        <v>77</v>
      </c>
      <c r="M11" s="41">
        <f t="shared" si="1"/>
        <v>0</v>
      </c>
      <c r="N11" s="42"/>
    </row>
    <row r="12">
      <c r="A12" s="43">
        <v>10.0</v>
      </c>
      <c r="B12" s="36" t="s">
        <v>71</v>
      </c>
      <c r="C12" s="36" t="s">
        <v>72</v>
      </c>
      <c r="D12" s="37" t="s">
        <v>73</v>
      </c>
      <c r="E12" s="38" t="s">
        <v>74</v>
      </c>
      <c r="F12" s="37" t="s">
        <v>75</v>
      </c>
      <c r="G12" s="39">
        <v>36892.0</v>
      </c>
      <c r="H12" s="37" t="s">
        <v>76</v>
      </c>
      <c r="I12" s="40">
        <v>0.0</v>
      </c>
      <c r="J12" s="40">
        <v>0.0</v>
      </c>
      <c r="K12" s="39">
        <v>36892.0</v>
      </c>
      <c r="L12" s="37" t="s">
        <v>77</v>
      </c>
      <c r="M12" s="41">
        <f t="shared" si="1"/>
        <v>0</v>
      </c>
      <c r="N12" s="42"/>
    </row>
    <row r="13">
      <c r="A13" s="35">
        <v>11.0</v>
      </c>
      <c r="B13" s="36" t="s">
        <v>71</v>
      </c>
      <c r="C13" s="36" t="s">
        <v>72</v>
      </c>
      <c r="D13" s="37" t="s">
        <v>73</v>
      </c>
      <c r="E13" s="38" t="s">
        <v>74</v>
      </c>
      <c r="F13" s="37" t="s">
        <v>75</v>
      </c>
      <c r="G13" s="39">
        <v>36892.0</v>
      </c>
      <c r="H13" s="37" t="s">
        <v>76</v>
      </c>
      <c r="I13" s="40">
        <v>0.0</v>
      </c>
      <c r="J13" s="40">
        <v>0.0</v>
      </c>
      <c r="K13" s="39">
        <v>36892.0</v>
      </c>
      <c r="L13" s="37" t="s">
        <v>77</v>
      </c>
      <c r="M13" s="41">
        <f t="shared" si="1"/>
        <v>0</v>
      </c>
      <c r="N13" s="42"/>
    </row>
    <row r="14">
      <c r="A14" s="43">
        <v>12.0</v>
      </c>
      <c r="B14" s="36" t="s">
        <v>71</v>
      </c>
      <c r="C14" s="36" t="s">
        <v>72</v>
      </c>
      <c r="D14" s="37" t="s">
        <v>73</v>
      </c>
      <c r="E14" s="38" t="s">
        <v>74</v>
      </c>
      <c r="F14" s="37" t="s">
        <v>75</v>
      </c>
      <c r="G14" s="39">
        <v>36892.0</v>
      </c>
      <c r="H14" s="37" t="s">
        <v>76</v>
      </c>
      <c r="I14" s="40">
        <v>0.0</v>
      </c>
      <c r="J14" s="40">
        <v>0.0</v>
      </c>
      <c r="K14" s="39">
        <v>36892.0</v>
      </c>
      <c r="L14" s="37" t="s">
        <v>77</v>
      </c>
      <c r="M14" s="41">
        <f t="shared" si="1"/>
        <v>0</v>
      </c>
      <c r="N14" s="42"/>
    </row>
    <row r="15">
      <c r="A15" s="35">
        <v>13.0</v>
      </c>
      <c r="B15" s="36" t="s">
        <v>71</v>
      </c>
      <c r="C15" s="36" t="s">
        <v>72</v>
      </c>
      <c r="D15" s="37" t="s">
        <v>73</v>
      </c>
      <c r="E15" s="38" t="s">
        <v>74</v>
      </c>
      <c r="F15" s="37" t="s">
        <v>75</v>
      </c>
      <c r="G15" s="39">
        <v>36892.0</v>
      </c>
      <c r="H15" s="37" t="s">
        <v>76</v>
      </c>
      <c r="I15" s="40">
        <v>0.0</v>
      </c>
      <c r="J15" s="40">
        <v>0.0</v>
      </c>
      <c r="K15" s="39">
        <v>36892.0</v>
      </c>
      <c r="L15" s="37" t="s">
        <v>77</v>
      </c>
      <c r="M15" s="41">
        <f t="shared" si="1"/>
        <v>0</v>
      </c>
      <c r="N15" s="42"/>
    </row>
    <row r="16">
      <c r="A16" s="43">
        <v>14.0</v>
      </c>
      <c r="B16" s="36" t="s">
        <v>71</v>
      </c>
      <c r="C16" s="36" t="s">
        <v>72</v>
      </c>
      <c r="D16" s="37" t="s">
        <v>73</v>
      </c>
      <c r="E16" s="38" t="s">
        <v>74</v>
      </c>
      <c r="F16" s="37" t="s">
        <v>75</v>
      </c>
      <c r="G16" s="39">
        <v>36892.0</v>
      </c>
      <c r="H16" s="37" t="s">
        <v>76</v>
      </c>
      <c r="I16" s="40">
        <v>0.0</v>
      </c>
      <c r="J16" s="40">
        <v>0.0</v>
      </c>
      <c r="K16" s="39">
        <v>36892.0</v>
      </c>
      <c r="L16" s="37" t="s">
        <v>77</v>
      </c>
      <c r="M16" s="41">
        <f t="shared" si="1"/>
        <v>0</v>
      </c>
      <c r="N16" s="42"/>
    </row>
    <row r="17">
      <c r="A17" s="43">
        <v>15.0</v>
      </c>
      <c r="B17" s="36" t="s">
        <v>71</v>
      </c>
      <c r="C17" s="36" t="s">
        <v>72</v>
      </c>
      <c r="D17" s="37" t="s">
        <v>73</v>
      </c>
      <c r="E17" s="38" t="s">
        <v>74</v>
      </c>
      <c r="F17" s="37" t="s">
        <v>75</v>
      </c>
      <c r="G17" s="39">
        <v>36892.0</v>
      </c>
      <c r="H17" s="37" t="s">
        <v>76</v>
      </c>
      <c r="I17" s="40">
        <v>0.0</v>
      </c>
      <c r="J17" s="40">
        <v>0.0</v>
      </c>
      <c r="K17" s="39">
        <v>36892.0</v>
      </c>
      <c r="L17" s="37" t="s">
        <v>77</v>
      </c>
      <c r="M17" s="41">
        <f t="shared" si="1"/>
        <v>0</v>
      </c>
      <c r="N17" s="42"/>
    </row>
    <row r="18">
      <c r="A18" s="43">
        <v>16.0</v>
      </c>
      <c r="B18" s="36" t="s">
        <v>71</v>
      </c>
      <c r="C18" s="36" t="s">
        <v>72</v>
      </c>
      <c r="D18" s="37" t="s">
        <v>73</v>
      </c>
      <c r="E18" s="38" t="s">
        <v>74</v>
      </c>
      <c r="F18" s="37" t="s">
        <v>75</v>
      </c>
      <c r="G18" s="39">
        <v>36892.0</v>
      </c>
      <c r="H18" s="37" t="s">
        <v>76</v>
      </c>
      <c r="I18" s="40">
        <v>0.0</v>
      </c>
      <c r="J18" s="40">
        <v>0.0</v>
      </c>
      <c r="K18" s="39">
        <v>36892.0</v>
      </c>
      <c r="L18" s="37" t="s">
        <v>77</v>
      </c>
      <c r="M18" s="41">
        <f t="shared" si="1"/>
        <v>0</v>
      </c>
      <c r="N18" s="42"/>
    </row>
    <row r="19">
      <c r="A19" s="35">
        <v>17.0</v>
      </c>
      <c r="B19" s="36" t="s">
        <v>71</v>
      </c>
      <c r="C19" s="36" t="s">
        <v>72</v>
      </c>
      <c r="D19" s="37" t="s">
        <v>73</v>
      </c>
      <c r="E19" s="38" t="s">
        <v>74</v>
      </c>
      <c r="F19" s="37" t="s">
        <v>75</v>
      </c>
      <c r="G19" s="39">
        <v>36892.0</v>
      </c>
      <c r="H19" s="37" t="s">
        <v>76</v>
      </c>
      <c r="I19" s="40">
        <v>0.0</v>
      </c>
      <c r="J19" s="40">
        <v>0.0</v>
      </c>
      <c r="K19" s="39">
        <v>36892.0</v>
      </c>
      <c r="L19" s="37" t="s">
        <v>77</v>
      </c>
      <c r="M19" s="41">
        <f t="shared" si="1"/>
        <v>0</v>
      </c>
      <c r="N19" s="42"/>
    </row>
    <row r="20">
      <c r="A20" s="43">
        <v>18.0</v>
      </c>
      <c r="B20" s="36" t="s">
        <v>71</v>
      </c>
      <c r="C20" s="36" t="s">
        <v>72</v>
      </c>
      <c r="D20" s="37" t="s">
        <v>73</v>
      </c>
      <c r="E20" s="38" t="s">
        <v>74</v>
      </c>
      <c r="F20" s="37" t="s">
        <v>75</v>
      </c>
      <c r="G20" s="39">
        <v>36892.0</v>
      </c>
      <c r="H20" s="37" t="s">
        <v>76</v>
      </c>
      <c r="I20" s="40">
        <v>0.0</v>
      </c>
      <c r="J20" s="40">
        <v>0.0</v>
      </c>
      <c r="K20" s="39">
        <v>36892.0</v>
      </c>
      <c r="L20" s="37" t="s">
        <v>77</v>
      </c>
      <c r="M20" s="41">
        <f t="shared" si="1"/>
        <v>0</v>
      </c>
      <c r="N20" s="42"/>
    </row>
    <row r="21">
      <c r="A21" s="35">
        <v>19.0</v>
      </c>
      <c r="B21" s="36" t="s">
        <v>71</v>
      </c>
      <c r="C21" s="36" t="s">
        <v>72</v>
      </c>
      <c r="D21" s="37" t="s">
        <v>73</v>
      </c>
      <c r="E21" s="38" t="s">
        <v>74</v>
      </c>
      <c r="F21" s="37" t="s">
        <v>75</v>
      </c>
      <c r="G21" s="39">
        <v>36892.0</v>
      </c>
      <c r="H21" s="37" t="s">
        <v>76</v>
      </c>
      <c r="I21" s="40">
        <v>0.0</v>
      </c>
      <c r="J21" s="40">
        <v>0.0</v>
      </c>
      <c r="K21" s="39">
        <v>36892.0</v>
      </c>
      <c r="L21" s="37" t="s">
        <v>77</v>
      </c>
      <c r="M21" s="41">
        <f t="shared" si="1"/>
        <v>0</v>
      </c>
      <c r="N21" s="42"/>
    </row>
    <row r="22">
      <c r="A22" s="43">
        <v>20.0</v>
      </c>
      <c r="B22" s="36" t="s">
        <v>71</v>
      </c>
      <c r="C22" s="36" t="s">
        <v>72</v>
      </c>
      <c r="D22" s="37" t="s">
        <v>73</v>
      </c>
      <c r="E22" s="38" t="s">
        <v>74</v>
      </c>
      <c r="F22" s="37" t="s">
        <v>75</v>
      </c>
      <c r="G22" s="39">
        <v>36892.0</v>
      </c>
      <c r="H22" s="37" t="s">
        <v>76</v>
      </c>
      <c r="I22" s="40">
        <v>0.0</v>
      </c>
      <c r="J22" s="40">
        <v>0.0</v>
      </c>
      <c r="K22" s="39">
        <v>36892.0</v>
      </c>
      <c r="L22" s="37" t="s">
        <v>77</v>
      </c>
      <c r="M22" s="41">
        <f t="shared" si="1"/>
        <v>0</v>
      </c>
      <c r="N22" s="42"/>
    </row>
    <row r="23">
      <c r="A23" s="43">
        <v>21.0</v>
      </c>
      <c r="B23" s="36" t="s">
        <v>71</v>
      </c>
      <c r="C23" s="36" t="s">
        <v>72</v>
      </c>
      <c r="D23" s="37" t="s">
        <v>73</v>
      </c>
      <c r="E23" s="38" t="s">
        <v>74</v>
      </c>
      <c r="F23" s="37" t="s">
        <v>75</v>
      </c>
      <c r="G23" s="39">
        <v>36892.0</v>
      </c>
      <c r="H23" s="37" t="s">
        <v>76</v>
      </c>
      <c r="I23" s="40">
        <v>0.0</v>
      </c>
      <c r="J23" s="40">
        <v>0.0</v>
      </c>
      <c r="K23" s="39">
        <v>36892.0</v>
      </c>
      <c r="L23" s="37" t="s">
        <v>77</v>
      </c>
      <c r="M23" s="41">
        <f t="shared" si="1"/>
        <v>0</v>
      </c>
      <c r="N23" s="42"/>
    </row>
    <row r="24" ht="15.75" customHeight="1">
      <c r="A24" s="44"/>
      <c r="B24" s="44"/>
      <c r="C24" s="44"/>
      <c r="D24" s="44"/>
      <c r="E24" s="44"/>
      <c r="F24" s="44"/>
      <c r="G24" s="44"/>
      <c r="H24" s="44"/>
      <c r="I24" s="44"/>
      <c r="J24" s="44"/>
      <c r="K24" s="44"/>
      <c r="L24" s="45"/>
      <c r="M24" s="44"/>
      <c r="N24" s="44"/>
    </row>
    <row r="25">
      <c r="A25" s="42"/>
      <c r="B25" s="42"/>
      <c r="C25" s="46" t="s">
        <v>78</v>
      </c>
      <c r="D25" s="47"/>
      <c r="E25" s="16"/>
      <c r="F25" s="16"/>
      <c r="G25" s="16"/>
      <c r="H25" s="48">
        <f>SUM(I3:I23)</f>
        <v>0</v>
      </c>
      <c r="I25" s="47"/>
      <c r="J25" s="49">
        <f>SUM(J3:J23)</f>
        <v>0</v>
      </c>
      <c r="K25" s="16"/>
      <c r="L25" s="50"/>
      <c r="M25" s="49">
        <f>SUM(M3:M23)</f>
        <v>0</v>
      </c>
      <c r="N25" s="16"/>
    </row>
    <row r="26" ht="15.75" customHeight="1">
      <c r="A26" s="12"/>
      <c r="B26" s="12"/>
      <c r="C26" s="12"/>
      <c r="E26" s="12"/>
      <c r="F26" s="12"/>
      <c r="G26" s="12"/>
      <c r="H26" s="12"/>
      <c r="J26" s="12"/>
      <c r="K26" s="12"/>
      <c r="L26" s="51"/>
      <c r="M26" s="52"/>
      <c r="N26" s="12"/>
    </row>
    <row r="27" ht="15.75" customHeight="1">
      <c r="A27" s="12"/>
      <c r="B27" s="12"/>
      <c r="C27" s="12"/>
      <c r="E27" s="12"/>
      <c r="F27" s="12"/>
      <c r="G27" s="12"/>
      <c r="H27" s="12"/>
      <c r="J27" s="12"/>
      <c r="K27" s="12"/>
      <c r="L27" s="51"/>
      <c r="M27" s="12"/>
      <c r="N27" s="12"/>
    </row>
    <row r="28" ht="15.75" customHeight="1">
      <c r="A28" s="12"/>
      <c r="B28" s="12"/>
      <c r="C28" s="12"/>
      <c r="E28" s="12"/>
      <c r="F28" s="12"/>
      <c r="G28" s="12"/>
      <c r="H28" s="12"/>
      <c r="J28" s="12"/>
      <c r="K28" s="12"/>
      <c r="L28" s="51"/>
      <c r="M28" s="12"/>
      <c r="N28" s="12"/>
    </row>
    <row r="29" ht="15.75" customHeight="1">
      <c r="A29" s="12"/>
      <c r="B29" s="12"/>
      <c r="C29" s="12"/>
      <c r="E29" s="12"/>
      <c r="F29" s="12"/>
      <c r="G29" s="12"/>
      <c r="H29" s="12"/>
      <c r="J29" s="12"/>
      <c r="K29" s="12"/>
      <c r="L29" s="51"/>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t="s">
        <v>103</v>
      </c>
      <c r="B1" s="30" t="str">
        <f>"CAPÍTULO 12.02: Publicidad de "&amp;Datos!C4</f>
        <v>CAPÍTULO 12.02: Publicidad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t="s">
        <v>103</v>
      </c>
      <c r="B1" s="30" t="str">
        <f>"CAPÍTULO 12.02: Publicidad de "&amp;Datos!C5</f>
        <v>CAPÍTULO 12.02: Publicidad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12.03: Intereses, gastos de negociación de "&amp;Datos!C4</f>
        <v>CAPÍTULO 12.03: Intereses, gastos de negociación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12.03: Intereses, gastos de negociación de "&amp;Datos!C5</f>
        <v>CAPÍTULO 12.03: Intereses, gastos de negociación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"Gastos dirigidos a la reducción de la HUELLA DE CARBONO (según Bases) de "&amp;Datos!C4</f>
        <v>Gastos dirigidos a la reducción de la HUELLA DE CARBONO (según Bases) de [Productora beneficiaria]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"Gastos dirigidos a la reducción de la HUELLA DE CARBONO (según Bases) de "&amp;Datos!C5</f>
        <v>Gastos dirigidos a la reducción de la HUELLA DE CARBONO (según Bases) de [Coproductora española no benef.]</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"Auditoría de "&amp;Datos!C4</f>
        <v>Auditoría de [Productora beneficiaria]</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"Auditoría de "&amp;Datos!C5</f>
        <v>Auditoría de [Coproductora española no benef.]</v>
      </c>
      <c r="C1" s="31"/>
      <c r="D1" s="31"/>
      <c r="E1" s="31"/>
      <c r="F1" s="31"/>
      <c r="G1" s="31"/>
      <c r="H1" s="31"/>
      <c r="I1" s="31"/>
      <c r="J1" s="31"/>
      <c r="K1" s="31"/>
      <c r="L1" s="31"/>
      <c r="M1" s="31"/>
      <c r="N1" s="32"/>
    </row>
    <row r="2">
      <c r="A2" s="111" t="s">
        <v>58</v>
      </c>
      <c r="B2" s="34" t="s">
        <v>100</v>
      </c>
      <c r="C2" s="34" t="s">
        <v>101</v>
      </c>
      <c r="D2" s="34" t="s">
        <v>61</v>
      </c>
      <c r="E2" s="34" t="s">
        <v>62</v>
      </c>
      <c r="F2" s="34" t="s">
        <v>63</v>
      </c>
      <c r="G2" s="34" t="s">
        <v>64</v>
      </c>
      <c r="H2" s="112" t="s">
        <v>65</v>
      </c>
      <c r="I2" s="113" t="s">
        <v>66</v>
      </c>
      <c r="J2" s="113" t="s">
        <v>67</v>
      </c>
      <c r="K2" s="113" t="s">
        <v>68</v>
      </c>
      <c r="L2" s="112" t="s">
        <v>69</v>
      </c>
      <c r="M2" s="112" t="s">
        <v>70</v>
      </c>
      <c r="N2" s="114"/>
    </row>
    <row r="3">
      <c r="A3" s="55">
        <v>1.0</v>
      </c>
      <c r="B3" s="56" t="s">
        <v>71</v>
      </c>
      <c r="C3" s="56" t="s">
        <v>72</v>
      </c>
      <c r="D3" s="56" t="s">
        <v>73</v>
      </c>
      <c r="E3" s="38" t="s">
        <v>74</v>
      </c>
      <c r="F3" s="56" t="s">
        <v>75</v>
      </c>
      <c r="G3" s="57">
        <v>36892.0</v>
      </c>
      <c r="H3" s="56" t="s">
        <v>76</v>
      </c>
      <c r="I3" s="58">
        <v>0.0</v>
      </c>
      <c r="J3" s="58">
        <v>0.0</v>
      </c>
      <c r="K3" s="57">
        <v>36892.0</v>
      </c>
      <c r="L3" s="56"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6"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6"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6"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6"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6"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6"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6"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6"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6"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6"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6"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6"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6"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6"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6"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6"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6"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6"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6"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6" t="s">
        <v>77</v>
      </c>
      <c r="M23" s="60">
        <f t="shared" si="1"/>
        <v>0</v>
      </c>
      <c r="N23" s="61"/>
    </row>
    <row r="24">
      <c r="A24" s="61"/>
      <c r="B24" s="61"/>
      <c r="C24" s="61"/>
      <c r="D24" s="61"/>
      <c r="E24" s="61"/>
      <c r="F24" s="61"/>
      <c r="G24" s="61"/>
      <c r="H24" s="61"/>
      <c r="I24" s="61"/>
      <c r="J24" s="61"/>
      <c r="K24" s="61"/>
      <c r="L24" s="61"/>
      <c r="M24" s="61"/>
      <c r="N24" s="61"/>
    </row>
    <row r="25">
      <c r="A25" s="61"/>
      <c r="B25" s="61"/>
      <c r="C25" s="64" t="s">
        <v>78</v>
      </c>
      <c r="D25" s="47"/>
      <c r="E25" s="61"/>
      <c r="F25" s="61"/>
      <c r="G25" s="61"/>
      <c r="H25" s="65">
        <f>SUM(I3:I23)</f>
        <v>0</v>
      </c>
      <c r="I25" s="47"/>
      <c r="J25" s="66">
        <f>SUM(J3:J23)</f>
        <v>0</v>
      </c>
      <c r="K25" s="61"/>
      <c r="L25" s="61"/>
      <c r="M25" s="66">
        <f>SUM(M3:M23)</f>
        <v>0</v>
      </c>
      <c r="N25" s="61"/>
    </row>
    <row r="26">
      <c r="A26" s="61"/>
      <c r="B26" s="61"/>
      <c r="C26" s="61"/>
      <c r="E26" s="61"/>
      <c r="F26" s="61"/>
      <c r="G26" s="61"/>
      <c r="H26" s="61"/>
      <c r="J26" s="61"/>
      <c r="K26" s="61"/>
      <c r="L26" s="61"/>
      <c r="M26" s="67"/>
      <c r="N26" s="61"/>
    </row>
    <row r="27">
      <c r="A27" s="61"/>
      <c r="B27" s="61"/>
      <c r="C27" s="61"/>
      <c r="E27" s="61"/>
      <c r="F27" s="61"/>
      <c r="G27" s="61"/>
      <c r="H27" s="61"/>
      <c r="J27" s="61"/>
      <c r="K27" s="61"/>
      <c r="L27" s="61"/>
      <c r="M27" s="61"/>
      <c r="N27" s="61"/>
    </row>
    <row r="28">
      <c r="A28" s="61"/>
      <c r="B28" s="61"/>
      <c r="C28" s="61"/>
      <c r="E28" s="61"/>
      <c r="F28" s="61"/>
      <c r="G28" s="61"/>
      <c r="H28" s="61"/>
      <c r="J28" s="61"/>
      <c r="K28" s="61"/>
      <c r="L28" s="61"/>
      <c r="M28" s="61"/>
      <c r="N28" s="61"/>
    </row>
    <row r="29">
      <c r="A29" s="61"/>
      <c r="B29" s="61"/>
      <c r="C29" s="61"/>
      <c r="E29" s="61"/>
      <c r="F29" s="61"/>
      <c r="G29" s="61"/>
      <c r="H29" s="61"/>
      <c r="J29" s="61"/>
      <c r="K29" s="61"/>
      <c r="L29" s="61"/>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4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14.57"/>
    <col customWidth="1" min="2" max="2" width="34.57"/>
    <col customWidth="1" min="3" max="3" width="10.0"/>
    <col customWidth="1" min="4" max="4" width="10.29"/>
    <col customWidth="1" min="5" max="5" width="10.43"/>
    <col customWidth="1" min="6" max="6" width="12.0"/>
    <col customWidth="1" min="7" max="7" width="10.86"/>
    <col customWidth="1" min="8" max="8" width="10.71"/>
    <col customWidth="1" min="9" max="9" width="10.57"/>
    <col customWidth="1" min="10" max="10" width="8.29"/>
  </cols>
  <sheetData>
    <row r="1">
      <c r="A1" s="68"/>
      <c r="B1" s="69" t="s">
        <v>104</v>
      </c>
      <c r="C1" s="121"/>
      <c r="D1" s="121"/>
      <c r="E1" s="122" t="s">
        <v>105</v>
      </c>
      <c r="F1" s="31"/>
      <c r="G1" s="31"/>
      <c r="H1" s="31"/>
      <c r="I1" s="31"/>
    </row>
    <row r="2">
      <c r="A2" s="111" t="s">
        <v>80</v>
      </c>
      <c r="B2" s="34" t="s">
        <v>106</v>
      </c>
      <c r="C2" s="113" t="s">
        <v>84</v>
      </c>
      <c r="D2" s="113" t="s">
        <v>85</v>
      </c>
      <c r="E2" s="113" t="s">
        <v>107</v>
      </c>
      <c r="F2" s="113" t="s">
        <v>108</v>
      </c>
      <c r="G2" s="113" t="s">
        <v>109</v>
      </c>
      <c r="H2" s="123" t="s">
        <v>110</v>
      </c>
      <c r="I2" s="113" t="s">
        <v>111</v>
      </c>
      <c r="J2" s="114"/>
    </row>
    <row r="3">
      <c r="A3" s="70"/>
      <c r="B3" s="71" t="str">
        <f>"Coste de realización de "&amp;Datos!C4</f>
        <v>Coste de realización de [Productora beneficiaria]</v>
      </c>
      <c r="C3" s="124">
        <f>'C. REALIZACIÓN'!D34</f>
        <v>0</v>
      </c>
      <c r="D3" s="124">
        <f>'C. REALIZACIÓN'!F34</f>
        <v>0</v>
      </c>
      <c r="E3" s="125"/>
      <c r="F3" s="79"/>
      <c r="G3" s="79"/>
      <c r="H3" s="79"/>
      <c r="I3" s="79"/>
      <c r="J3" s="126"/>
    </row>
    <row r="4">
      <c r="A4" s="70"/>
      <c r="B4" s="71" t="str">
        <f>"Coste de realización de "&amp;Datos!C5</f>
        <v>Coste de realización de [Coproductora española no benef.]</v>
      </c>
      <c r="C4" s="124">
        <f>'C. REALIZACIÓN'!D35</f>
        <v>0</v>
      </c>
      <c r="D4" s="124">
        <f>'C. REALIZACIÓN'!F35</f>
        <v>0</v>
      </c>
      <c r="E4" s="125"/>
      <c r="F4" s="79"/>
      <c r="G4" s="79"/>
      <c r="H4" s="79"/>
      <c r="I4" s="79"/>
      <c r="J4" s="126"/>
    </row>
    <row r="5">
      <c r="A5" s="99" t="s">
        <v>99</v>
      </c>
      <c r="B5" s="127" t="s">
        <v>112</v>
      </c>
      <c r="C5" s="128">
        <f>'C. REALIZACIÓN'!D37</f>
        <v>0</v>
      </c>
      <c r="D5" s="128">
        <f>'C. REALIZACIÓN'!F37</f>
        <v>0</v>
      </c>
      <c r="E5" s="129"/>
      <c r="F5" s="130"/>
      <c r="G5" s="130"/>
      <c r="H5" s="130"/>
      <c r="I5" s="130"/>
      <c r="J5" s="131" t="s">
        <v>103</v>
      </c>
    </row>
    <row r="6">
      <c r="A6" s="132"/>
      <c r="B6" s="77" t="str">
        <f>Datos!$C$21&amp;" de "&amp;Datos!$C$4</f>
        <v>[Nombre completo o razón social de persona o empresa vinculada 1] de [Productora beneficiaria]</v>
      </c>
      <c r="C6" s="78">
        <f>'OV1.a)'!$H$25</f>
        <v>0</v>
      </c>
      <c r="D6" s="133">
        <f>'OV1.a)'!$J$25</f>
        <v>0</v>
      </c>
      <c r="E6" s="134"/>
      <c r="F6" s="135"/>
      <c r="G6" s="136">
        <f>IF(C8=0,0,C6/C8*G8)</f>
        <v>0</v>
      </c>
      <c r="H6" s="137"/>
      <c r="I6" s="138"/>
    </row>
    <row r="7">
      <c r="A7" s="132"/>
      <c r="B7" s="77" t="str">
        <f>Datos!$C$21&amp;" de "&amp;Datos!$C$5</f>
        <v>[Nombre completo o razón social de persona o empresa vinculada 1] de [Coproductora española no benef.]</v>
      </c>
      <c r="C7" s="78">
        <f>'OV2.b)'!$H$25</f>
        <v>0</v>
      </c>
      <c r="D7" s="133">
        <f>'OV2.b)'!$J$25</f>
        <v>0</v>
      </c>
      <c r="E7" s="139"/>
      <c r="F7" s="140"/>
      <c r="G7" s="136">
        <f>IF(C8=0,0,C7/C8*G8)</f>
        <v>0</v>
      </c>
      <c r="H7" s="141"/>
      <c r="I7" s="138"/>
    </row>
    <row r="8">
      <c r="A8" s="35" t="s">
        <v>113</v>
      </c>
      <c r="B8" s="142" t="str">
        <f>Datos!$C$21&amp;" total"</f>
        <v>[Nombre completo o razón social de persona o empresa vinculada 1] total</v>
      </c>
      <c r="C8" s="143">
        <f t="shared" ref="C8:D8" si="1">C6+C7</f>
        <v>0</v>
      </c>
      <c r="D8" s="143">
        <f t="shared" si="1"/>
        <v>0</v>
      </c>
      <c r="E8" s="144">
        <v>0.08</v>
      </c>
      <c r="F8" s="145">
        <f>$C$5*E8</f>
        <v>0</v>
      </c>
      <c r="G8" s="146">
        <f t="shared" ref="G8:H8" si="2">IF(C8&gt;F8,F8,C8)</f>
        <v>0</v>
      </c>
      <c r="H8" s="146">
        <f t="shared" si="2"/>
        <v>0</v>
      </c>
      <c r="I8" s="138"/>
    </row>
    <row r="9">
      <c r="A9" s="88"/>
      <c r="B9" s="77" t="str">
        <f>Datos!$C$22&amp;" de "&amp;Datos!$C$4</f>
        <v>[Nombre completo o razón social de persona o empresa vinculada 2] de [Productora beneficiaria]</v>
      </c>
      <c r="C9" s="78">
        <f>'OV2.a)'!$H$25</f>
        <v>0</v>
      </c>
      <c r="D9" s="133">
        <f>'OV2.a)'!$J$25</f>
        <v>0</v>
      </c>
      <c r="E9" s="147"/>
      <c r="F9" s="148"/>
      <c r="G9" s="146">
        <f>IF(C11=0,0,C9/C11*G11)</f>
        <v>0</v>
      </c>
      <c r="H9" s="137"/>
      <c r="I9" s="138"/>
      <c r="J9" s="149"/>
    </row>
    <row r="10">
      <c r="A10" s="88"/>
      <c r="B10" s="77" t="str">
        <f>Datos!$C$22&amp;" de "&amp;Datos!$C$5</f>
        <v>[Nombre completo o razón social de persona o empresa vinculada 2] de [Coproductora española no benef.]</v>
      </c>
      <c r="C10" s="78">
        <f>'OV2.b)'!$H$25</f>
        <v>0</v>
      </c>
      <c r="D10" s="133">
        <f>'OV2.b)'!$J$25</f>
        <v>0</v>
      </c>
      <c r="E10" s="141"/>
      <c r="F10" s="150"/>
      <c r="G10" s="146">
        <f>IF(C11=0,0,C10/C11*G11)</f>
        <v>0</v>
      </c>
      <c r="H10" s="141"/>
      <c r="I10" s="138"/>
      <c r="J10" s="149"/>
    </row>
    <row r="11">
      <c r="A11" s="35" t="s">
        <v>114</v>
      </c>
      <c r="B11" s="142" t="str">
        <f>Datos!$C$22&amp;" total"</f>
        <v>[Nombre completo o razón social de persona o empresa vinculada 2] total</v>
      </c>
      <c r="C11" s="143">
        <f t="shared" ref="C11:D11" si="3">C9+C10</f>
        <v>0</v>
      </c>
      <c r="D11" s="143">
        <f t="shared" si="3"/>
        <v>0</v>
      </c>
      <c r="E11" s="151">
        <v>0.08</v>
      </c>
      <c r="F11" s="152">
        <f>$C$5*E11</f>
        <v>0</v>
      </c>
      <c r="G11" s="146">
        <f t="shared" ref="G11:H11" si="4">IF(C11&gt;F11,F11,C11)</f>
        <v>0</v>
      </c>
      <c r="H11" s="153">
        <f t="shared" si="4"/>
        <v>0</v>
      </c>
      <c r="I11" s="137"/>
      <c r="J11" s="149" t="s">
        <v>103</v>
      </c>
    </row>
    <row r="12">
      <c r="A12" s="88"/>
      <c r="B12" s="77" t="str">
        <f>Datos!$C$23&amp;" de "&amp;Datos!$C$4</f>
        <v>[Nombre completo o razón social de persona o empresa vinculada 3] de [Productora beneficiaria]</v>
      </c>
      <c r="C12" s="78">
        <f>'OV3.a)'!$H$25</f>
        <v>0</v>
      </c>
      <c r="D12" s="78">
        <f>'OV3.a)'!$J$25</f>
        <v>0</v>
      </c>
      <c r="E12" s="147"/>
      <c r="F12" s="148"/>
      <c r="G12" s="146">
        <f>IF(C14=0,0,C12/C14*G14)</f>
        <v>0</v>
      </c>
      <c r="H12" s="137"/>
      <c r="I12" s="138"/>
    </row>
    <row r="13">
      <c r="A13" s="88"/>
      <c r="B13" s="77" t="str">
        <f>Datos!$C$23&amp;" de "&amp;Datos!$C$5</f>
        <v>[Nombre completo o razón social de persona o empresa vinculada 3] de [Coproductora española no benef.]</v>
      </c>
      <c r="C13" s="78">
        <f>'OV3.b)'!$H$25</f>
        <v>0</v>
      </c>
      <c r="D13" s="78">
        <f>'OV3.b)'!$J$25</f>
        <v>0</v>
      </c>
      <c r="E13" s="141"/>
      <c r="F13" s="150"/>
      <c r="G13" s="146">
        <f>IF(C14=0,0,C13/C14*G14)</f>
        <v>0</v>
      </c>
      <c r="H13" s="141"/>
      <c r="I13" s="138"/>
    </row>
    <row r="14">
      <c r="A14" s="35" t="s">
        <v>115</v>
      </c>
      <c r="B14" s="142" t="str">
        <f>Datos!$C$23&amp;" total"</f>
        <v>[Nombre completo o razón social de persona o empresa vinculada 3] total</v>
      </c>
      <c r="C14" s="143">
        <f t="shared" ref="C14:D14" si="5">C12+C13</f>
        <v>0</v>
      </c>
      <c r="D14" s="143">
        <f t="shared" si="5"/>
        <v>0</v>
      </c>
      <c r="E14" s="154">
        <v>0.08</v>
      </c>
      <c r="F14" s="143">
        <f>$C$5*E14</f>
        <v>0</v>
      </c>
      <c r="G14" s="146">
        <f t="shared" ref="G14:H14" si="6">IF(C14&gt;F14,F14,C14)</f>
        <v>0</v>
      </c>
      <c r="H14" s="146">
        <f t="shared" si="6"/>
        <v>0</v>
      </c>
      <c r="I14" s="137"/>
      <c r="J14" s="149" t="s">
        <v>103</v>
      </c>
    </row>
    <row r="15">
      <c r="A15" s="88"/>
      <c r="B15" s="77" t="str">
        <f>Datos!$C$24&amp;" de "&amp;Datos!$C$4</f>
        <v>[Nombre completo o razón social de persona o empresa vinculada 4] de [Productora beneficiaria]</v>
      </c>
      <c r="C15" s="78">
        <f>'OV4.a)'!$H$25</f>
        <v>0</v>
      </c>
      <c r="D15" s="78">
        <f>'OV4.a)'!$J$25</f>
        <v>0</v>
      </c>
      <c r="E15" s="147"/>
      <c r="F15" s="148"/>
      <c r="G15" s="146">
        <f>IF(C17=0,0,C15/C17*G17)</f>
        <v>0</v>
      </c>
      <c r="H15" s="137"/>
      <c r="I15" s="138"/>
    </row>
    <row r="16">
      <c r="A16" s="88"/>
      <c r="B16" s="77" t="str">
        <f>Datos!$C$24&amp;" de "&amp;Datos!$C$5</f>
        <v>[Nombre completo o razón social de persona o empresa vinculada 4] de [Coproductora española no benef.]</v>
      </c>
      <c r="C16" s="78">
        <f>'OV4.b)'!$H$25</f>
        <v>0</v>
      </c>
      <c r="D16" s="78">
        <f>'OV4.b)'!$J$25</f>
        <v>0</v>
      </c>
      <c r="E16" s="141"/>
      <c r="F16" s="150"/>
      <c r="G16" s="146">
        <f>IF(C17=0,0,C16/C17*G17)</f>
        <v>0</v>
      </c>
      <c r="H16" s="141"/>
      <c r="I16" s="138"/>
    </row>
    <row r="17">
      <c r="A17" s="35" t="s">
        <v>116</v>
      </c>
      <c r="B17" s="142" t="str">
        <f>Datos!$C$24&amp;" total"</f>
        <v>[Nombre completo o razón social de persona o empresa vinculada 4] total</v>
      </c>
      <c r="C17" s="143">
        <f t="shared" ref="C17:D17" si="7">C15+C16</f>
        <v>0</v>
      </c>
      <c r="D17" s="143">
        <f t="shared" si="7"/>
        <v>0</v>
      </c>
      <c r="E17" s="154">
        <v>0.08</v>
      </c>
      <c r="F17" s="143">
        <f>$C$5*E17</f>
        <v>0</v>
      </c>
      <c r="G17" s="146">
        <f t="shared" ref="G17:H17" si="8">IF(C17&gt;F17,F17,C17)</f>
        <v>0</v>
      </c>
      <c r="H17" s="146">
        <f t="shared" si="8"/>
        <v>0</v>
      </c>
      <c r="I17" s="137"/>
      <c r="J17" s="149" t="s">
        <v>103</v>
      </c>
    </row>
    <row r="18">
      <c r="A18" s="155"/>
      <c r="B18" s="77" t="str">
        <f>"Producción ejecutiva de "&amp;Datos!$C$4</f>
        <v>Producción ejecutiva de [Productora beneficiaria]</v>
      </c>
      <c r="C18" s="78">
        <f>'C 3.02.03.a)'!$H$25</f>
        <v>0</v>
      </c>
      <c r="D18" s="78">
        <f>'C 3.02.03.a)'!$J$25</f>
        <v>0</v>
      </c>
      <c r="E18" s="147"/>
      <c r="F18" s="148"/>
      <c r="G18" s="146">
        <f>IF(C20=0,0,C18/C20*G20)</f>
        <v>0</v>
      </c>
      <c r="H18" s="137"/>
      <c r="I18" s="138"/>
    </row>
    <row r="19">
      <c r="A19" s="155"/>
      <c r="B19" s="77" t="str">
        <f>"Producción ejecutiva de "&amp;Datos!$C$5</f>
        <v>Producción ejecutiva de [Coproductora española no benef.]</v>
      </c>
      <c r="C19" s="78">
        <f>'C 3.02.03.b)'!$H$25</f>
        <v>0</v>
      </c>
      <c r="D19" s="78">
        <f>'C 3.02.03.b)'!$J$25</f>
        <v>0</v>
      </c>
      <c r="E19" s="141"/>
      <c r="F19" s="150"/>
      <c r="G19" s="146">
        <f>IF(C20=0,0,C19/C20*G20)</f>
        <v>0</v>
      </c>
      <c r="H19" s="141"/>
      <c r="I19" s="138"/>
    </row>
    <row r="20">
      <c r="A20" s="156">
        <v>36925.0</v>
      </c>
      <c r="B20" s="142" t="str">
        <f>"Producción ejecutiva Total"</f>
        <v>Producción ejecutiva Total</v>
      </c>
      <c r="C20" s="143">
        <f t="shared" ref="C20:D20" si="9">C18+C19</f>
        <v>0</v>
      </c>
      <c r="D20" s="143">
        <f t="shared" si="9"/>
        <v>0</v>
      </c>
      <c r="E20" s="154">
        <v>0.05</v>
      </c>
      <c r="F20" s="143">
        <f>$C$5*E20</f>
        <v>0</v>
      </c>
      <c r="G20" s="146">
        <f t="shared" ref="G20:H20" si="10">IF(C20&gt;F20,F20,C20)</f>
        <v>0</v>
      </c>
      <c r="H20" s="146">
        <f t="shared" si="10"/>
        <v>0</v>
      </c>
      <c r="I20" s="137"/>
      <c r="J20" s="149" t="s">
        <v>103</v>
      </c>
    </row>
    <row r="21">
      <c r="A21" s="88"/>
      <c r="B21" s="77" t="str">
        <f>"Gastos generales de "&amp;Datos!$C$4</f>
        <v>Gastos generales de [Productora beneficiaria]</v>
      </c>
      <c r="C21" s="78">
        <f>'C.11.a)'!$H$25</f>
        <v>0</v>
      </c>
      <c r="D21" s="78">
        <f>'C.11.a)'!$J$25</f>
        <v>0</v>
      </c>
      <c r="E21" s="147"/>
      <c r="F21" s="148"/>
      <c r="G21" s="146">
        <f>IF(C23=0,0,C21/C23*G23)</f>
        <v>0</v>
      </c>
      <c r="H21" s="137"/>
      <c r="I21" s="138"/>
    </row>
    <row r="22">
      <c r="A22" s="88"/>
      <c r="B22" s="77" t="str">
        <f>"Gastos generales de "&amp;Datos!$C$5</f>
        <v>Gastos generales de [Coproductora española no benef.]</v>
      </c>
      <c r="C22" s="78">
        <f>'C.11.b)'!$H$25</f>
        <v>0</v>
      </c>
      <c r="D22" s="78">
        <f>'C.11.b)'!$J$25</f>
        <v>0</v>
      </c>
      <c r="E22" s="141"/>
      <c r="F22" s="150"/>
      <c r="G22" s="146">
        <f>IF(C23=0,0,C22/C23*G23)</f>
        <v>0</v>
      </c>
      <c r="H22" s="141"/>
      <c r="I22" s="138"/>
    </row>
    <row r="23">
      <c r="A23" s="35">
        <v>11.0</v>
      </c>
      <c r="B23" s="142" t="str">
        <f>"Gastos generales Total"</f>
        <v>Gastos generales Total</v>
      </c>
      <c r="C23" s="143">
        <f t="shared" ref="C23:D23" si="11">C21+C22</f>
        <v>0</v>
      </c>
      <c r="D23" s="143">
        <f t="shared" si="11"/>
        <v>0</v>
      </c>
      <c r="E23" s="154">
        <v>0.07</v>
      </c>
      <c r="F23" s="143">
        <f>$C$5*E23</f>
        <v>0</v>
      </c>
      <c r="G23" s="146">
        <f t="shared" ref="G23:H23" si="12">IF(C23&gt;F23,F23,C23)</f>
        <v>0</v>
      </c>
      <c r="H23" s="146">
        <f t="shared" si="12"/>
        <v>0</v>
      </c>
      <c r="I23" s="137"/>
      <c r="J23" s="149" t="s">
        <v>103</v>
      </c>
    </row>
    <row r="24">
      <c r="A24" s="157"/>
      <c r="B24" s="77" t="str">
        <f>"Gastos de explotación (excepto copias, doblaje y subtitulados) de "&amp;Datos!C4</f>
        <v>Gastos de explotación (excepto copias, doblaje y subtitulados) de [Productora beneficiaria]</v>
      </c>
      <c r="C24" s="78">
        <f>'C 12.01.a)'!$H$25</f>
        <v>0</v>
      </c>
      <c r="D24" s="78">
        <f>'C 12.01.a)'!$J$25</f>
        <v>0</v>
      </c>
      <c r="E24" s="147"/>
      <c r="F24" s="148"/>
      <c r="G24" s="146">
        <f t="shared" ref="G24:G32" si="13">C24</f>
        <v>0</v>
      </c>
      <c r="H24" s="137"/>
      <c r="I24" s="138"/>
    </row>
    <row r="25">
      <c r="A25" s="157"/>
      <c r="B25" s="77" t="str">
        <f>"Gastos de explotación (excepto copias, doblaje y subtitulados) de "&amp;Datos!C5</f>
        <v>Gastos de explotación (excepto copias, doblaje y subtitulados) de [Coproductora española no benef.]</v>
      </c>
      <c r="C25" s="78">
        <f>'C 12.01.b)'!$H$25</f>
        <v>0</v>
      </c>
      <c r="D25" s="78">
        <f>'C 12.01.b)'!$J$25</f>
        <v>0</v>
      </c>
      <c r="E25" s="141"/>
      <c r="F25" s="150"/>
      <c r="G25" s="146">
        <f t="shared" si="13"/>
        <v>0</v>
      </c>
      <c r="H25" s="141"/>
      <c r="I25" s="138"/>
    </row>
    <row r="26">
      <c r="A26" s="158" t="s">
        <v>117</v>
      </c>
      <c r="B26" s="142" t="str">
        <f>"Gastos de explotación (excepto copias, doblaje y subtitulados) totales"</f>
        <v>Gastos de explotación (excepto copias, doblaje y subtitulados) totales</v>
      </c>
      <c r="C26" s="143">
        <f t="shared" ref="C26:D26" si="14">C24+C25</f>
        <v>0</v>
      </c>
      <c r="D26" s="143">
        <f t="shared" si="14"/>
        <v>0</v>
      </c>
      <c r="E26" s="143" t="s">
        <v>118</v>
      </c>
      <c r="F26" s="143" t="s">
        <v>118</v>
      </c>
      <c r="G26" s="146">
        <f t="shared" si="13"/>
        <v>0</v>
      </c>
      <c r="H26" s="146">
        <f>D26</f>
        <v>0</v>
      </c>
      <c r="I26" s="137"/>
      <c r="J26" s="149" t="s">
        <v>103</v>
      </c>
    </row>
    <row r="27">
      <c r="A27" s="157"/>
      <c r="B27" s="77" t="str">
        <f>"Gastos de explotación (exclusivamente copias, doblaje y subtitulado) de "&amp;Datos!C7</f>
        <v>Gastos de explotación (exclusivamente copias, doblaje y subtitulado) de [Título]</v>
      </c>
      <c r="C27" s="78">
        <f>'C 12.01(c, d y subt.).a)'!$H$25</f>
        <v>0</v>
      </c>
      <c r="D27" s="78">
        <f>'C 12.01(c, d y subt.).a)'!$J$25</f>
        <v>0</v>
      </c>
      <c r="E27" s="147"/>
      <c r="F27" s="148"/>
      <c r="G27" s="146">
        <f t="shared" si="13"/>
        <v>0</v>
      </c>
      <c r="H27" s="137"/>
      <c r="I27" s="138"/>
    </row>
    <row r="28">
      <c r="A28" s="157"/>
      <c r="B28" s="77" t="str">
        <f>"Gastos de explotación (exclusivamente copias, doblaje y subtitulado) de "&amp;Datos!C8</f>
        <v>Gastos de explotación (exclusivamente copias, doblaje y subtitulado) de 0</v>
      </c>
      <c r="C28" s="78">
        <f>'C 12.01(c, d y subt.).b)'!$H$25</f>
        <v>0</v>
      </c>
      <c r="D28" s="78">
        <f>'C 12.01(c, d y subt.).b)'!$J$25</f>
        <v>0</v>
      </c>
      <c r="E28" s="141"/>
      <c r="F28" s="150"/>
      <c r="G28" s="146">
        <f t="shared" si="13"/>
        <v>0</v>
      </c>
      <c r="H28" s="141"/>
      <c r="I28" s="138"/>
    </row>
    <row r="29">
      <c r="A29" s="158" t="s">
        <v>119</v>
      </c>
      <c r="B29" s="142" t="str">
        <f>"Gastos de explotación (exclusivamente copias, doblaje y subtitulado) totales"</f>
        <v>Gastos de explotación (exclusivamente copias, doblaje y subtitulado) totales</v>
      </c>
      <c r="C29" s="143">
        <f t="shared" ref="C29:D29" si="15">C27+C28</f>
        <v>0</v>
      </c>
      <c r="D29" s="143">
        <f t="shared" si="15"/>
        <v>0</v>
      </c>
      <c r="E29" s="143" t="s">
        <v>118</v>
      </c>
      <c r="F29" s="143" t="s">
        <v>118</v>
      </c>
      <c r="G29" s="146">
        <f t="shared" si="13"/>
        <v>0</v>
      </c>
      <c r="H29" s="146">
        <f>D29</f>
        <v>0</v>
      </c>
      <c r="I29" s="137"/>
      <c r="J29" s="149" t="s">
        <v>103</v>
      </c>
    </row>
    <row r="30">
      <c r="A30" s="157"/>
      <c r="B30" s="77" t="str">
        <f>"Gastos de publicidad de "&amp;Datos!C4</f>
        <v>Gastos de publicidad de [Productora beneficiaria]</v>
      </c>
      <c r="C30" s="78">
        <f>'C 12.02.a)'!$H$25</f>
        <v>0</v>
      </c>
      <c r="D30" s="78">
        <f>'C 12.02.a)'!$J$25</f>
        <v>0</v>
      </c>
      <c r="E30" s="147"/>
      <c r="F30" s="148"/>
      <c r="G30" s="146">
        <f t="shared" si="13"/>
        <v>0</v>
      </c>
      <c r="H30" s="137"/>
      <c r="I30" s="138"/>
    </row>
    <row r="31">
      <c r="A31" s="157"/>
      <c r="B31" s="77" t="str">
        <f>"Gastos de publicidad de "&amp;Datos!C5</f>
        <v>Gastos de publicidad de [Coproductora española no benef.]</v>
      </c>
      <c r="C31" s="78">
        <f>'C 12.02.b)'!$H$25</f>
        <v>0</v>
      </c>
      <c r="D31" s="78">
        <f>'C 12.02.b)'!$J$25</f>
        <v>0</v>
      </c>
      <c r="E31" s="141"/>
      <c r="F31" s="150"/>
      <c r="G31" s="146">
        <f t="shared" si="13"/>
        <v>0</v>
      </c>
      <c r="H31" s="141"/>
      <c r="I31" s="138"/>
    </row>
    <row r="32">
      <c r="A32" s="159">
        <v>44969.0</v>
      </c>
      <c r="B32" s="142" t="s">
        <v>120</v>
      </c>
      <c r="C32" s="143">
        <f t="shared" ref="C32:D32" si="16">C30+C31</f>
        <v>0</v>
      </c>
      <c r="D32" s="143">
        <f t="shared" si="16"/>
        <v>0</v>
      </c>
      <c r="E32" s="143" t="s">
        <v>118</v>
      </c>
      <c r="F32" s="143" t="s">
        <v>118</v>
      </c>
      <c r="G32" s="146">
        <f t="shared" si="13"/>
        <v>0</v>
      </c>
      <c r="H32" s="146">
        <f>D32</f>
        <v>0</v>
      </c>
      <c r="I32" s="137"/>
      <c r="J32" s="149" t="s">
        <v>103</v>
      </c>
    </row>
    <row r="33">
      <c r="A33" s="157"/>
      <c r="B33" s="77" t="str">
        <f>"Intereses y gastos de negociación de "&amp;Datos!C4</f>
        <v>Intereses y gastos de negociación de [Productora beneficiaria]</v>
      </c>
      <c r="C33" s="78">
        <f>'C 12.03.a)'!$H$25</f>
        <v>0</v>
      </c>
      <c r="D33" s="78">
        <f>'C 12.03.a)'!$J$25</f>
        <v>0</v>
      </c>
      <c r="E33" s="147"/>
      <c r="F33" s="148"/>
      <c r="G33" s="146">
        <f>IF(C35=0,0,C33/C35*G35)</f>
        <v>0</v>
      </c>
      <c r="H33" s="137"/>
      <c r="I33" s="138"/>
    </row>
    <row r="34">
      <c r="A34" s="157"/>
      <c r="B34" s="77" t="str">
        <f>"Intereses y gastos de negociación de "&amp;Datos!C5</f>
        <v>Intereses y gastos de negociación de [Coproductora española no benef.]</v>
      </c>
      <c r="C34" s="78">
        <f>'C 12.03.b)'!$H$25</f>
        <v>0</v>
      </c>
      <c r="D34" s="78">
        <f>'C 12.03.b)'!$J$25</f>
        <v>0</v>
      </c>
      <c r="E34" s="141"/>
      <c r="F34" s="150"/>
      <c r="G34" s="146">
        <f>IF(C35=0,0,C34/C35*G35)</f>
        <v>0</v>
      </c>
      <c r="H34" s="141"/>
      <c r="I34" s="138"/>
    </row>
    <row r="35">
      <c r="A35" s="159">
        <v>44997.0</v>
      </c>
      <c r="B35" s="142" t="s">
        <v>121</v>
      </c>
      <c r="C35" s="143">
        <f t="shared" ref="C35:D35" si="17">C33+C34</f>
        <v>0</v>
      </c>
      <c r="D35" s="143">
        <f t="shared" si="17"/>
        <v>0</v>
      </c>
      <c r="E35" s="154">
        <v>0.15</v>
      </c>
      <c r="F35" s="143">
        <f>$C$5*E35</f>
        <v>0</v>
      </c>
      <c r="G35" s="146">
        <f t="shared" ref="G35:H35" si="18">IF(C35&gt;F35,F35,C35)</f>
        <v>0</v>
      </c>
      <c r="H35" s="146">
        <f t="shared" si="18"/>
        <v>0</v>
      </c>
      <c r="I35" s="137"/>
      <c r="J35" s="149" t="s">
        <v>103</v>
      </c>
    </row>
    <row r="36">
      <c r="A36" s="160"/>
      <c r="B36" s="77" t="str">
        <f>"Gastos dirigidos a la reducción de la huella de carbono (según Bases) de "&amp;Datos!C4</f>
        <v>Gastos dirigidos a la reducción de la huella de carbono (según Bases) de [Productora beneficiaria]</v>
      </c>
      <c r="C36" s="78">
        <f>'HC.a)'!$H$25</f>
        <v>0</v>
      </c>
      <c r="D36" s="78">
        <f>'HC.a)'!$J$25</f>
        <v>0</v>
      </c>
      <c r="E36" s="147"/>
      <c r="F36" s="148"/>
      <c r="G36" s="146">
        <f t="shared" ref="G36:G41" si="19">C36</f>
        <v>0</v>
      </c>
      <c r="H36" s="137"/>
      <c r="I36" s="138"/>
    </row>
    <row r="37">
      <c r="A37" s="160"/>
      <c r="B37" s="77" t="str">
        <f>"Gastos dirigidos a la reducción de la huella de carbono (según Bases) de "&amp;Datos!C5</f>
        <v>Gastos dirigidos a la reducción de la huella de carbono (según Bases) de [Coproductora española no benef.]</v>
      </c>
      <c r="C37" s="78">
        <f>'HC.b)'!$H$25</f>
        <v>0</v>
      </c>
      <c r="D37" s="78">
        <f>'HC.b)'!$J$25</f>
        <v>0</v>
      </c>
      <c r="E37" s="141"/>
      <c r="F37" s="150"/>
      <c r="G37" s="146">
        <f t="shared" si="19"/>
        <v>0</v>
      </c>
      <c r="H37" s="141"/>
      <c r="I37" s="138"/>
    </row>
    <row r="38">
      <c r="A38" s="161" t="s">
        <v>122</v>
      </c>
      <c r="B38" s="162" t="str">
        <f>"Gastos dirigidos a la reducción de la huella de carbono (según Bases) totales"</f>
        <v>Gastos dirigidos a la reducción de la huella de carbono (según Bases) totales</v>
      </c>
      <c r="C38" s="143">
        <f t="shared" ref="C38:D38" si="20">C36+C37</f>
        <v>0</v>
      </c>
      <c r="D38" s="143">
        <f t="shared" si="20"/>
        <v>0</v>
      </c>
      <c r="E38" s="143" t="s">
        <v>118</v>
      </c>
      <c r="F38" s="143" t="s">
        <v>118</v>
      </c>
      <c r="G38" s="146">
        <f t="shared" si="19"/>
        <v>0</v>
      </c>
      <c r="H38" s="146">
        <f>D38</f>
        <v>0</v>
      </c>
      <c r="I38" s="137"/>
      <c r="J38" s="149" t="s">
        <v>103</v>
      </c>
    </row>
    <row r="39">
      <c r="A39" s="88"/>
      <c r="B39" s="77" t="str">
        <f>"Informe de auditoría de "&amp;Datos!C4</f>
        <v>Informe de auditoría de [Productora beneficiaria]</v>
      </c>
      <c r="C39" s="78">
        <f>'Auditoria.a)'!$H$25</f>
        <v>0</v>
      </c>
      <c r="D39" s="78">
        <f>'Auditoria.a)'!$J$25</f>
        <v>0</v>
      </c>
      <c r="E39" s="147"/>
      <c r="F39" s="148"/>
      <c r="G39" s="146">
        <f t="shared" si="19"/>
        <v>0</v>
      </c>
      <c r="H39" s="137"/>
      <c r="I39" s="138"/>
    </row>
    <row r="40">
      <c r="A40" s="88"/>
      <c r="B40" s="77" t="str">
        <f>"Informe de auditoría de "&amp;Datos!C5</f>
        <v>Informe de auditoría de [Coproductora española no benef.]</v>
      </c>
      <c r="C40" s="78">
        <f>'Auditoria.b)'!$H$25</f>
        <v>0</v>
      </c>
      <c r="D40" s="78">
        <f>'Auditoria.b)'!$J$25</f>
        <v>0</v>
      </c>
      <c r="E40" s="141"/>
      <c r="F40" s="150"/>
      <c r="G40" s="146">
        <f t="shared" si="19"/>
        <v>0</v>
      </c>
      <c r="H40" s="141"/>
      <c r="I40" s="138"/>
    </row>
    <row r="41">
      <c r="A41" s="35" t="s">
        <v>123</v>
      </c>
      <c r="B41" s="142" t="s">
        <v>124</v>
      </c>
      <c r="C41" s="143">
        <f t="shared" ref="C41:D41" si="21">C39+C40</f>
        <v>0</v>
      </c>
      <c r="D41" s="143">
        <f t="shared" si="21"/>
        <v>0</v>
      </c>
      <c r="E41" s="143" t="s">
        <v>118</v>
      </c>
      <c r="F41" s="143" t="s">
        <v>118</v>
      </c>
      <c r="G41" s="146">
        <f t="shared" si="19"/>
        <v>0</v>
      </c>
      <c r="H41" s="146">
        <f>D41</f>
        <v>0</v>
      </c>
      <c r="I41" s="137"/>
      <c r="J41" s="149" t="s">
        <v>103</v>
      </c>
    </row>
    <row r="42">
      <c r="A42" s="163"/>
      <c r="B42" s="164"/>
      <c r="E42" s="138"/>
      <c r="F42" s="138"/>
      <c r="G42" s="165"/>
      <c r="H42" s="138"/>
      <c r="I42" s="138"/>
      <c r="J42" s="126"/>
    </row>
    <row r="43">
      <c r="A43" s="166" t="s">
        <v>125</v>
      </c>
      <c r="B43" s="167" t="str">
        <f>"Coste total atribuible a "&amp;Datos!C4</f>
        <v>Coste total atribuible a [Productora beneficiaria]</v>
      </c>
      <c r="C43" s="168"/>
      <c r="D43" s="47"/>
      <c r="E43" s="169"/>
      <c r="F43" s="170"/>
      <c r="G43" s="171">
        <f t="shared" ref="G43:G44" si="22">C3+G6+G9+G12+G15+G18+G21+G24+G30+G33+G36+G39</f>
        <v>0</v>
      </c>
      <c r="H43" s="169"/>
      <c r="I43" s="172" t="s">
        <v>103</v>
      </c>
      <c r="J43" s="172"/>
    </row>
    <row r="44">
      <c r="A44" s="166" t="s">
        <v>126</v>
      </c>
      <c r="B44" s="173" t="str">
        <f>"Coste total atribuible a "&amp;Datos!C5</f>
        <v>Coste total atribuible a [Coproductora española no benef.]</v>
      </c>
      <c r="C44" s="31"/>
      <c r="D44" s="174"/>
      <c r="E44" s="169"/>
      <c r="F44" s="175"/>
      <c r="G44" s="171">
        <f t="shared" si="22"/>
        <v>0</v>
      </c>
      <c r="H44" s="169"/>
      <c r="I44" s="172" t="s">
        <v>103</v>
      </c>
      <c r="J44" s="172" t="s">
        <v>103</v>
      </c>
    </row>
    <row r="45">
      <c r="A45" s="104" t="s">
        <v>78</v>
      </c>
      <c r="B45" s="176" t="s">
        <v>78</v>
      </c>
      <c r="C45" s="31"/>
      <c r="D45" s="174"/>
      <c r="E45" s="177"/>
      <c r="F45" s="107">
        <f>G43+G44</f>
        <v>0</v>
      </c>
      <c r="G45" s="47"/>
      <c r="H45" s="108">
        <f>D5+H8+H11+H14+H17+H20+H23+H26+H32+H35+H38+H41</f>
        <v>0</v>
      </c>
      <c r="I45" s="178">
        <f>IF(H45=0,0,H45/F45)</f>
        <v>0</v>
      </c>
      <c r="J45" s="179"/>
    </row>
    <row r="46">
      <c r="A46" s="180"/>
      <c r="B46" s="109"/>
      <c r="C46" s="109"/>
      <c r="D46" s="177"/>
      <c r="E46" s="177"/>
      <c r="F46" s="109"/>
      <c r="G46" s="181"/>
      <c r="H46" s="181"/>
      <c r="I46" s="182"/>
      <c r="J46" s="179"/>
    </row>
    <row r="47">
      <c r="A47" s="61"/>
      <c r="B47" s="61"/>
      <c r="C47" s="61"/>
      <c r="D47" s="61"/>
      <c r="E47" s="61"/>
      <c r="F47" s="61"/>
      <c r="G47" s="61"/>
      <c r="H47" s="61"/>
      <c r="I47" s="61"/>
    </row>
  </sheetData>
  <mergeCells count="6">
    <mergeCell ref="E1:I1"/>
    <mergeCell ref="B42:D42"/>
    <mergeCell ref="B43:D43"/>
    <mergeCell ref="B44:D44"/>
    <mergeCell ref="B45:D45"/>
    <mergeCell ref="F45:G45"/>
  </mergeCells>
  <printOptions/>
  <pageMargins bottom="0.75" footer="0.0" header="0.0" left="0.7" right="0.7" top="0.75"/>
  <pageSetup fitToHeight="0"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2: Personal artístico de "&amp;Datos!C4&amp;" - NO incluya operaciones vinculadas en esta hoja"</f>
        <v>CAPÍTULO 2: Personal artístico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35">
        <v>1.0</v>
      </c>
      <c r="B3" s="36" t="s">
        <v>71</v>
      </c>
      <c r="C3" s="36" t="s">
        <v>72</v>
      </c>
      <c r="D3" s="37" t="s">
        <v>73</v>
      </c>
      <c r="E3" s="38" t="s">
        <v>74</v>
      </c>
      <c r="F3" s="37" t="s">
        <v>75</v>
      </c>
      <c r="G3" s="39">
        <v>36892.0</v>
      </c>
      <c r="H3" s="37" t="s">
        <v>76</v>
      </c>
      <c r="I3" s="40">
        <v>0.0</v>
      </c>
      <c r="J3" s="40">
        <v>0.0</v>
      </c>
      <c r="K3" s="39">
        <v>36892.0</v>
      </c>
      <c r="L3" s="37" t="s">
        <v>77</v>
      </c>
      <c r="M3" s="41">
        <f t="shared" ref="M3:M23" si="1">IF(E3="Sí",I3,0)</f>
        <v>0</v>
      </c>
      <c r="N3" s="42"/>
    </row>
    <row r="4">
      <c r="A4" s="43">
        <v>2.0</v>
      </c>
      <c r="B4" s="36" t="s">
        <v>71</v>
      </c>
      <c r="C4" s="36" t="s">
        <v>72</v>
      </c>
      <c r="D4" s="37" t="s">
        <v>73</v>
      </c>
      <c r="E4" s="38" t="s">
        <v>74</v>
      </c>
      <c r="F4" s="37" t="s">
        <v>75</v>
      </c>
      <c r="G4" s="39">
        <v>36892.0</v>
      </c>
      <c r="H4" s="37" t="s">
        <v>76</v>
      </c>
      <c r="I4" s="40">
        <v>0.0</v>
      </c>
      <c r="J4" s="40">
        <v>0.0</v>
      </c>
      <c r="K4" s="39">
        <v>36892.0</v>
      </c>
      <c r="L4" s="37" t="s">
        <v>77</v>
      </c>
      <c r="M4" s="41">
        <f t="shared" si="1"/>
        <v>0</v>
      </c>
      <c r="N4" s="42"/>
    </row>
    <row r="5">
      <c r="A5" s="43">
        <v>3.0</v>
      </c>
      <c r="B5" s="36" t="s">
        <v>71</v>
      </c>
      <c r="C5" s="36" t="s">
        <v>72</v>
      </c>
      <c r="D5" s="37" t="s">
        <v>73</v>
      </c>
      <c r="E5" s="38" t="s">
        <v>74</v>
      </c>
      <c r="F5" s="37" t="s">
        <v>75</v>
      </c>
      <c r="G5" s="39">
        <v>36892.0</v>
      </c>
      <c r="H5" s="37" t="s">
        <v>76</v>
      </c>
      <c r="I5" s="40">
        <v>0.0</v>
      </c>
      <c r="J5" s="40">
        <v>0.0</v>
      </c>
      <c r="K5" s="39">
        <v>36892.0</v>
      </c>
      <c r="L5" s="37" t="s">
        <v>77</v>
      </c>
      <c r="M5" s="41">
        <f t="shared" si="1"/>
        <v>0</v>
      </c>
      <c r="N5" s="42"/>
    </row>
    <row r="6">
      <c r="A6" s="43">
        <v>4.0</v>
      </c>
      <c r="B6" s="36" t="s">
        <v>71</v>
      </c>
      <c r="C6" s="36" t="s">
        <v>72</v>
      </c>
      <c r="D6" s="37" t="s">
        <v>73</v>
      </c>
      <c r="E6" s="38" t="s">
        <v>74</v>
      </c>
      <c r="F6" s="37" t="s">
        <v>75</v>
      </c>
      <c r="G6" s="39">
        <v>36892.0</v>
      </c>
      <c r="H6" s="37" t="s">
        <v>76</v>
      </c>
      <c r="I6" s="40">
        <v>0.0</v>
      </c>
      <c r="J6" s="40">
        <v>0.0</v>
      </c>
      <c r="K6" s="39">
        <v>36892.0</v>
      </c>
      <c r="L6" s="37" t="s">
        <v>77</v>
      </c>
      <c r="M6" s="41">
        <f t="shared" si="1"/>
        <v>0</v>
      </c>
      <c r="N6" s="42"/>
    </row>
    <row r="7">
      <c r="A7" s="35">
        <v>5.0</v>
      </c>
      <c r="B7" s="36" t="s">
        <v>71</v>
      </c>
      <c r="C7" s="36" t="s">
        <v>72</v>
      </c>
      <c r="D7" s="37" t="s">
        <v>73</v>
      </c>
      <c r="E7" s="38" t="s">
        <v>74</v>
      </c>
      <c r="F7" s="37" t="s">
        <v>75</v>
      </c>
      <c r="G7" s="39">
        <v>36892.0</v>
      </c>
      <c r="H7" s="37" t="s">
        <v>76</v>
      </c>
      <c r="I7" s="40">
        <v>0.0</v>
      </c>
      <c r="J7" s="40">
        <v>0.0</v>
      </c>
      <c r="K7" s="39">
        <v>36892.0</v>
      </c>
      <c r="L7" s="37" t="s">
        <v>77</v>
      </c>
      <c r="M7" s="41">
        <f t="shared" si="1"/>
        <v>0</v>
      </c>
      <c r="N7" s="42"/>
    </row>
    <row r="8">
      <c r="A8" s="43">
        <v>6.0</v>
      </c>
      <c r="B8" s="36" t="s">
        <v>71</v>
      </c>
      <c r="C8" s="36" t="s">
        <v>72</v>
      </c>
      <c r="D8" s="37" t="s">
        <v>73</v>
      </c>
      <c r="E8" s="38" t="s">
        <v>74</v>
      </c>
      <c r="F8" s="37" t="s">
        <v>75</v>
      </c>
      <c r="G8" s="39">
        <v>36892.0</v>
      </c>
      <c r="H8" s="37" t="s">
        <v>76</v>
      </c>
      <c r="I8" s="40">
        <v>0.0</v>
      </c>
      <c r="J8" s="40">
        <v>0.0</v>
      </c>
      <c r="K8" s="39">
        <v>36892.0</v>
      </c>
      <c r="L8" s="37" t="s">
        <v>77</v>
      </c>
      <c r="M8" s="41">
        <f t="shared" si="1"/>
        <v>0</v>
      </c>
      <c r="N8" s="42"/>
    </row>
    <row r="9">
      <c r="A9" s="35">
        <v>7.0</v>
      </c>
      <c r="B9" s="36" t="s">
        <v>71</v>
      </c>
      <c r="C9" s="36" t="s">
        <v>72</v>
      </c>
      <c r="D9" s="37" t="s">
        <v>73</v>
      </c>
      <c r="E9" s="38" t="s">
        <v>74</v>
      </c>
      <c r="F9" s="37" t="s">
        <v>75</v>
      </c>
      <c r="G9" s="39">
        <v>36892.0</v>
      </c>
      <c r="H9" s="37" t="s">
        <v>76</v>
      </c>
      <c r="I9" s="40">
        <v>0.0</v>
      </c>
      <c r="J9" s="40">
        <v>0.0</v>
      </c>
      <c r="K9" s="39">
        <v>36892.0</v>
      </c>
      <c r="L9" s="37" t="s">
        <v>77</v>
      </c>
      <c r="M9" s="41">
        <f t="shared" si="1"/>
        <v>0</v>
      </c>
      <c r="N9" s="42"/>
    </row>
    <row r="10">
      <c r="A10" s="43">
        <v>8.0</v>
      </c>
      <c r="B10" s="36" t="s">
        <v>71</v>
      </c>
      <c r="C10" s="36" t="s">
        <v>72</v>
      </c>
      <c r="D10" s="37" t="s">
        <v>73</v>
      </c>
      <c r="E10" s="38" t="s">
        <v>74</v>
      </c>
      <c r="F10" s="37" t="s">
        <v>75</v>
      </c>
      <c r="G10" s="39">
        <v>36892.0</v>
      </c>
      <c r="H10" s="37" t="s">
        <v>76</v>
      </c>
      <c r="I10" s="40">
        <v>0.0</v>
      </c>
      <c r="J10" s="40">
        <v>0.0</v>
      </c>
      <c r="K10" s="39">
        <v>36892.0</v>
      </c>
      <c r="L10" s="37" t="s">
        <v>77</v>
      </c>
      <c r="M10" s="41">
        <f t="shared" si="1"/>
        <v>0</v>
      </c>
      <c r="N10" s="42"/>
    </row>
    <row r="11">
      <c r="A11" s="43">
        <v>9.0</v>
      </c>
      <c r="B11" s="36" t="s">
        <v>71</v>
      </c>
      <c r="C11" s="36" t="s">
        <v>72</v>
      </c>
      <c r="D11" s="37" t="s">
        <v>73</v>
      </c>
      <c r="E11" s="38" t="s">
        <v>74</v>
      </c>
      <c r="F11" s="37" t="s">
        <v>75</v>
      </c>
      <c r="G11" s="39">
        <v>36892.0</v>
      </c>
      <c r="H11" s="37" t="s">
        <v>76</v>
      </c>
      <c r="I11" s="40">
        <v>0.0</v>
      </c>
      <c r="J11" s="40">
        <v>0.0</v>
      </c>
      <c r="K11" s="39">
        <v>36892.0</v>
      </c>
      <c r="L11" s="37" t="s">
        <v>77</v>
      </c>
      <c r="M11" s="41">
        <f t="shared" si="1"/>
        <v>0</v>
      </c>
      <c r="N11" s="42"/>
    </row>
    <row r="12">
      <c r="A12" s="43">
        <v>10.0</v>
      </c>
      <c r="B12" s="36" t="s">
        <v>71</v>
      </c>
      <c r="C12" s="36" t="s">
        <v>72</v>
      </c>
      <c r="D12" s="37" t="s">
        <v>73</v>
      </c>
      <c r="E12" s="38" t="s">
        <v>74</v>
      </c>
      <c r="F12" s="37" t="s">
        <v>75</v>
      </c>
      <c r="G12" s="39">
        <v>36892.0</v>
      </c>
      <c r="H12" s="37" t="s">
        <v>76</v>
      </c>
      <c r="I12" s="40">
        <v>0.0</v>
      </c>
      <c r="J12" s="40">
        <v>0.0</v>
      </c>
      <c r="K12" s="39">
        <v>36892.0</v>
      </c>
      <c r="L12" s="37" t="s">
        <v>77</v>
      </c>
      <c r="M12" s="41">
        <f t="shared" si="1"/>
        <v>0</v>
      </c>
      <c r="N12" s="42"/>
    </row>
    <row r="13">
      <c r="A13" s="35">
        <v>11.0</v>
      </c>
      <c r="B13" s="36" t="s">
        <v>71</v>
      </c>
      <c r="C13" s="36" t="s">
        <v>72</v>
      </c>
      <c r="D13" s="37" t="s">
        <v>73</v>
      </c>
      <c r="E13" s="38" t="s">
        <v>74</v>
      </c>
      <c r="F13" s="37" t="s">
        <v>75</v>
      </c>
      <c r="G13" s="39">
        <v>36892.0</v>
      </c>
      <c r="H13" s="37" t="s">
        <v>76</v>
      </c>
      <c r="I13" s="40">
        <v>0.0</v>
      </c>
      <c r="J13" s="40">
        <v>0.0</v>
      </c>
      <c r="K13" s="39">
        <v>36892.0</v>
      </c>
      <c r="L13" s="37" t="s">
        <v>77</v>
      </c>
      <c r="M13" s="41">
        <f t="shared" si="1"/>
        <v>0</v>
      </c>
      <c r="N13" s="42"/>
    </row>
    <row r="14">
      <c r="A14" s="43">
        <v>12.0</v>
      </c>
      <c r="B14" s="36" t="s">
        <v>71</v>
      </c>
      <c r="C14" s="36" t="s">
        <v>72</v>
      </c>
      <c r="D14" s="37" t="s">
        <v>73</v>
      </c>
      <c r="E14" s="38" t="s">
        <v>74</v>
      </c>
      <c r="F14" s="37" t="s">
        <v>75</v>
      </c>
      <c r="G14" s="39">
        <v>36892.0</v>
      </c>
      <c r="H14" s="37" t="s">
        <v>76</v>
      </c>
      <c r="I14" s="40">
        <v>0.0</v>
      </c>
      <c r="J14" s="40">
        <v>0.0</v>
      </c>
      <c r="K14" s="39">
        <v>36892.0</v>
      </c>
      <c r="L14" s="37" t="s">
        <v>77</v>
      </c>
      <c r="M14" s="41">
        <f t="shared" si="1"/>
        <v>0</v>
      </c>
      <c r="N14" s="42"/>
    </row>
    <row r="15">
      <c r="A15" s="35">
        <v>13.0</v>
      </c>
      <c r="B15" s="36" t="s">
        <v>71</v>
      </c>
      <c r="C15" s="36" t="s">
        <v>72</v>
      </c>
      <c r="D15" s="37" t="s">
        <v>73</v>
      </c>
      <c r="E15" s="38" t="s">
        <v>74</v>
      </c>
      <c r="F15" s="37" t="s">
        <v>75</v>
      </c>
      <c r="G15" s="39">
        <v>36892.0</v>
      </c>
      <c r="H15" s="37" t="s">
        <v>76</v>
      </c>
      <c r="I15" s="40">
        <v>0.0</v>
      </c>
      <c r="J15" s="40">
        <v>0.0</v>
      </c>
      <c r="K15" s="39">
        <v>36892.0</v>
      </c>
      <c r="L15" s="37" t="s">
        <v>77</v>
      </c>
      <c r="M15" s="41">
        <f t="shared" si="1"/>
        <v>0</v>
      </c>
      <c r="N15" s="42"/>
    </row>
    <row r="16">
      <c r="A16" s="43">
        <v>14.0</v>
      </c>
      <c r="B16" s="36" t="s">
        <v>71</v>
      </c>
      <c r="C16" s="36" t="s">
        <v>72</v>
      </c>
      <c r="D16" s="37" t="s">
        <v>73</v>
      </c>
      <c r="E16" s="38" t="s">
        <v>74</v>
      </c>
      <c r="F16" s="37" t="s">
        <v>75</v>
      </c>
      <c r="G16" s="39">
        <v>36892.0</v>
      </c>
      <c r="H16" s="37" t="s">
        <v>76</v>
      </c>
      <c r="I16" s="40">
        <v>0.0</v>
      </c>
      <c r="J16" s="40">
        <v>0.0</v>
      </c>
      <c r="K16" s="39">
        <v>36892.0</v>
      </c>
      <c r="L16" s="37" t="s">
        <v>77</v>
      </c>
      <c r="M16" s="41">
        <f t="shared" si="1"/>
        <v>0</v>
      </c>
      <c r="N16" s="42"/>
    </row>
    <row r="17">
      <c r="A17" s="43">
        <v>15.0</v>
      </c>
      <c r="B17" s="36" t="s">
        <v>71</v>
      </c>
      <c r="C17" s="36" t="s">
        <v>72</v>
      </c>
      <c r="D17" s="37" t="s">
        <v>73</v>
      </c>
      <c r="E17" s="38" t="s">
        <v>74</v>
      </c>
      <c r="F17" s="37" t="s">
        <v>75</v>
      </c>
      <c r="G17" s="39">
        <v>36892.0</v>
      </c>
      <c r="H17" s="37" t="s">
        <v>76</v>
      </c>
      <c r="I17" s="40">
        <v>0.0</v>
      </c>
      <c r="J17" s="40">
        <v>0.0</v>
      </c>
      <c r="K17" s="39">
        <v>36892.0</v>
      </c>
      <c r="L17" s="37" t="s">
        <v>77</v>
      </c>
      <c r="M17" s="41">
        <f t="shared" si="1"/>
        <v>0</v>
      </c>
      <c r="N17" s="42"/>
    </row>
    <row r="18">
      <c r="A18" s="43">
        <v>16.0</v>
      </c>
      <c r="B18" s="36" t="s">
        <v>71</v>
      </c>
      <c r="C18" s="36" t="s">
        <v>72</v>
      </c>
      <c r="D18" s="37" t="s">
        <v>73</v>
      </c>
      <c r="E18" s="38" t="s">
        <v>74</v>
      </c>
      <c r="F18" s="37" t="s">
        <v>75</v>
      </c>
      <c r="G18" s="39">
        <v>36892.0</v>
      </c>
      <c r="H18" s="37" t="s">
        <v>76</v>
      </c>
      <c r="I18" s="40">
        <v>0.0</v>
      </c>
      <c r="J18" s="40">
        <v>0.0</v>
      </c>
      <c r="K18" s="39">
        <v>36892.0</v>
      </c>
      <c r="L18" s="37" t="s">
        <v>77</v>
      </c>
      <c r="M18" s="41">
        <f t="shared" si="1"/>
        <v>0</v>
      </c>
      <c r="N18" s="42"/>
    </row>
    <row r="19">
      <c r="A19" s="35">
        <v>17.0</v>
      </c>
      <c r="B19" s="36" t="s">
        <v>71</v>
      </c>
      <c r="C19" s="36" t="s">
        <v>72</v>
      </c>
      <c r="D19" s="37" t="s">
        <v>73</v>
      </c>
      <c r="E19" s="38" t="s">
        <v>74</v>
      </c>
      <c r="F19" s="37" t="s">
        <v>75</v>
      </c>
      <c r="G19" s="39">
        <v>36892.0</v>
      </c>
      <c r="H19" s="37" t="s">
        <v>76</v>
      </c>
      <c r="I19" s="40">
        <v>0.0</v>
      </c>
      <c r="J19" s="40">
        <v>0.0</v>
      </c>
      <c r="K19" s="39">
        <v>36892.0</v>
      </c>
      <c r="L19" s="37" t="s">
        <v>77</v>
      </c>
      <c r="M19" s="41">
        <f t="shared" si="1"/>
        <v>0</v>
      </c>
      <c r="N19" s="42"/>
    </row>
    <row r="20">
      <c r="A20" s="43">
        <v>18.0</v>
      </c>
      <c r="B20" s="36" t="s">
        <v>71</v>
      </c>
      <c r="C20" s="36" t="s">
        <v>72</v>
      </c>
      <c r="D20" s="37" t="s">
        <v>73</v>
      </c>
      <c r="E20" s="38" t="s">
        <v>74</v>
      </c>
      <c r="F20" s="37" t="s">
        <v>75</v>
      </c>
      <c r="G20" s="39">
        <v>36892.0</v>
      </c>
      <c r="H20" s="37" t="s">
        <v>76</v>
      </c>
      <c r="I20" s="40">
        <v>0.0</v>
      </c>
      <c r="J20" s="40">
        <v>0.0</v>
      </c>
      <c r="K20" s="39">
        <v>36892.0</v>
      </c>
      <c r="L20" s="37" t="s">
        <v>77</v>
      </c>
      <c r="M20" s="41">
        <f t="shared" si="1"/>
        <v>0</v>
      </c>
      <c r="N20" s="42"/>
    </row>
    <row r="21">
      <c r="A21" s="35">
        <v>19.0</v>
      </c>
      <c r="B21" s="36" t="s">
        <v>71</v>
      </c>
      <c r="C21" s="36" t="s">
        <v>72</v>
      </c>
      <c r="D21" s="37" t="s">
        <v>73</v>
      </c>
      <c r="E21" s="38" t="s">
        <v>74</v>
      </c>
      <c r="F21" s="37" t="s">
        <v>75</v>
      </c>
      <c r="G21" s="39">
        <v>36892.0</v>
      </c>
      <c r="H21" s="37" t="s">
        <v>76</v>
      </c>
      <c r="I21" s="40">
        <v>0.0</v>
      </c>
      <c r="J21" s="40">
        <v>0.0</v>
      </c>
      <c r="K21" s="39">
        <v>36892.0</v>
      </c>
      <c r="L21" s="37" t="s">
        <v>77</v>
      </c>
      <c r="M21" s="41">
        <f t="shared" si="1"/>
        <v>0</v>
      </c>
      <c r="N21" s="42"/>
    </row>
    <row r="22">
      <c r="A22" s="43">
        <v>20.0</v>
      </c>
      <c r="B22" s="36" t="s">
        <v>71</v>
      </c>
      <c r="C22" s="36" t="s">
        <v>72</v>
      </c>
      <c r="D22" s="37" t="s">
        <v>73</v>
      </c>
      <c r="E22" s="38" t="s">
        <v>74</v>
      </c>
      <c r="F22" s="37" t="s">
        <v>75</v>
      </c>
      <c r="G22" s="39">
        <v>36892.0</v>
      </c>
      <c r="H22" s="37" t="s">
        <v>76</v>
      </c>
      <c r="I22" s="40">
        <v>0.0</v>
      </c>
      <c r="J22" s="40">
        <v>0.0</v>
      </c>
      <c r="K22" s="39">
        <v>36892.0</v>
      </c>
      <c r="L22" s="37" t="s">
        <v>77</v>
      </c>
      <c r="M22" s="41">
        <f t="shared" si="1"/>
        <v>0</v>
      </c>
      <c r="N22" s="42"/>
    </row>
    <row r="23">
      <c r="A23" s="43">
        <v>21.0</v>
      </c>
      <c r="B23" s="36" t="s">
        <v>71</v>
      </c>
      <c r="C23" s="36" t="s">
        <v>72</v>
      </c>
      <c r="D23" s="37" t="s">
        <v>73</v>
      </c>
      <c r="E23" s="38" t="s">
        <v>74</v>
      </c>
      <c r="F23" s="37" t="s">
        <v>75</v>
      </c>
      <c r="G23" s="39">
        <v>36892.0</v>
      </c>
      <c r="H23" s="37" t="s">
        <v>76</v>
      </c>
      <c r="I23" s="40">
        <v>0.0</v>
      </c>
      <c r="J23" s="40">
        <v>0.0</v>
      </c>
      <c r="K23" s="39">
        <v>36892.0</v>
      </c>
      <c r="L23" s="37" t="s">
        <v>77</v>
      </c>
      <c r="M23" s="41">
        <f t="shared" si="1"/>
        <v>0</v>
      </c>
      <c r="N23" s="42"/>
    </row>
    <row r="24" ht="15.75" customHeight="1">
      <c r="A24" s="44"/>
      <c r="B24" s="44"/>
      <c r="C24" s="44"/>
      <c r="D24" s="44"/>
      <c r="E24" s="44"/>
      <c r="F24" s="44"/>
      <c r="G24" s="44"/>
      <c r="H24" s="44"/>
      <c r="I24" s="44"/>
      <c r="J24" s="44"/>
      <c r="K24" s="44"/>
      <c r="L24" s="45"/>
      <c r="M24" s="44"/>
      <c r="N24" s="44"/>
    </row>
    <row r="25">
      <c r="A25" s="42"/>
      <c r="B25" s="42"/>
      <c r="C25" s="46" t="s">
        <v>78</v>
      </c>
      <c r="D25" s="47"/>
      <c r="E25" s="16"/>
      <c r="F25" s="16"/>
      <c r="G25" s="16"/>
      <c r="H25" s="48">
        <f>SUM(I3:I23)</f>
        <v>0</v>
      </c>
      <c r="I25" s="47"/>
      <c r="J25" s="49">
        <f>SUM(J3:J23)</f>
        <v>0</v>
      </c>
      <c r="K25" s="16"/>
      <c r="L25" s="50"/>
      <c r="M25" s="49">
        <f>SUM(M3:M23)</f>
        <v>0</v>
      </c>
      <c r="N25" s="16"/>
    </row>
    <row r="26" ht="15.75" customHeight="1">
      <c r="A26" s="12"/>
      <c r="B26" s="12"/>
      <c r="C26" s="12"/>
      <c r="E26" s="12"/>
      <c r="F26" s="12"/>
      <c r="G26" s="12"/>
      <c r="H26" s="12"/>
      <c r="J26" s="12"/>
      <c r="K26" s="12"/>
      <c r="L26" s="51"/>
      <c r="M26" s="52"/>
      <c r="N26" s="12"/>
    </row>
    <row r="27" ht="15.75" customHeight="1">
      <c r="A27" s="12"/>
      <c r="B27" s="12"/>
      <c r="C27" s="12"/>
      <c r="E27" s="12"/>
      <c r="F27" s="12"/>
      <c r="G27" s="12"/>
      <c r="H27" s="12"/>
      <c r="J27" s="12"/>
      <c r="K27" s="12"/>
      <c r="L27" s="51"/>
      <c r="M27" s="12"/>
      <c r="N27" s="12"/>
    </row>
    <row r="28" ht="15.75" customHeight="1">
      <c r="A28" s="12"/>
      <c r="B28" s="12"/>
      <c r="C28" s="12"/>
      <c r="E28" s="12"/>
      <c r="F28" s="12"/>
      <c r="G28" s="12"/>
      <c r="H28" s="12"/>
      <c r="J28" s="12"/>
      <c r="K28" s="12"/>
      <c r="L28" s="51"/>
      <c r="M28" s="12"/>
      <c r="N28" s="12"/>
    </row>
    <row r="29" ht="15.75" customHeight="1">
      <c r="A29" s="12"/>
      <c r="B29" s="12"/>
      <c r="C29" s="12"/>
      <c r="E29" s="12"/>
      <c r="F29" s="12"/>
      <c r="G29" s="12"/>
      <c r="H29" s="12"/>
      <c r="J29" s="12"/>
      <c r="K29" s="12"/>
      <c r="L29" s="51"/>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2: Personal artístico de "&amp;Datos!C5&amp;" - NO incluya operaciones vinculadas en esta hoja"</f>
        <v>CAPÍTULO 2: Personal artístico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35">
        <v>1.0</v>
      </c>
      <c r="B3" s="36" t="s">
        <v>71</v>
      </c>
      <c r="C3" s="36" t="s">
        <v>72</v>
      </c>
      <c r="D3" s="37" t="s">
        <v>73</v>
      </c>
      <c r="E3" s="38" t="s">
        <v>74</v>
      </c>
      <c r="F3" s="37" t="s">
        <v>75</v>
      </c>
      <c r="G3" s="39">
        <v>36892.0</v>
      </c>
      <c r="H3" s="37" t="s">
        <v>76</v>
      </c>
      <c r="I3" s="40">
        <v>0.0</v>
      </c>
      <c r="J3" s="40">
        <v>0.0</v>
      </c>
      <c r="K3" s="39">
        <v>36892.0</v>
      </c>
      <c r="L3" s="37" t="s">
        <v>77</v>
      </c>
      <c r="M3" s="41">
        <f t="shared" ref="M3:M23" si="1">IF(E3="Sí",I3,0)</f>
        <v>0</v>
      </c>
      <c r="N3" s="42"/>
    </row>
    <row r="4">
      <c r="A4" s="43">
        <v>2.0</v>
      </c>
      <c r="B4" s="36" t="s">
        <v>71</v>
      </c>
      <c r="C4" s="36" t="s">
        <v>72</v>
      </c>
      <c r="D4" s="37" t="s">
        <v>73</v>
      </c>
      <c r="E4" s="38" t="s">
        <v>74</v>
      </c>
      <c r="F4" s="37" t="s">
        <v>75</v>
      </c>
      <c r="G4" s="39">
        <v>36892.0</v>
      </c>
      <c r="H4" s="37" t="s">
        <v>76</v>
      </c>
      <c r="I4" s="40">
        <v>0.0</v>
      </c>
      <c r="J4" s="40">
        <v>0.0</v>
      </c>
      <c r="K4" s="39">
        <v>36892.0</v>
      </c>
      <c r="L4" s="37" t="s">
        <v>77</v>
      </c>
      <c r="M4" s="41">
        <f t="shared" si="1"/>
        <v>0</v>
      </c>
      <c r="N4" s="42"/>
    </row>
    <row r="5">
      <c r="A5" s="43">
        <v>3.0</v>
      </c>
      <c r="B5" s="36" t="s">
        <v>71</v>
      </c>
      <c r="C5" s="36" t="s">
        <v>72</v>
      </c>
      <c r="D5" s="37" t="s">
        <v>73</v>
      </c>
      <c r="E5" s="38" t="s">
        <v>74</v>
      </c>
      <c r="F5" s="37" t="s">
        <v>75</v>
      </c>
      <c r="G5" s="39">
        <v>36892.0</v>
      </c>
      <c r="H5" s="37" t="s">
        <v>76</v>
      </c>
      <c r="I5" s="40">
        <v>0.0</v>
      </c>
      <c r="J5" s="40">
        <v>0.0</v>
      </c>
      <c r="K5" s="39">
        <v>36892.0</v>
      </c>
      <c r="L5" s="37" t="s">
        <v>77</v>
      </c>
      <c r="M5" s="41">
        <f t="shared" si="1"/>
        <v>0</v>
      </c>
      <c r="N5" s="42"/>
    </row>
    <row r="6">
      <c r="A6" s="43">
        <v>4.0</v>
      </c>
      <c r="B6" s="36" t="s">
        <v>71</v>
      </c>
      <c r="C6" s="36" t="s">
        <v>72</v>
      </c>
      <c r="D6" s="37" t="s">
        <v>73</v>
      </c>
      <c r="E6" s="38" t="s">
        <v>74</v>
      </c>
      <c r="F6" s="37" t="s">
        <v>75</v>
      </c>
      <c r="G6" s="39">
        <v>36892.0</v>
      </c>
      <c r="H6" s="37" t="s">
        <v>76</v>
      </c>
      <c r="I6" s="40">
        <v>0.0</v>
      </c>
      <c r="J6" s="40">
        <v>0.0</v>
      </c>
      <c r="K6" s="39">
        <v>36892.0</v>
      </c>
      <c r="L6" s="37" t="s">
        <v>77</v>
      </c>
      <c r="M6" s="41">
        <f t="shared" si="1"/>
        <v>0</v>
      </c>
      <c r="N6" s="42"/>
    </row>
    <row r="7">
      <c r="A7" s="35">
        <v>5.0</v>
      </c>
      <c r="B7" s="36" t="s">
        <v>71</v>
      </c>
      <c r="C7" s="36" t="s">
        <v>72</v>
      </c>
      <c r="D7" s="37" t="s">
        <v>73</v>
      </c>
      <c r="E7" s="38" t="s">
        <v>74</v>
      </c>
      <c r="F7" s="37" t="s">
        <v>75</v>
      </c>
      <c r="G7" s="39">
        <v>36892.0</v>
      </c>
      <c r="H7" s="37" t="s">
        <v>76</v>
      </c>
      <c r="I7" s="40">
        <v>0.0</v>
      </c>
      <c r="J7" s="40">
        <v>0.0</v>
      </c>
      <c r="K7" s="39">
        <v>36892.0</v>
      </c>
      <c r="L7" s="37" t="s">
        <v>77</v>
      </c>
      <c r="M7" s="41">
        <f t="shared" si="1"/>
        <v>0</v>
      </c>
      <c r="N7" s="42"/>
    </row>
    <row r="8">
      <c r="A8" s="43">
        <v>6.0</v>
      </c>
      <c r="B8" s="36" t="s">
        <v>71</v>
      </c>
      <c r="C8" s="36" t="s">
        <v>72</v>
      </c>
      <c r="D8" s="37" t="s">
        <v>73</v>
      </c>
      <c r="E8" s="38" t="s">
        <v>74</v>
      </c>
      <c r="F8" s="37" t="s">
        <v>75</v>
      </c>
      <c r="G8" s="39">
        <v>36892.0</v>
      </c>
      <c r="H8" s="37" t="s">
        <v>76</v>
      </c>
      <c r="I8" s="40">
        <v>0.0</v>
      </c>
      <c r="J8" s="40">
        <v>0.0</v>
      </c>
      <c r="K8" s="39">
        <v>36892.0</v>
      </c>
      <c r="L8" s="37" t="s">
        <v>77</v>
      </c>
      <c r="M8" s="41">
        <f t="shared" si="1"/>
        <v>0</v>
      </c>
      <c r="N8" s="42"/>
    </row>
    <row r="9">
      <c r="A9" s="35">
        <v>7.0</v>
      </c>
      <c r="B9" s="36" t="s">
        <v>71</v>
      </c>
      <c r="C9" s="36" t="s">
        <v>72</v>
      </c>
      <c r="D9" s="37" t="s">
        <v>73</v>
      </c>
      <c r="E9" s="38" t="s">
        <v>74</v>
      </c>
      <c r="F9" s="37" t="s">
        <v>75</v>
      </c>
      <c r="G9" s="39">
        <v>36892.0</v>
      </c>
      <c r="H9" s="37" t="s">
        <v>76</v>
      </c>
      <c r="I9" s="40">
        <v>0.0</v>
      </c>
      <c r="J9" s="40">
        <v>0.0</v>
      </c>
      <c r="K9" s="39">
        <v>36892.0</v>
      </c>
      <c r="L9" s="37" t="s">
        <v>77</v>
      </c>
      <c r="M9" s="41">
        <f t="shared" si="1"/>
        <v>0</v>
      </c>
      <c r="N9" s="42"/>
    </row>
    <row r="10">
      <c r="A10" s="43">
        <v>8.0</v>
      </c>
      <c r="B10" s="36" t="s">
        <v>71</v>
      </c>
      <c r="C10" s="36" t="s">
        <v>72</v>
      </c>
      <c r="D10" s="37" t="s">
        <v>73</v>
      </c>
      <c r="E10" s="38" t="s">
        <v>74</v>
      </c>
      <c r="F10" s="37" t="s">
        <v>75</v>
      </c>
      <c r="G10" s="39">
        <v>36892.0</v>
      </c>
      <c r="H10" s="37" t="s">
        <v>76</v>
      </c>
      <c r="I10" s="40">
        <v>0.0</v>
      </c>
      <c r="J10" s="40">
        <v>0.0</v>
      </c>
      <c r="K10" s="39">
        <v>36892.0</v>
      </c>
      <c r="L10" s="37" t="s">
        <v>77</v>
      </c>
      <c r="M10" s="41">
        <f t="shared" si="1"/>
        <v>0</v>
      </c>
      <c r="N10" s="42"/>
    </row>
    <row r="11">
      <c r="A11" s="43">
        <v>9.0</v>
      </c>
      <c r="B11" s="36" t="s">
        <v>71</v>
      </c>
      <c r="C11" s="36" t="s">
        <v>72</v>
      </c>
      <c r="D11" s="37" t="s">
        <v>73</v>
      </c>
      <c r="E11" s="38" t="s">
        <v>74</v>
      </c>
      <c r="F11" s="37" t="s">
        <v>75</v>
      </c>
      <c r="G11" s="39">
        <v>36892.0</v>
      </c>
      <c r="H11" s="37" t="s">
        <v>76</v>
      </c>
      <c r="I11" s="40">
        <v>0.0</v>
      </c>
      <c r="J11" s="40">
        <v>0.0</v>
      </c>
      <c r="K11" s="39">
        <v>36892.0</v>
      </c>
      <c r="L11" s="37" t="s">
        <v>77</v>
      </c>
      <c r="M11" s="41">
        <f t="shared" si="1"/>
        <v>0</v>
      </c>
      <c r="N11" s="42"/>
    </row>
    <row r="12">
      <c r="A12" s="43">
        <v>10.0</v>
      </c>
      <c r="B12" s="36" t="s">
        <v>71</v>
      </c>
      <c r="C12" s="36" t="s">
        <v>72</v>
      </c>
      <c r="D12" s="37" t="s">
        <v>73</v>
      </c>
      <c r="E12" s="38" t="s">
        <v>74</v>
      </c>
      <c r="F12" s="37" t="s">
        <v>75</v>
      </c>
      <c r="G12" s="39">
        <v>36892.0</v>
      </c>
      <c r="H12" s="37" t="s">
        <v>76</v>
      </c>
      <c r="I12" s="40">
        <v>0.0</v>
      </c>
      <c r="J12" s="40">
        <v>0.0</v>
      </c>
      <c r="K12" s="39">
        <v>36892.0</v>
      </c>
      <c r="L12" s="37" t="s">
        <v>77</v>
      </c>
      <c r="M12" s="41">
        <f t="shared" si="1"/>
        <v>0</v>
      </c>
      <c r="N12" s="42"/>
    </row>
    <row r="13">
      <c r="A13" s="35">
        <v>11.0</v>
      </c>
      <c r="B13" s="36" t="s">
        <v>71</v>
      </c>
      <c r="C13" s="36" t="s">
        <v>72</v>
      </c>
      <c r="D13" s="37" t="s">
        <v>73</v>
      </c>
      <c r="E13" s="38" t="s">
        <v>74</v>
      </c>
      <c r="F13" s="37" t="s">
        <v>75</v>
      </c>
      <c r="G13" s="39">
        <v>36892.0</v>
      </c>
      <c r="H13" s="37" t="s">
        <v>76</v>
      </c>
      <c r="I13" s="40">
        <v>0.0</v>
      </c>
      <c r="J13" s="40">
        <v>0.0</v>
      </c>
      <c r="K13" s="39">
        <v>36892.0</v>
      </c>
      <c r="L13" s="37" t="s">
        <v>77</v>
      </c>
      <c r="M13" s="41">
        <f t="shared" si="1"/>
        <v>0</v>
      </c>
      <c r="N13" s="42"/>
    </row>
    <row r="14">
      <c r="A14" s="43">
        <v>12.0</v>
      </c>
      <c r="B14" s="36" t="s">
        <v>71</v>
      </c>
      <c r="C14" s="36" t="s">
        <v>72</v>
      </c>
      <c r="D14" s="37" t="s">
        <v>73</v>
      </c>
      <c r="E14" s="38" t="s">
        <v>74</v>
      </c>
      <c r="F14" s="37" t="s">
        <v>75</v>
      </c>
      <c r="G14" s="39">
        <v>36892.0</v>
      </c>
      <c r="H14" s="37" t="s">
        <v>76</v>
      </c>
      <c r="I14" s="40">
        <v>0.0</v>
      </c>
      <c r="J14" s="40">
        <v>0.0</v>
      </c>
      <c r="K14" s="39">
        <v>36892.0</v>
      </c>
      <c r="L14" s="37" t="s">
        <v>77</v>
      </c>
      <c r="M14" s="41">
        <f t="shared" si="1"/>
        <v>0</v>
      </c>
      <c r="N14" s="42"/>
    </row>
    <row r="15">
      <c r="A15" s="35">
        <v>13.0</v>
      </c>
      <c r="B15" s="36" t="s">
        <v>71</v>
      </c>
      <c r="C15" s="36" t="s">
        <v>72</v>
      </c>
      <c r="D15" s="37" t="s">
        <v>73</v>
      </c>
      <c r="E15" s="38" t="s">
        <v>74</v>
      </c>
      <c r="F15" s="37" t="s">
        <v>75</v>
      </c>
      <c r="G15" s="39">
        <v>36892.0</v>
      </c>
      <c r="H15" s="37" t="s">
        <v>76</v>
      </c>
      <c r="I15" s="40">
        <v>0.0</v>
      </c>
      <c r="J15" s="40">
        <v>0.0</v>
      </c>
      <c r="K15" s="39">
        <v>36892.0</v>
      </c>
      <c r="L15" s="37" t="s">
        <v>77</v>
      </c>
      <c r="M15" s="41">
        <f t="shared" si="1"/>
        <v>0</v>
      </c>
      <c r="N15" s="42"/>
    </row>
    <row r="16">
      <c r="A16" s="43">
        <v>14.0</v>
      </c>
      <c r="B16" s="36" t="s">
        <v>71</v>
      </c>
      <c r="C16" s="36" t="s">
        <v>72</v>
      </c>
      <c r="D16" s="37" t="s">
        <v>73</v>
      </c>
      <c r="E16" s="38" t="s">
        <v>74</v>
      </c>
      <c r="F16" s="37" t="s">
        <v>75</v>
      </c>
      <c r="G16" s="39">
        <v>36892.0</v>
      </c>
      <c r="H16" s="37" t="s">
        <v>76</v>
      </c>
      <c r="I16" s="40">
        <v>0.0</v>
      </c>
      <c r="J16" s="40">
        <v>0.0</v>
      </c>
      <c r="K16" s="39">
        <v>36892.0</v>
      </c>
      <c r="L16" s="37" t="s">
        <v>77</v>
      </c>
      <c r="M16" s="41">
        <f t="shared" si="1"/>
        <v>0</v>
      </c>
      <c r="N16" s="42"/>
    </row>
    <row r="17">
      <c r="A17" s="43">
        <v>15.0</v>
      </c>
      <c r="B17" s="36" t="s">
        <v>71</v>
      </c>
      <c r="C17" s="36" t="s">
        <v>72</v>
      </c>
      <c r="D17" s="37" t="s">
        <v>73</v>
      </c>
      <c r="E17" s="38" t="s">
        <v>74</v>
      </c>
      <c r="F17" s="37" t="s">
        <v>75</v>
      </c>
      <c r="G17" s="39">
        <v>36892.0</v>
      </c>
      <c r="H17" s="37" t="s">
        <v>76</v>
      </c>
      <c r="I17" s="40">
        <v>0.0</v>
      </c>
      <c r="J17" s="40">
        <v>0.0</v>
      </c>
      <c r="K17" s="39">
        <v>36892.0</v>
      </c>
      <c r="L17" s="37" t="s">
        <v>77</v>
      </c>
      <c r="M17" s="41">
        <f t="shared" si="1"/>
        <v>0</v>
      </c>
      <c r="N17" s="42"/>
    </row>
    <row r="18">
      <c r="A18" s="43">
        <v>16.0</v>
      </c>
      <c r="B18" s="36" t="s">
        <v>71</v>
      </c>
      <c r="C18" s="36" t="s">
        <v>72</v>
      </c>
      <c r="D18" s="37" t="s">
        <v>73</v>
      </c>
      <c r="E18" s="38" t="s">
        <v>74</v>
      </c>
      <c r="F18" s="37" t="s">
        <v>75</v>
      </c>
      <c r="G18" s="39">
        <v>36892.0</v>
      </c>
      <c r="H18" s="37" t="s">
        <v>76</v>
      </c>
      <c r="I18" s="40">
        <v>0.0</v>
      </c>
      <c r="J18" s="40">
        <v>0.0</v>
      </c>
      <c r="K18" s="39">
        <v>36892.0</v>
      </c>
      <c r="L18" s="37" t="s">
        <v>77</v>
      </c>
      <c r="M18" s="41">
        <f t="shared" si="1"/>
        <v>0</v>
      </c>
      <c r="N18" s="42"/>
    </row>
    <row r="19">
      <c r="A19" s="35">
        <v>17.0</v>
      </c>
      <c r="B19" s="36" t="s">
        <v>71</v>
      </c>
      <c r="C19" s="36" t="s">
        <v>72</v>
      </c>
      <c r="D19" s="37" t="s">
        <v>73</v>
      </c>
      <c r="E19" s="38" t="s">
        <v>74</v>
      </c>
      <c r="F19" s="37" t="s">
        <v>75</v>
      </c>
      <c r="G19" s="39">
        <v>36892.0</v>
      </c>
      <c r="H19" s="37" t="s">
        <v>76</v>
      </c>
      <c r="I19" s="40">
        <v>0.0</v>
      </c>
      <c r="J19" s="40">
        <v>0.0</v>
      </c>
      <c r="K19" s="39">
        <v>36892.0</v>
      </c>
      <c r="L19" s="37" t="s">
        <v>77</v>
      </c>
      <c r="M19" s="41">
        <f t="shared" si="1"/>
        <v>0</v>
      </c>
      <c r="N19" s="42"/>
    </row>
    <row r="20">
      <c r="A20" s="43">
        <v>18.0</v>
      </c>
      <c r="B20" s="36" t="s">
        <v>71</v>
      </c>
      <c r="C20" s="36" t="s">
        <v>72</v>
      </c>
      <c r="D20" s="37" t="s">
        <v>73</v>
      </c>
      <c r="E20" s="38" t="s">
        <v>74</v>
      </c>
      <c r="F20" s="37" t="s">
        <v>75</v>
      </c>
      <c r="G20" s="39">
        <v>36892.0</v>
      </c>
      <c r="H20" s="37" t="s">
        <v>76</v>
      </c>
      <c r="I20" s="40">
        <v>0.0</v>
      </c>
      <c r="J20" s="40">
        <v>0.0</v>
      </c>
      <c r="K20" s="39">
        <v>36892.0</v>
      </c>
      <c r="L20" s="37" t="s">
        <v>77</v>
      </c>
      <c r="M20" s="41">
        <f t="shared" si="1"/>
        <v>0</v>
      </c>
      <c r="N20" s="42"/>
    </row>
    <row r="21">
      <c r="A21" s="35">
        <v>19.0</v>
      </c>
      <c r="B21" s="36" t="s">
        <v>71</v>
      </c>
      <c r="C21" s="36" t="s">
        <v>72</v>
      </c>
      <c r="D21" s="37" t="s">
        <v>73</v>
      </c>
      <c r="E21" s="38" t="s">
        <v>74</v>
      </c>
      <c r="F21" s="37" t="s">
        <v>75</v>
      </c>
      <c r="G21" s="39">
        <v>36892.0</v>
      </c>
      <c r="H21" s="37" t="s">
        <v>76</v>
      </c>
      <c r="I21" s="40">
        <v>0.0</v>
      </c>
      <c r="J21" s="40">
        <v>0.0</v>
      </c>
      <c r="K21" s="39">
        <v>36892.0</v>
      </c>
      <c r="L21" s="37" t="s">
        <v>77</v>
      </c>
      <c r="M21" s="41">
        <f t="shared" si="1"/>
        <v>0</v>
      </c>
      <c r="N21" s="42"/>
    </row>
    <row r="22">
      <c r="A22" s="43">
        <v>20.0</v>
      </c>
      <c r="B22" s="36" t="s">
        <v>71</v>
      </c>
      <c r="C22" s="36" t="s">
        <v>72</v>
      </c>
      <c r="D22" s="37" t="s">
        <v>73</v>
      </c>
      <c r="E22" s="38" t="s">
        <v>74</v>
      </c>
      <c r="F22" s="37" t="s">
        <v>75</v>
      </c>
      <c r="G22" s="39">
        <v>36892.0</v>
      </c>
      <c r="H22" s="37" t="s">
        <v>76</v>
      </c>
      <c r="I22" s="40">
        <v>0.0</v>
      </c>
      <c r="J22" s="40">
        <v>0.0</v>
      </c>
      <c r="K22" s="39">
        <v>36892.0</v>
      </c>
      <c r="L22" s="37" t="s">
        <v>77</v>
      </c>
      <c r="M22" s="41">
        <f t="shared" si="1"/>
        <v>0</v>
      </c>
      <c r="N22" s="42"/>
    </row>
    <row r="23">
      <c r="A23" s="43">
        <v>21.0</v>
      </c>
      <c r="B23" s="36" t="s">
        <v>71</v>
      </c>
      <c r="C23" s="36" t="s">
        <v>72</v>
      </c>
      <c r="D23" s="37" t="s">
        <v>73</v>
      </c>
      <c r="E23" s="38" t="s">
        <v>74</v>
      </c>
      <c r="F23" s="37" t="s">
        <v>75</v>
      </c>
      <c r="G23" s="39">
        <v>36892.0</v>
      </c>
      <c r="H23" s="37" t="s">
        <v>76</v>
      </c>
      <c r="I23" s="40">
        <v>0.0</v>
      </c>
      <c r="J23" s="40">
        <v>0.0</v>
      </c>
      <c r="K23" s="39">
        <v>36892.0</v>
      </c>
      <c r="L23" s="37" t="s">
        <v>77</v>
      </c>
      <c r="M23" s="41">
        <f t="shared" si="1"/>
        <v>0</v>
      </c>
      <c r="N23" s="42"/>
    </row>
    <row r="24">
      <c r="A24" s="44"/>
      <c r="B24" s="44"/>
      <c r="C24" s="44"/>
      <c r="D24" s="44"/>
      <c r="E24" s="44"/>
      <c r="F24" s="44"/>
      <c r="G24" s="44"/>
      <c r="H24" s="44"/>
      <c r="I24" s="44"/>
      <c r="J24" s="44"/>
      <c r="K24" s="44"/>
      <c r="L24" s="45"/>
      <c r="M24" s="44"/>
      <c r="N24" s="44"/>
    </row>
    <row r="25">
      <c r="A25" s="42"/>
      <c r="B25" s="42"/>
      <c r="C25" s="46" t="s">
        <v>78</v>
      </c>
      <c r="D25" s="47"/>
      <c r="E25" s="16"/>
      <c r="F25" s="16"/>
      <c r="G25" s="16"/>
      <c r="H25" s="48">
        <f>SUM(I3:I23)</f>
        <v>0</v>
      </c>
      <c r="I25" s="47"/>
      <c r="J25" s="49">
        <f>SUM(J3:J23)</f>
        <v>0</v>
      </c>
      <c r="K25" s="16"/>
      <c r="L25" s="50"/>
      <c r="M25" s="49">
        <f>SUM(M3:M23)</f>
        <v>0</v>
      </c>
      <c r="N25" s="16"/>
    </row>
    <row r="26">
      <c r="A26" s="12"/>
      <c r="B26" s="12"/>
      <c r="C26" s="12"/>
      <c r="E26" s="12"/>
      <c r="F26" s="12"/>
      <c r="G26" s="12"/>
      <c r="H26" s="12"/>
      <c r="J26" s="12"/>
      <c r="K26" s="12"/>
      <c r="L26" s="51"/>
      <c r="M26" s="52"/>
      <c r="N26" s="12"/>
    </row>
    <row r="27">
      <c r="A27" s="12"/>
      <c r="B27" s="12"/>
      <c r="C27" s="12"/>
      <c r="E27" s="12"/>
      <c r="F27" s="12"/>
      <c r="G27" s="12"/>
      <c r="H27" s="12"/>
      <c r="J27" s="12"/>
      <c r="K27" s="12"/>
      <c r="L27" s="51"/>
      <c r="M27" s="12"/>
      <c r="N27" s="12"/>
    </row>
    <row r="28" ht="15.75" customHeight="1">
      <c r="A28" s="12"/>
      <c r="B28" s="12"/>
      <c r="C28" s="12"/>
      <c r="E28" s="12"/>
      <c r="F28" s="12"/>
      <c r="G28" s="12"/>
      <c r="H28" s="12"/>
      <c r="J28" s="12"/>
      <c r="K28" s="12"/>
      <c r="L28" s="51"/>
      <c r="M28" s="12"/>
      <c r="N28" s="12"/>
    </row>
    <row r="29" ht="15.75" customHeight="1">
      <c r="A29" s="12"/>
      <c r="B29" s="12"/>
      <c r="C29" s="12"/>
      <c r="E29" s="12"/>
      <c r="F29" s="12"/>
      <c r="G29" s="12"/>
      <c r="H29" s="12"/>
      <c r="J29" s="12"/>
      <c r="K29" s="12"/>
      <c r="L29" s="51"/>
      <c r="M29" s="12"/>
      <c r="N29" s="12"/>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3: Equipo técnico (sin incluir producción ejecutiva) de "&amp;Datos!C4&amp;" - NO incluya operaciones vinculadas en esta hoja"</f>
        <v>CAPÍTULO 3: Equipo técnico (sin incluir producción ejecutiva)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35">
        <v>1.0</v>
      </c>
      <c r="B3" s="36" t="s">
        <v>71</v>
      </c>
      <c r="C3" s="36" t="s">
        <v>72</v>
      </c>
      <c r="D3" s="37" t="s">
        <v>73</v>
      </c>
      <c r="E3" s="53" t="s">
        <v>74</v>
      </c>
      <c r="F3" s="37" t="s">
        <v>75</v>
      </c>
      <c r="G3" s="39">
        <v>36892.0</v>
      </c>
      <c r="H3" s="37" t="s">
        <v>76</v>
      </c>
      <c r="I3" s="40">
        <v>0.0</v>
      </c>
      <c r="J3" s="40">
        <v>0.0</v>
      </c>
      <c r="K3" s="39">
        <v>36892.0</v>
      </c>
      <c r="L3" s="37" t="s">
        <v>77</v>
      </c>
      <c r="M3" s="41">
        <f t="shared" ref="M3:M88" si="1">IF(E3="Sí",I3,0)</f>
        <v>0</v>
      </c>
      <c r="N3" s="42"/>
    </row>
    <row r="4">
      <c r="A4" s="43">
        <v>2.0</v>
      </c>
      <c r="B4" s="36" t="s">
        <v>71</v>
      </c>
      <c r="C4" s="36" t="s">
        <v>72</v>
      </c>
      <c r="D4" s="37" t="s">
        <v>73</v>
      </c>
      <c r="E4" s="38" t="s">
        <v>74</v>
      </c>
      <c r="F4" s="37" t="s">
        <v>75</v>
      </c>
      <c r="G4" s="39">
        <v>36892.0</v>
      </c>
      <c r="H4" s="37" t="s">
        <v>76</v>
      </c>
      <c r="I4" s="40">
        <v>0.0</v>
      </c>
      <c r="J4" s="40">
        <v>0.0</v>
      </c>
      <c r="K4" s="39">
        <v>36892.0</v>
      </c>
      <c r="L4" s="37" t="s">
        <v>77</v>
      </c>
      <c r="M4" s="41">
        <f t="shared" si="1"/>
        <v>0</v>
      </c>
      <c r="N4" s="42"/>
    </row>
    <row r="5">
      <c r="A5" s="43">
        <v>3.0</v>
      </c>
      <c r="B5" s="36" t="s">
        <v>71</v>
      </c>
      <c r="C5" s="36" t="s">
        <v>72</v>
      </c>
      <c r="D5" s="37" t="s">
        <v>73</v>
      </c>
      <c r="E5" s="38" t="s">
        <v>74</v>
      </c>
      <c r="F5" s="37" t="s">
        <v>75</v>
      </c>
      <c r="G5" s="39">
        <v>36892.0</v>
      </c>
      <c r="H5" s="37" t="s">
        <v>76</v>
      </c>
      <c r="I5" s="40">
        <v>0.0</v>
      </c>
      <c r="J5" s="40">
        <v>0.0</v>
      </c>
      <c r="K5" s="39">
        <v>36892.0</v>
      </c>
      <c r="L5" s="37" t="s">
        <v>77</v>
      </c>
      <c r="M5" s="41">
        <f t="shared" si="1"/>
        <v>0</v>
      </c>
      <c r="N5" s="42"/>
    </row>
    <row r="6">
      <c r="A6" s="43">
        <v>4.0</v>
      </c>
      <c r="B6" s="36" t="s">
        <v>71</v>
      </c>
      <c r="C6" s="36" t="s">
        <v>72</v>
      </c>
      <c r="D6" s="37" t="s">
        <v>73</v>
      </c>
      <c r="E6" s="38" t="s">
        <v>74</v>
      </c>
      <c r="F6" s="37" t="s">
        <v>75</v>
      </c>
      <c r="G6" s="39">
        <v>36892.0</v>
      </c>
      <c r="H6" s="37" t="s">
        <v>76</v>
      </c>
      <c r="I6" s="40">
        <v>0.0</v>
      </c>
      <c r="J6" s="40">
        <v>0.0</v>
      </c>
      <c r="K6" s="39">
        <v>36892.0</v>
      </c>
      <c r="L6" s="37" t="s">
        <v>77</v>
      </c>
      <c r="M6" s="41">
        <f t="shared" si="1"/>
        <v>0</v>
      </c>
      <c r="N6" s="42"/>
    </row>
    <row r="7">
      <c r="A7" s="35">
        <v>5.0</v>
      </c>
      <c r="B7" s="36" t="s">
        <v>71</v>
      </c>
      <c r="C7" s="36" t="s">
        <v>72</v>
      </c>
      <c r="D7" s="37" t="s">
        <v>73</v>
      </c>
      <c r="E7" s="38" t="s">
        <v>74</v>
      </c>
      <c r="F7" s="37" t="s">
        <v>75</v>
      </c>
      <c r="G7" s="39">
        <v>36892.0</v>
      </c>
      <c r="H7" s="37" t="s">
        <v>76</v>
      </c>
      <c r="I7" s="40">
        <v>0.0</v>
      </c>
      <c r="J7" s="40">
        <v>0.0</v>
      </c>
      <c r="K7" s="39">
        <v>36892.0</v>
      </c>
      <c r="L7" s="37" t="s">
        <v>77</v>
      </c>
      <c r="M7" s="41">
        <f t="shared" si="1"/>
        <v>0</v>
      </c>
      <c r="N7" s="42"/>
    </row>
    <row r="8">
      <c r="A8" s="43">
        <v>6.0</v>
      </c>
      <c r="B8" s="36" t="s">
        <v>71</v>
      </c>
      <c r="C8" s="36" t="s">
        <v>72</v>
      </c>
      <c r="D8" s="37" t="s">
        <v>73</v>
      </c>
      <c r="E8" s="38" t="s">
        <v>74</v>
      </c>
      <c r="F8" s="37" t="s">
        <v>75</v>
      </c>
      <c r="G8" s="39">
        <v>36892.0</v>
      </c>
      <c r="H8" s="37" t="s">
        <v>76</v>
      </c>
      <c r="I8" s="40">
        <v>0.0</v>
      </c>
      <c r="J8" s="40">
        <v>0.0</v>
      </c>
      <c r="K8" s="39">
        <v>36892.0</v>
      </c>
      <c r="L8" s="37" t="s">
        <v>77</v>
      </c>
      <c r="M8" s="41">
        <f t="shared" si="1"/>
        <v>0</v>
      </c>
      <c r="N8" s="42"/>
    </row>
    <row r="9">
      <c r="A9" s="35">
        <v>7.0</v>
      </c>
      <c r="B9" s="36" t="s">
        <v>71</v>
      </c>
      <c r="C9" s="36" t="s">
        <v>72</v>
      </c>
      <c r="D9" s="37" t="s">
        <v>73</v>
      </c>
      <c r="E9" s="38" t="s">
        <v>74</v>
      </c>
      <c r="F9" s="37" t="s">
        <v>75</v>
      </c>
      <c r="G9" s="39">
        <v>36892.0</v>
      </c>
      <c r="H9" s="37" t="s">
        <v>76</v>
      </c>
      <c r="I9" s="40">
        <v>0.0</v>
      </c>
      <c r="J9" s="40">
        <v>0.0</v>
      </c>
      <c r="K9" s="39">
        <v>36892.0</v>
      </c>
      <c r="L9" s="37" t="s">
        <v>77</v>
      </c>
      <c r="M9" s="41">
        <f t="shared" si="1"/>
        <v>0</v>
      </c>
      <c r="N9" s="42"/>
    </row>
    <row r="10">
      <c r="A10" s="43">
        <v>8.0</v>
      </c>
      <c r="B10" s="36" t="s">
        <v>71</v>
      </c>
      <c r="C10" s="36" t="s">
        <v>72</v>
      </c>
      <c r="D10" s="37" t="s">
        <v>73</v>
      </c>
      <c r="E10" s="38" t="s">
        <v>74</v>
      </c>
      <c r="F10" s="37" t="s">
        <v>75</v>
      </c>
      <c r="G10" s="39">
        <v>36892.0</v>
      </c>
      <c r="H10" s="37" t="s">
        <v>76</v>
      </c>
      <c r="I10" s="40">
        <v>0.0</v>
      </c>
      <c r="J10" s="40">
        <v>0.0</v>
      </c>
      <c r="K10" s="39">
        <v>36892.0</v>
      </c>
      <c r="L10" s="37" t="s">
        <v>77</v>
      </c>
      <c r="M10" s="41">
        <f t="shared" si="1"/>
        <v>0</v>
      </c>
      <c r="N10" s="42"/>
    </row>
    <row r="11">
      <c r="A11" s="43">
        <v>9.0</v>
      </c>
      <c r="B11" s="36" t="s">
        <v>71</v>
      </c>
      <c r="C11" s="36" t="s">
        <v>72</v>
      </c>
      <c r="D11" s="37" t="s">
        <v>73</v>
      </c>
      <c r="E11" s="38" t="s">
        <v>74</v>
      </c>
      <c r="F11" s="37" t="s">
        <v>75</v>
      </c>
      <c r="G11" s="39">
        <v>36892.0</v>
      </c>
      <c r="H11" s="37" t="s">
        <v>76</v>
      </c>
      <c r="I11" s="40">
        <v>0.0</v>
      </c>
      <c r="J11" s="40">
        <v>0.0</v>
      </c>
      <c r="K11" s="39">
        <v>36892.0</v>
      </c>
      <c r="L11" s="37" t="s">
        <v>77</v>
      </c>
      <c r="M11" s="41">
        <f t="shared" si="1"/>
        <v>0</v>
      </c>
      <c r="N11" s="42"/>
    </row>
    <row r="12">
      <c r="A12" s="43">
        <v>10.0</v>
      </c>
      <c r="B12" s="36" t="s">
        <v>71</v>
      </c>
      <c r="C12" s="36" t="s">
        <v>72</v>
      </c>
      <c r="D12" s="37" t="s">
        <v>73</v>
      </c>
      <c r="E12" s="38" t="s">
        <v>74</v>
      </c>
      <c r="F12" s="37" t="s">
        <v>75</v>
      </c>
      <c r="G12" s="39">
        <v>36892.0</v>
      </c>
      <c r="H12" s="37" t="s">
        <v>76</v>
      </c>
      <c r="I12" s="40">
        <v>0.0</v>
      </c>
      <c r="J12" s="40">
        <v>0.0</v>
      </c>
      <c r="K12" s="39">
        <v>36892.0</v>
      </c>
      <c r="L12" s="37" t="s">
        <v>77</v>
      </c>
      <c r="M12" s="41">
        <f t="shared" si="1"/>
        <v>0</v>
      </c>
      <c r="N12" s="42"/>
    </row>
    <row r="13">
      <c r="A13" s="35">
        <v>11.0</v>
      </c>
      <c r="B13" s="36" t="s">
        <v>71</v>
      </c>
      <c r="C13" s="36" t="s">
        <v>72</v>
      </c>
      <c r="D13" s="37" t="s">
        <v>73</v>
      </c>
      <c r="E13" s="38" t="s">
        <v>74</v>
      </c>
      <c r="F13" s="37" t="s">
        <v>75</v>
      </c>
      <c r="G13" s="39">
        <v>36892.0</v>
      </c>
      <c r="H13" s="37" t="s">
        <v>76</v>
      </c>
      <c r="I13" s="40">
        <v>0.0</v>
      </c>
      <c r="J13" s="40">
        <v>0.0</v>
      </c>
      <c r="K13" s="39">
        <v>36892.0</v>
      </c>
      <c r="L13" s="37" t="s">
        <v>77</v>
      </c>
      <c r="M13" s="41">
        <f t="shared" si="1"/>
        <v>0</v>
      </c>
      <c r="N13" s="42"/>
    </row>
    <row r="14">
      <c r="A14" s="43">
        <v>12.0</v>
      </c>
      <c r="B14" s="36" t="s">
        <v>71</v>
      </c>
      <c r="C14" s="36" t="s">
        <v>72</v>
      </c>
      <c r="D14" s="37" t="s">
        <v>73</v>
      </c>
      <c r="E14" s="38" t="s">
        <v>74</v>
      </c>
      <c r="F14" s="37" t="s">
        <v>75</v>
      </c>
      <c r="G14" s="39">
        <v>36892.0</v>
      </c>
      <c r="H14" s="37" t="s">
        <v>76</v>
      </c>
      <c r="I14" s="40">
        <v>0.0</v>
      </c>
      <c r="J14" s="40">
        <v>0.0</v>
      </c>
      <c r="K14" s="39">
        <v>36892.0</v>
      </c>
      <c r="L14" s="37" t="s">
        <v>77</v>
      </c>
      <c r="M14" s="41">
        <f t="shared" si="1"/>
        <v>0</v>
      </c>
      <c r="N14" s="42"/>
    </row>
    <row r="15">
      <c r="A15" s="35">
        <v>13.0</v>
      </c>
      <c r="B15" s="36" t="s">
        <v>71</v>
      </c>
      <c r="C15" s="36" t="s">
        <v>72</v>
      </c>
      <c r="D15" s="37" t="s">
        <v>73</v>
      </c>
      <c r="E15" s="38" t="s">
        <v>74</v>
      </c>
      <c r="F15" s="37" t="s">
        <v>75</v>
      </c>
      <c r="G15" s="39">
        <v>36892.0</v>
      </c>
      <c r="H15" s="37" t="s">
        <v>76</v>
      </c>
      <c r="I15" s="40">
        <v>0.0</v>
      </c>
      <c r="J15" s="40">
        <v>0.0</v>
      </c>
      <c r="K15" s="39">
        <v>36892.0</v>
      </c>
      <c r="L15" s="37" t="s">
        <v>77</v>
      </c>
      <c r="M15" s="41">
        <f t="shared" si="1"/>
        <v>0</v>
      </c>
      <c r="N15" s="42"/>
    </row>
    <row r="16">
      <c r="A16" s="43">
        <v>14.0</v>
      </c>
      <c r="B16" s="36" t="s">
        <v>71</v>
      </c>
      <c r="C16" s="36" t="s">
        <v>72</v>
      </c>
      <c r="D16" s="37" t="s">
        <v>73</v>
      </c>
      <c r="E16" s="38" t="s">
        <v>74</v>
      </c>
      <c r="F16" s="37" t="s">
        <v>75</v>
      </c>
      <c r="G16" s="39">
        <v>36892.0</v>
      </c>
      <c r="H16" s="37" t="s">
        <v>76</v>
      </c>
      <c r="I16" s="40">
        <v>0.0</v>
      </c>
      <c r="J16" s="40">
        <v>0.0</v>
      </c>
      <c r="K16" s="39">
        <v>36892.0</v>
      </c>
      <c r="L16" s="37" t="s">
        <v>77</v>
      </c>
      <c r="M16" s="41">
        <f t="shared" si="1"/>
        <v>0</v>
      </c>
      <c r="N16" s="42"/>
    </row>
    <row r="17">
      <c r="A17" s="43">
        <v>15.0</v>
      </c>
      <c r="B17" s="36" t="s">
        <v>71</v>
      </c>
      <c r="C17" s="36" t="s">
        <v>72</v>
      </c>
      <c r="D17" s="37" t="s">
        <v>73</v>
      </c>
      <c r="E17" s="38" t="s">
        <v>74</v>
      </c>
      <c r="F17" s="37" t="s">
        <v>75</v>
      </c>
      <c r="G17" s="39">
        <v>36892.0</v>
      </c>
      <c r="H17" s="37" t="s">
        <v>76</v>
      </c>
      <c r="I17" s="40">
        <v>0.0</v>
      </c>
      <c r="J17" s="40">
        <v>0.0</v>
      </c>
      <c r="K17" s="39">
        <v>36892.0</v>
      </c>
      <c r="L17" s="37" t="s">
        <v>77</v>
      </c>
      <c r="M17" s="41">
        <f t="shared" si="1"/>
        <v>0</v>
      </c>
      <c r="N17" s="42"/>
    </row>
    <row r="18">
      <c r="A18" s="43">
        <v>16.0</v>
      </c>
      <c r="B18" s="36" t="s">
        <v>71</v>
      </c>
      <c r="C18" s="36" t="s">
        <v>72</v>
      </c>
      <c r="D18" s="37" t="s">
        <v>73</v>
      </c>
      <c r="E18" s="38" t="s">
        <v>74</v>
      </c>
      <c r="F18" s="37" t="s">
        <v>75</v>
      </c>
      <c r="G18" s="39">
        <v>36892.0</v>
      </c>
      <c r="H18" s="37" t="s">
        <v>76</v>
      </c>
      <c r="I18" s="40">
        <v>0.0</v>
      </c>
      <c r="J18" s="40">
        <v>0.0</v>
      </c>
      <c r="K18" s="39">
        <v>36892.0</v>
      </c>
      <c r="L18" s="37" t="s">
        <v>77</v>
      </c>
      <c r="M18" s="41">
        <f t="shared" si="1"/>
        <v>0</v>
      </c>
      <c r="N18" s="42"/>
    </row>
    <row r="19">
      <c r="A19" s="35">
        <v>17.0</v>
      </c>
      <c r="B19" s="36" t="s">
        <v>71</v>
      </c>
      <c r="C19" s="36" t="s">
        <v>72</v>
      </c>
      <c r="D19" s="37" t="s">
        <v>73</v>
      </c>
      <c r="E19" s="38" t="s">
        <v>74</v>
      </c>
      <c r="F19" s="37" t="s">
        <v>75</v>
      </c>
      <c r="G19" s="39">
        <v>36892.0</v>
      </c>
      <c r="H19" s="37" t="s">
        <v>76</v>
      </c>
      <c r="I19" s="40">
        <v>0.0</v>
      </c>
      <c r="J19" s="40">
        <v>0.0</v>
      </c>
      <c r="K19" s="39">
        <v>36892.0</v>
      </c>
      <c r="L19" s="37" t="s">
        <v>77</v>
      </c>
      <c r="M19" s="41">
        <f t="shared" si="1"/>
        <v>0</v>
      </c>
      <c r="N19" s="42"/>
    </row>
    <row r="20">
      <c r="A20" s="43">
        <v>18.0</v>
      </c>
      <c r="B20" s="36" t="s">
        <v>71</v>
      </c>
      <c r="C20" s="36" t="s">
        <v>72</v>
      </c>
      <c r="D20" s="37" t="s">
        <v>73</v>
      </c>
      <c r="E20" s="38" t="s">
        <v>74</v>
      </c>
      <c r="F20" s="37" t="s">
        <v>75</v>
      </c>
      <c r="G20" s="39">
        <v>36892.0</v>
      </c>
      <c r="H20" s="37" t="s">
        <v>76</v>
      </c>
      <c r="I20" s="40">
        <v>0.0</v>
      </c>
      <c r="J20" s="40">
        <v>0.0</v>
      </c>
      <c r="K20" s="39">
        <v>36892.0</v>
      </c>
      <c r="L20" s="37" t="s">
        <v>77</v>
      </c>
      <c r="M20" s="41">
        <f t="shared" si="1"/>
        <v>0</v>
      </c>
      <c r="N20" s="42"/>
    </row>
    <row r="21">
      <c r="A21" s="35">
        <v>19.0</v>
      </c>
      <c r="B21" s="36" t="s">
        <v>71</v>
      </c>
      <c r="C21" s="36" t="s">
        <v>72</v>
      </c>
      <c r="D21" s="37" t="s">
        <v>73</v>
      </c>
      <c r="E21" s="38" t="s">
        <v>74</v>
      </c>
      <c r="F21" s="37" t="s">
        <v>75</v>
      </c>
      <c r="G21" s="39">
        <v>36892.0</v>
      </c>
      <c r="H21" s="37" t="s">
        <v>76</v>
      </c>
      <c r="I21" s="40">
        <v>0.0</v>
      </c>
      <c r="J21" s="40">
        <v>0.0</v>
      </c>
      <c r="K21" s="39">
        <v>36892.0</v>
      </c>
      <c r="L21" s="37" t="s">
        <v>77</v>
      </c>
      <c r="M21" s="41">
        <f t="shared" si="1"/>
        <v>0</v>
      </c>
      <c r="N21" s="42"/>
    </row>
    <row r="22">
      <c r="A22" s="43">
        <v>20.0</v>
      </c>
      <c r="B22" s="36" t="s">
        <v>71</v>
      </c>
      <c r="C22" s="36" t="s">
        <v>72</v>
      </c>
      <c r="D22" s="37" t="s">
        <v>73</v>
      </c>
      <c r="E22" s="38" t="s">
        <v>74</v>
      </c>
      <c r="F22" s="37" t="s">
        <v>75</v>
      </c>
      <c r="G22" s="39">
        <v>36892.0</v>
      </c>
      <c r="H22" s="37" t="s">
        <v>76</v>
      </c>
      <c r="I22" s="40">
        <v>0.0</v>
      </c>
      <c r="J22" s="40">
        <v>0.0</v>
      </c>
      <c r="K22" s="39">
        <v>36892.0</v>
      </c>
      <c r="L22" s="37" t="s">
        <v>77</v>
      </c>
      <c r="M22" s="41">
        <f t="shared" si="1"/>
        <v>0</v>
      </c>
      <c r="N22" s="42"/>
    </row>
    <row r="23">
      <c r="A23" s="35">
        <v>21.0</v>
      </c>
      <c r="B23" s="36" t="s">
        <v>71</v>
      </c>
      <c r="C23" s="36" t="s">
        <v>72</v>
      </c>
      <c r="D23" s="37" t="s">
        <v>73</v>
      </c>
      <c r="E23" s="53" t="s">
        <v>74</v>
      </c>
      <c r="F23" s="37" t="s">
        <v>75</v>
      </c>
      <c r="G23" s="39">
        <v>36892.0</v>
      </c>
      <c r="H23" s="37" t="s">
        <v>76</v>
      </c>
      <c r="I23" s="40">
        <v>0.0</v>
      </c>
      <c r="J23" s="40">
        <v>0.0</v>
      </c>
      <c r="K23" s="39">
        <v>36892.0</v>
      </c>
      <c r="L23" s="37" t="s">
        <v>77</v>
      </c>
      <c r="M23" s="41">
        <f t="shared" si="1"/>
        <v>0</v>
      </c>
      <c r="N23" s="42"/>
    </row>
    <row r="24">
      <c r="A24" s="43">
        <v>22.0</v>
      </c>
      <c r="B24" s="36" t="s">
        <v>71</v>
      </c>
      <c r="C24" s="36" t="s">
        <v>72</v>
      </c>
      <c r="D24" s="37" t="s">
        <v>73</v>
      </c>
      <c r="E24" s="38" t="s">
        <v>74</v>
      </c>
      <c r="F24" s="37" t="s">
        <v>75</v>
      </c>
      <c r="G24" s="39">
        <v>36892.0</v>
      </c>
      <c r="H24" s="37" t="s">
        <v>76</v>
      </c>
      <c r="I24" s="40">
        <v>0.0</v>
      </c>
      <c r="J24" s="40">
        <v>0.0</v>
      </c>
      <c r="K24" s="39">
        <v>36892.0</v>
      </c>
      <c r="L24" s="37" t="s">
        <v>77</v>
      </c>
      <c r="M24" s="41">
        <f t="shared" si="1"/>
        <v>0</v>
      </c>
      <c r="N24" s="42"/>
    </row>
    <row r="25">
      <c r="A25" s="43">
        <v>23.0</v>
      </c>
      <c r="B25" s="36" t="s">
        <v>71</v>
      </c>
      <c r="C25" s="36" t="s">
        <v>72</v>
      </c>
      <c r="D25" s="37" t="s">
        <v>73</v>
      </c>
      <c r="E25" s="38" t="s">
        <v>74</v>
      </c>
      <c r="F25" s="37" t="s">
        <v>75</v>
      </c>
      <c r="G25" s="39">
        <v>36892.0</v>
      </c>
      <c r="H25" s="37" t="s">
        <v>76</v>
      </c>
      <c r="I25" s="40">
        <v>0.0</v>
      </c>
      <c r="J25" s="40">
        <v>0.0</v>
      </c>
      <c r="K25" s="39">
        <v>36892.0</v>
      </c>
      <c r="L25" s="37" t="s">
        <v>77</v>
      </c>
      <c r="M25" s="41">
        <f t="shared" si="1"/>
        <v>0</v>
      </c>
      <c r="N25" s="42"/>
    </row>
    <row r="26">
      <c r="A26" s="43">
        <v>24.0</v>
      </c>
      <c r="B26" s="36" t="s">
        <v>71</v>
      </c>
      <c r="C26" s="36" t="s">
        <v>72</v>
      </c>
      <c r="D26" s="37" t="s">
        <v>73</v>
      </c>
      <c r="E26" s="38" t="s">
        <v>74</v>
      </c>
      <c r="F26" s="37" t="s">
        <v>75</v>
      </c>
      <c r="G26" s="39">
        <v>36892.0</v>
      </c>
      <c r="H26" s="37" t="s">
        <v>76</v>
      </c>
      <c r="I26" s="40">
        <v>0.0</v>
      </c>
      <c r="J26" s="40">
        <v>0.0</v>
      </c>
      <c r="K26" s="39">
        <v>36892.0</v>
      </c>
      <c r="L26" s="37" t="s">
        <v>77</v>
      </c>
      <c r="M26" s="41">
        <f t="shared" si="1"/>
        <v>0</v>
      </c>
      <c r="N26" s="42"/>
    </row>
    <row r="27">
      <c r="A27" s="35">
        <v>25.0</v>
      </c>
      <c r="B27" s="36" t="s">
        <v>71</v>
      </c>
      <c r="C27" s="36" t="s">
        <v>72</v>
      </c>
      <c r="D27" s="37" t="s">
        <v>73</v>
      </c>
      <c r="E27" s="38" t="s">
        <v>74</v>
      </c>
      <c r="F27" s="37" t="s">
        <v>75</v>
      </c>
      <c r="G27" s="39">
        <v>36892.0</v>
      </c>
      <c r="H27" s="37" t="s">
        <v>76</v>
      </c>
      <c r="I27" s="40">
        <v>0.0</v>
      </c>
      <c r="J27" s="40">
        <v>0.0</v>
      </c>
      <c r="K27" s="39">
        <v>36892.0</v>
      </c>
      <c r="L27" s="37" t="s">
        <v>77</v>
      </c>
      <c r="M27" s="41">
        <f t="shared" si="1"/>
        <v>0</v>
      </c>
      <c r="N27" s="42"/>
    </row>
    <row r="28">
      <c r="A28" s="43">
        <v>26.0</v>
      </c>
      <c r="B28" s="36" t="s">
        <v>71</v>
      </c>
      <c r="C28" s="36" t="s">
        <v>72</v>
      </c>
      <c r="D28" s="37" t="s">
        <v>73</v>
      </c>
      <c r="E28" s="38" t="s">
        <v>74</v>
      </c>
      <c r="F28" s="37" t="s">
        <v>75</v>
      </c>
      <c r="G28" s="39">
        <v>36892.0</v>
      </c>
      <c r="H28" s="37" t="s">
        <v>76</v>
      </c>
      <c r="I28" s="40">
        <v>0.0</v>
      </c>
      <c r="J28" s="40">
        <v>0.0</v>
      </c>
      <c r="K28" s="39">
        <v>36892.0</v>
      </c>
      <c r="L28" s="37" t="s">
        <v>77</v>
      </c>
      <c r="M28" s="41">
        <f t="shared" si="1"/>
        <v>0</v>
      </c>
      <c r="N28" s="42"/>
    </row>
    <row r="29">
      <c r="A29" s="35">
        <v>27.0</v>
      </c>
      <c r="B29" s="36" t="s">
        <v>71</v>
      </c>
      <c r="C29" s="36" t="s">
        <v>72</v>
      </c>
      <c r="D29" s="37" t="s">
        <v>73</v>
      </c>
      <c r="E29" s="38" t="s">
        <v>74</v>
      </c>
      <c r="F29" s="37" t="s">
        <v>75</v>
      </c>
      <c r="G29" s="39">
        <v>36892.0</v>
      </c>
      <c r="H29" s="37" t="s">
        <v>76</v>
      </c>
      <c r="I29" s="40">
        <v>0.0</v>
      </c>
      <c r="J29" s="40">
        <v>0.0</v>
      </c>
      <c r="K29" s="39">
        <v>36892.0</v>
      </c>
      <c r="L29" s="37" t="s">
        <v>77</v>
      </c>
      <c r="M29" s="41">
        <f t="shared" si="1"/>
        <v>0</v>
      </c>
      <c r="N29" s="42"/>
    </row>
    <row r="30">
      <c r="A30" s="43">
        <v>28.0</v>
      </c>
      <c r="B30" s="36" t="s">
        <v>71</v>
      </c>
      <c r="C30" s="36" t="s">
        <v>72</v>
      </c>
      <c r="D30" s="37" t="s">
        <v>73</v>
      </c>
      <c r="E30" s="38" t="s">
        <v>74</v>
      </c>
      <c r="F30" s="37" t="s">
        <v>75</v>
      </c>
      <c r="G30" s="39">
        <v>36892.0</v>
      </c>
      <c r="H30" s="37" t="s">
        <v>76</v>
      </c>
      <c r="I30" s="40">
        <v>0.0</v>
      </c>
      <c r="J30" s="40">
        <v>0.0</v>
      </c>
      <c r="K30" s="39">
        <v>36892.0</v>
      </c>
      <c r="L30" s="37" t="s">
        <v>77</v>
      </c>
      <c r="M30" s="41">
        <f t="shared" si="1"/>
        <v>0</v>
      </c>
      <c r="N30" s="42"/>
    </row>
    <row r="31">
      <c r="A31" s="43">
        <v>29.0</v>
      </c>
      <c r="B31" s="36" t="s">
        <v>71</v>
      </c>
      <c r="C31" s="36" t="s">
        <v>72</v>
      </c>
      <c r="D31" s="37" t="s">
        <v>73</v>
      </c>
      <c r="E31" s="38" t="s">
        <v>74</v>
      </c>
      <c r="F31" s="37" t="s">
        <v>75</v>
      </c>
      <c r="G31" s="39">
        <v>36892.0</v>
      </c>
      <c r="H31" s="37" t="s">
        <v>76</v>
      </c>
      <c r="I31" s="40">
        <v>0.0</v>
      </c>
      <c r="J31" s="40">
        <v>0.0</v>
      </c>
      <c r="K31" s="39">
        <v>36892.0</v>
      </c>
      <c r="L31" s="37" t="s">
        <v>77</v>
      </c>
      <c r="M31" s="41">
        <f t="shared" si="1"/>
        <v>0</v>
      </c>
      <c r="N31" s="42"/>
    </row>
    <row r="32">
      <c r="A32" s="43">
        <v>30.0</v>
      </c>
      <c r="B32" s="36" t="s">
        <v>71</v>
      </c>
      <c r="C32" s="36" t="s">
        <v>72</v>
      </c>
      <c r="D32" s="37" t="s">
        <v>73</v>
      </c>
      <c r="E32" s="38" t="s">
        <v>74</v>
      </c>
      <c r="F32" s="37" t="s">
        <v>75</v>
      </c>
      <c r="G32" s="39">
        <v>36892.0</v>
      </c>
      <c r="H32" s="37" t="s">
        <v>76</v>
      </c>
      <c r="I32" s="40">
        <v>0.0</v>
      </c>
      <c r="J32" s="40">
        <v>0.0</v>
      </c>
      <c r="K32" s="39">
        <v>36892.0</v>
      </c>
      <c r="L32" s="37" t="s">
        <v>77</v>
      </c>
      <c r="M32" s="41">
        <f t="shared" si="1"/>
        <v>0</v>
      </c>
      <c r="N32" s="42"/>
    </row>
    <row r="33">
      <c r="A33" s="35">
        <v>31.0</v>
      </c>
      <c r="B33" s="36" t="s">
        <v>71</v>
      </c>
      <c r="C33" s="36" t="s">
        <v>72</v>
      </c>
      <c r="D33" s="37" t="s">
        <v>73</v>
      </c>
      <c r="E33" s="38" t="s">
        <v>74</v>
      </c>
      <c r="F33" s="37" t="s">
        <v>75</v>
      </c>
      <c r="G33" s="39">
        <v>36892.0</v>
      </c>
      <c r="H33" s="37" t="s">
        <v>76</v>
      </c>
      <c r="I33" s="40">
        <v>0.0</v>
      </c>
      <c r="J33" s="40">
        <v>0.0</v>
      </c>
      <c r="K33" s="39">
        <v>36892.0</v>
      </c>
      <c r="L33" s="37" t="s">
        <v>77</v>
      </c>
      <c r="M33" s="41">
        <f t="shared" si="1"/>
        <v>0</v>
      </c>
      <c r="N33" s="42"/>
    </row>
    <row r="34">
      <c r="A34" s="43">
        <v>32.0</v>
      </c>
      <c r="B34" s="36" t="s">
        <v>71</v>
      </c>
      <c r="C34" s="36" t="s">
        <v>72</v>
      </c>
      <c r="D34" s="37" t="s">
        <v>73</v>
      </c>
      <c r="E34" s="38" t="s">
        <v>74</v>
      </c>
      <c r="F34" s="37" t="s">
        <v>75</v>
      </c>
      <c r="G34" s="39">
        <v>36892.0</v>
      </c>
      <c r="H34" s="37" t="s">
        <v>76</v>
      </c>
      <c r="I34" s="40">
        <v>0.0</v>
      </c>
      <c r="J34" s="40">
        <v>0.0</v>
      </c>
      <c r="K34" s="39">
        <v>36892.0</v>
      </c>
      <c r="L34" s="37" t="s">
        <v>77</v>
      </c>
      <c r="M34" s="41">
        <f t="shared" si="1"/>
        <v>0</v>
      </c>
      <c r="N34" s="42"/>
    </row>
    <row r="35">
      <c r="A35" s="35">
        <v>33.0</v>
      </c>
      <c r="B35" s="36" t="s">
        <v>71</v>
      </c>
      <c r="C35" s="36" t="s">
        <v>72</v>
      </c>
      <c r="D35" s="37" t="s">
        <v>73</v>
      </c>
      <c r="E35" s="38" t="s">
        <v>74</v>
      </c>
      <c r="F35" s="37" t="s">
        <v>75</v>
      </c>
      <c r="G35" s="39">
        <v>36892.0</v>
      </c>
      <c r="H35" s="37" t="s">
        <v>76</v>
      </c>
      <c r="I35" s="40">
        <v>0.0</v>
      </c>
      <c r="J35" s="40">
        <v>0.0</v>
      </c>
      <c r="K35" s="39">
        <v>36892.0</v>
      </c>
      <c r="L35" s="37" t="s">
        <v>77</v>
      </c>
      <c r="M35" s="41">
        <f t="shared" si="1"/>
        <v>0</v>
      </c>
      <c r="N35" s="42"/>
    </row>
    <row r="36">
      <c r="A36" s="43">
        <v>34.0</v>
      </c>
      <c r="B36" s="36" t="s">
        <v>71</v>
      </c>
      <c r="C36" s="36" t="s">
        <v>72</v>
      </c>
      <c r="D36" s="37" t="s">
        <v>73</v>
      </c>
      <c r="E36" s="38" t="s">
        <v>74</v>
      </c>
      <c r="F36" s="37" t="s">
        <v>75</v>
      </c>
      <c r="G36" s="39">
        <v>36892.0</v>
      </c>
      <c r="H36" s="37" t="s">
        <v>76</v>
      </c>
      <c r="I36" s="40">
        <v>0.0</v>
      </c>
      <c r="J36" s="40">
        <v>0.0</v>
      </c>
      <c r="K36" s="39">
        <v>36892.0</v>
      </c>
      <c r="L36" s="37" t="s">
        <v>77</v>
      </c>
      <c r="M36" s="41">
        <f t="shared" si="1"/>
        <v>0</v>
      </c>
      <c r="N36" s="42"/>
    </row>
    <row r="37">
      <c r="A37" s="43">
        <v>35.0</v>
      </c>
      <c r="B37" s="36" t="s">
        <v>71</v>
      </c>
      <c r="C37" s="36" t="s">
        <v>72</v>
      </c>
      <c r="D37" s="37" t="s">
        <v>73</v>
      </c>
      <c r="E37" s="38" t="s">
        <v>74</v>
      </c>
      <c r="F37" s="37" t="s">
        <v>75</v>
      </c>
      <c r="G37" s="39">
        <v>36892.0</v>
      </c>
      <c r="H37" s="37" t="s">
        <v>76</v>
      </c>
      <c r="I37" s="40">
        <v>0.0</v>
      </c>
      <c r="J37" s="40">
        <v>0.0</v>
      </c>
      <c r="K37" s="39">
        <v>36892.0</v>
      </c>
      <c r="L37" s="37" t="s">
        <v>77</v>
      </c>
      <c r="M37" s="41">
        <f t="shared" si="1"/>
        <v>0</v>
      </c>
      <c r="N37" s="42"/>
    </row>
    <row r="38">
      <c r="A38" s="43">
        <v>36.0</v>
      </c>
      <c r="B38" s="36" t="s">
        <v>71</v>
      </c>
      <c r="C38" s="36" t="s">
        <v>72</v>
      </c>
      <c r="D38" s="37" t="s">
        <v>73</v>
      </c>
      <c r="E38" s="38" t="s">
        <v>74</v>
      </c>
      <c r="F38" s="37" t="s">
        <v>75</v>
      </c>
      <c r="G38" s="39">
        <v>36892.0</v>
      </c>
      <c r="H38" s="37" t="s">
        <v>76</v>
      </c>
      <c r="I38" s="40">
        <v>0.0</v>
      </c>
      <c r="J38" s="40">
        <v>0.0</v>
      </c>
      <c r="K38" s="39">
        <v>36892.0</v>
      </c>
      <c r="L38" s="37" t="s">
        <v>77</v>
      </c>
      <c r="M38" s="41">
        <f t="shared" si="1"/>
        <v>0</v>
      </c>
      <c r="N38" s="42"/>
    </row>
    <row r="39">
      <c r="A39" s="35">
        <v>37.0</v>
      </c>
      <c r="B39" s="36" t="s">
        <v>71</v>
      </c>
      <c r="C39" s="36" t="s">
        <v>72</v>
      </c>
      <c r="D39" s="37" t="s">
        <v>73</v>
      </c>
      <c r="E39" s="38" t="s">
        <v>74</v>
      </c>
      <c r="F39" s="37" t="s">
        <v>75</v>
      </c>
      <c r="G39" s="39">
        <v>36892.0</v>
      </c>
      <c r="H39" s="37" t="s">
        <v>76</v>
      </c>
      <c r="I39" s="40">
        <v>0.0</v>
      </c>
      <c r="J39" s="40">
        <v>0.0</v>
      </c>
      <c r="K39" s="39">
        <v>36892.0</v>
      </c>
      <c r="L39" s="37" t="s">
        <v>77</v>
      </c>
      <c r="M39" s="41">
        <f t="shared" si="1"/>
        <v>0</v>
      </c>
      <c r="N39" s="42"/>
    </row>
    <row r="40">
      <c r="A40" s="43">
        <v>38.0</v>
      </c>
      <c r="B40" s="36" t="s">
        <v>71</v>
      </c>
      <c r="C40" s="36" t="s">
        <v>72</v>
      </c>
      <c r="D40" s="37" t="s">
        <v>73</v>
      </c>
      <c r="E40" s="38" t="s">
        <v>74</v>
      </c>
      <c r="F40" s="37" t="s">
        <v>75</v>
      </c>
      <c r="G40" s="39">
        <v>36892.0</v>
      </c>
      <c r="H40" s="37" t="s">
        <v>76</v>
      </c>
      <c r="I40" s="40">
        <v>0.0</v>
      </c>
      <c r="J40" s="40">
        <v>0.0</v>
      </c>
      <c r="K40" s="39">
        <v>36892.0</v>
      </c>
      <c r="L40" s="37" t="s">
        <v>77</v>
      </c>
      <c r="M40" s="41">
        <f t="shared" si="1"/>
        <v>0</v>
      </c>
      <c r="N40" s="42"/>
    </row>
    <row r="41">
      <c r="A41" s="35">
        <v>39.0</v>
      </c>
      <c r="B41" s="36" t="s">
        <v>71</v>
      </c>
      <c r="C41" s="36" t="s">
        <v>72</v>
      </c>
      <c r="D41" s="37" t="s">
        <v>73</v>
      </c>
      <c r="E41" s="38" t="s">
        <v>74</v>
      </c>
      <c r="F41" s="37" t="s">
        <v>75</v>
      </c>
      <c r="G41" s="39">
        <v>36892.0</v>
      </c>
      <c r="H41" s="37" t="s">
        <v>76</v>
      </c>
      <c r="I41" s="40">
        <v>0.0</v>
      </c>
      <c r="J41" s="40">
        <v>0.0</v>
      </c>
      <c r="K41" s="39">
        <v>36892.0</v>
      </c>
      <c r="L41" s="37" t="s">
        <v>77</v>
      </c>
      <c r="M41" s="41">
        <f t="shared" si="1"/>
        <v>0</v>
      </c>
      <c r="N41" s="42"/>
    </row>
    <row r="42">
      <c r="A42" s="43">
        <v>40.0</v>
      </c>
      <c r="B42" s="36" t="s">
        <v>71</v>
      </c>
      <c r="C42" s="36" t="s">
        <v>72</v>
      </c>
      <c r="D42" s="37" t="s">
        <v>73</v>
      </c>
      <c r="E42" s="38" t="s">
        <v>74</v>
      </c>
      <c r="F42" s="37" t="s">
        <v>75</v>
      </c>
      <c r="G42" s="39">
        <v>36892.0</v>
      </c>
      <c r="H42" s="37" t="s">
        <v>76</v>
      </c>
      <c r="I42" s="40">
        <v>0.0</v>
      </c>
      <c r="J42" s="40">
        <v>0.0</v>
      </c>
      <c r="K42" s="39">
        <v>36892.0</v>
      </c>
      <c r="L42" s="37" t="s">
        <v>77</v>
      </c>
      <c r="M42" s="41">
        <f t="shared" si="1"/>
        <v>0</v>
      </c>
      <c r="N42" s="42"/>
    </row>
    <row r="43">
      <c r="A43" s="35">
        <v>41.0</v>
      </c>
      <c r="B43" s="36" t="s">
        <v>71</v>
      </c>
      <c r="C43" s="36" t="s">
        <v>72</v>
      </c>
      <c r="D43" s="37" t="s">
        <v>73</v>
      </c>
      <c r="E43" s="53" t="s">
        <v>74</v>
      </c>
      <c r="F43" s="37" t="s">
        <v>75</v>
      </c>
      <c r="G43" s="39">
        <v>36892.0</v>
      </c>
      <c r="H43" s="37" t="s">
        <v>76</v>
      </c>
      <c r="I43" s="40">
        <v>0.0</v>
      </c>
      <c r="J43" s="40">
        <v>0.0</v>
      </c>
      <c r="K43" s="39">
        <v>36892.0</v>
      </c>
      <c r="L43" s="37" t="s">
        <v>77</v>
      </c>
      <c r="M43" s="41">
        <f t="shared" si="1"/>
        <v>0</v>
      </c>
      <c r="N43" s="42"/>
    </row>
    <row r="44">
      <c r="A44" s="43">
        <v>42.0</v>
      </c>
      <c r="B44" s="36" t="s">
        <v>71</v>
      </c>
      <c r="C44" s="36" t="s">
        <v>72</v>
      </c>
      <c r="D44" s="37" t="s">
        <v>73</v>
      </c>
      <c r="E44" s="38" t="s">
        <v>74</v>
      </c>
      <c r="F44" s="37" t="s">
        <v>75</v>
      </c>
      <c r="G44" s="39">
        <v>36892.0</v>
      </c>
      <c r="H44" s="37" t="s">
        <v>76</v>
      </c>
      <c r="I44" s="40">
        <v>0.0</v>
      </c>
      <c r="J44" s="40">
        <v>0.0</v>
      </c>
      <c r="K44" s="39">
        <v>36892.0</v>
      </c>
      <c r="L44" s="37" t="s">
        <v>77</v>
      </c>
      <c r="M44" s="41">
        <f t="shared" si="1"/>
        <v>0</v>
      </c>
      <c r="N44" s="42"/>
    </row>
    <row r="45">
      <c r="A45" s="43">
        <v>43.0</v>
      </c>
      <c r="B45" s="36" t="s">
        <v>71</v>
      </c>
      <c r="C45" s="36" t="s">
        <v>72</v>
      </c>
      <c r="D45" s="37" t="s">
        <v>73</v>
      </c>
      <c r="E45" s="38" t="s">
        <v>74</v>
      </c>
      <c r="F45" s="37" t="s">
        <v>75</v>
      </c>
      <c r="G45" s="39">
        <v>36892.0</v>
      </c>
      <c r="H45" s="37" t="s">
        <v>76</v>
      </c>
      <c r="I45" s="40">
        <v>0.0</v>
      </c>
      <c r="J45" s="40">
        <v>0.0</v>
      </c>
      <c r="K45" s="39">
        <v>36892.0</v>
      </c>
      <c r="L45" s="37" t="s">
        <v>77</v>
      </c>
      <c r="M45" s="41">
        <f t="shared" si="1"/>
        <v>0</v>
      </c>
      <c r="N45" s="42"/>
    </row>
    <row r="46">
      <c r="A46" s="43">
        <v>44.0</v>
      </c>
      <c r="B46" s="36" t="s">
        <v>71</v>
      </c>
      <c r="C46" s="36" t="s">
        <v>72</v>
      </c>
      <c r="D46" s="37" t="s">
        <v>73</v>
      </c>
      <c r="E46" s="38" t="s">
        <v>74</v>
      </c>
      <c r="F46" s="37" t="s">
        <v>75</v>
      </c>
      <c r="G46" s="39">
        <v>36892.0</v>
      </c>
      <c r="H46" s="37" t="s">
        <v>76</v>
      </c>
      <c r="I46" s="40">
        <v>0.0</v>
      </c>
      <c r="J46" s="40">
        <v>0.0</v>
      </c>
      <c r="K46" s="39">
        <v>36892.0</v>
      </c>
      <c r="L46" s="37" t="s">
        <v>77</v>
      </c>
      <c r="M46" s="41">
        <f t="shared" si="1"/>
        <v>0</v>
      </c>
      <c r="N46" s="42"/>
    </row>
    <row r="47">
      <c r="A47" s="35">
        <v>45.0</v>
      </c>
      <c r="B47" s="36" t="s">
        <v>71</v>
      </c>
      <c r="C47" s="36" t="s">
        <v>72</v>
      </c>
      <c r="D47" s="37" t="s">
        <v>73</v>
      </c>
      <c r="E47" s="38" t="s">
        <v>74</v>
      </c>
      <c r="F47" s="37" t="s">
        <v>75</v>
      </c>
      <c r="G47" s="39">
        <v>36892.0</v>
      </c>
      <c r="H47" s="37" t="s">
        <v>76</v>
      </c>
      <c r="I47" s="40">
        <v>0.0</v>
      </c>
      <c r="J47" s="40">
        <v>0.0</v>
      </c>
      <c r="K47" s="39">
        <v>36892.0</v>
      </c>
      <c r="L47" s="37" t="s">
        <v>77</v>
      </c>
      <c r="M47" s="41">
        <f t="shared" si="1"/>
        <v>0</v>
      </c>
      <c r="N47" s="42"/>
    </row>
    <row r="48">
      <c r="A48" s="43">
        <v>46.0</v>
      </c>
      <c r="B48" s="36" t="s">
        <v>71</v>
      </c>
      <c r="C48" s="36" t="s">
        <v>72</v>
      </c>
      <c r="D48" s="37" t="s">
        <v>73</v>
      </c>
      <c r="E48" s="38" t="s">
        <v>74</v>
      </c>
      <c r="F48" s="37" t="s">
        <v>75</v>
      </c>
      <c r="G48" s="39">
        <v>36892.0</v>
      </c>
      <c r="H48" s="37" t="s">
        <v>76</v>
      </c>
      <c r="I48" s="40">
        <v>0.0</v>
      </c>
      <c r="J48" s="40">
        <v>0.0</v>
      </c>
      <c r="K48" s="39">
        <v>36892.0</v>
      </c>
      <c r="L48" s="37" t="s">
        <v>77</v>
      </c>
      <c r="M48" s="41">
        <f t="shared" si="1"/>
        <v>0</v>
      </c>
      <c r="N48" s="42"/>
    </row>
    <row r="49">
      <c r="A49" s="35">
        <v>47.0</v>
      </c>
      <c r="B49" s="36" t="s">
        <v>71</v>
      </c>
      <c r="C49" s="36" t="s">
        <v>72</v>
      </c>
      <c r="D49" s="37" t="s">
        <v>73</v>
      </c>
      <c r="E49" s="38" t="s">
        <v>74</v>
      </c>
      <c r="F49" s="37" t="s">
        <v>75</v>
      </c>
      <c r="G49" s="39">
        <v>36892.0</v>
      </c>
      <c r="H49" s="37" t="s">
        <v>76</v>
      </c>
      <c r="I49" s="40">
        <v>0.0</v>
      </c>
      <c r="J49" s="40">
        <v>0.0</v>
      </c>
      <c r="K49" s="39">
        <v>36892.0</v>
      </c>
      <c r="L49" s="37" t="s">
        <v>77</v>
      </c>
      <c r="M49" s="41">
        <f t="shared" si="1"/>
        <v>0</v>
      </c>
      <c r="N49" s="42"/>
    </row>
    <row r="50">
      <c r="A50" s="43">
        <v>48.0</v>
      </c>
      <c r="B50" s="36" t="s">
        <v>71</v>
      </c>
      <c r="C50" s="36" t="s">
        <v>72</v>
      </c>
      <c r="D50" s="37" t="s">
        <v>73</v>
      </c>
      <c r="E50" s="38" t="s">
        <v>74</v>
      </c>
      <c r="F50" s="37" t="s">
        <v>75</v>
      </c>
      <c r="G50" s="39">
        <v>36892.0</v>
      </c>
      <c r="H50" s="37" t="s">
        <v>76</v>
      </c>
      <c r="I50" s="40">
        <v>0.0</v>
      </c>
      <c r="J50" s="40">
        <v>0.0</v>
      </c>
      <c r="K50" s="39">
        <v>36892.0</v>
      </c>
      <c r="L50" s="37" t="s">
        <v>77</v>
      </c>
      <c r="M50" s="41">
        <f t="shared" si="1"/>
        <v>0</v>
      </c>
      <c r="N50" s="42"/>
    </row>
    <row r="51">
      <c r="A51" s="43">
        <v>49.0</v>
      </c>
      <c r="B51" s="36" t="s">
        <v>71</v>
      </c>
      <c r="C51" s="36" t="s">
        <v>72</v>
      </c>
      <c r="D51" s="37" t="s">
        <v>73</v>
      </c>
      <c r="E51" s="38" t="s">
        <v>74</v>
      </c>
      <c r="F51" s="37" t="s">
        <v>75</v>
      </c>
      <c r="G51" s="39">
        <v>36892.0</v>
      </c>
      <c r="H51" s="37" t="s">
        <v>76</v>
      </c>
      <c r="I51" s="40">
        <v>0.0</v>
      </c>
      <c r="J51" s="40">
        <v>0.0</v>
      </c>
      <c r="K51" s="39">
        <v>36892.0</v>
      </c>
      <c r="L51" s="37" t="s">
        <v>77</v>
      </c>
      <c r="M51" s="41">
        <f t="shared" si="1"/>
        <v>0</v>
      </c>
      <c r="N51" s="42"/>
    </row>
    <row r="52">
      <c r="A52" s="43">
        <v>50.0</v>
      </c>
      <c r="B52" s="36" t="s">
        <v>71</v>
      </c>
      <c r="C52" s="36" t="s">
        <v>72</v>
      </c>
      <c r="D52" s="37" t="s">
        <v>73</v>
      </c>
      <c r="E52" s="38" t="s">
        <v>74</v>
      </c>
      <c r="F52" s="37" t="s">
        <v>75</v>
      </c>
      <c r="G52" s="39">
        <v>36892.0</v>
      </c>
      <c r="H52" s="37" t="s">
        <v>76</v>
      </c>
      <c r="I52" s="40">
        <v>0.0</v>
      </c>
      <c r="J52" s="40">
        <v>0.0</v>
      </c>
      <c r="K52" s="39">
        <v>36892.0</v>
      </c>
      <c r="L52" s="37" t="s">
        <v>77</v>
      </c>
      <c r="M52" s="41">
        <f t="shared" si="1"/>
        <v>0</v>
      </c>
      <c r="N52" s="42"/>
    </row>
    <row r="53">
      <c r="A53" s="35">
        <v>51.0</v>
      </c>
      <c r="B53" s="36" t="s">
        <v>71</v>
      </c>
      <c r="C53" s="36" t="s">
        <v>72</v>
      </c>
      <c r="D53" s="37" t="s">
        <v>73</v>
      </c>
      <c r="E53" s="38" t="s">
        <v>74</v>
      </c>
      <c r="F53" s="37" t="s">
        <v>75</v>
      </c>
      <c r="G53" s="39">
        <v>36892.0</v>
      </c>
      <c r="H53" s="37" t="s">
        <v>76</v>
      </c>
      <c r="I53" s="40">
        <v>0.0</v>
      </c>
      <c r="J53" s="40">
        <v>0.0</v>
      </c>
      <c r="K53" s="39">
        <v>36892.0</v>
      </c>
      <c r="L53" s="37" t="s">
        <v>77</v>
      </c>
      <c r="M53" s="41">
        <f t="shared" si="1"/>
        <v>0</v>
      </c>
      <c r="N53" s="42"/>
    </row>
    <row r="54">
      <c r="A54" s="43">
        <v>52.0</v>
      </c>
      <c r="B54" s="36" t="s">
        <v>71</v>
      </c>
      <c r="C54" s="36" t="s">
        <v>72</v>
      </c>
      <c r="D54" s="37" t="s">
        <v>73</v>
      </c>
      <c r="E54" s="38" t="s">
        <v>74</v>
      </c>
      <c r="F54" s="37" t="s">
        <v>75</v>
      </c>
      <c r="G54" s="39">
        <v>36892.0</v>
      </c>
      <c r="H54" s="37" t="s">
        <v>76</v>
      </c>
      <c r="I54" s="40">
        <v>0.0</v>
      </c>
      <c r="J54" s="40">
        <v>0.0</v>
      </c>
      <c r="K54" s="39">
        <v>36892.0</v>
      </c>
      <c r="L54" s="37" t="s">
        <v>77</v>
      </c>
      <c r="M54" s="41">
        <f t="shared" si="1"/>
        <v>0</v>
      </c>
      <c r="N54" s="42"/>
    </row>
    <row r="55">
      <c r="A55" s="35">
        <v>53.0</v>
      </c>
      <c r="B55" s="36" t="s">
        <v>71</v>
      </c>
      <c r="C55" s="36" t="s">
        <v>72</v>
      </c>
      <c r="D55" s="37" t="s">
        <v>73</v>
      </c>
      <c r="E55" s="38" t="s">
        <v>74</v>
      </c>
      <c r="F55" s="37" t="s">
        <v>75</v>
      </c>
      <c r="G55" s="39">
        <v>36892.0</v>
      </c>
      <c r="H55" s="37" t="s">
        <v>76</v>
      </c>
      <c r="I55" s="40">
        <v>0.0</v>
      </c>
      <c r="J55" s="40">
        <v>0.0</v>
      </c>
      <c r="K55" s="39">
        <v>36892.0</v>
      </c>
      <c r="L55" s="37" t="s">
        <v>77</v>
      </c>
      <c r="M55" s="41">
        <f t="shared" si="1"/>
        <v>0</v>
      </c>
      <c r="N55" s="42"/>
    </row>
    <row r="56">
      <c r="A56" s="43">
        <v>54.0</v>
      </c>
      <c r="B56" s="36" t="s">
        <v>71</v>
      </c>
      <c r="C56" s="36" t="s">
        <v>72</v>
      </c>
      <c r="D56" s="37" t="s">
        <v>73</v>
      </c>
      <c r="E56" s="38" t="s">
        <v>74</v>
      </c>
      <c r="F56" s="37" t="s">
        <v>75</v>
      </c>
      <c r="G56" s="39">
        <v>36892.0</v>
      </c>
      <c r="H56" s="37" t="s">
        <v>76</v>
      </c>
      <c r="I56" s="40">
        <v>0.0</v>
      </c>
      <c r="J56" s="40">
        <v>0.0</v>
      </c>
      <c r="K56" s="39">
        <v>36892.0</v>
      </c>
      <c r="L56" s="37" t="s">
        <v>77</v>
      </c>
      <c r="M56" s="41">
        <f t="shared" si="1"/>
        <v>0</v>
      </c>
      <c r="N56" s="42"/>
    </row>
    <row r="57">
      <c r="A57" s="43">
        <v>55.0</v>
      </c>
      <c r="B57" s="36" t="s">
        <v>71</v>
      </c>
      <c r="C57" s="36" t="s">
        <v>72</v>
      </c>
      <c r="D57" s="37" t="s">
        <v>73</v>
      </c>
      <c r="E57" s="38" t="s">
        <v>74</v>
      </c>
      <c r="F57" s="37" t="s">
        <v>75</v>
      </c>
      <c r="G57" s="39">
        <v>36892.0</v>
      </c>
      <c r="H57" s="37" t="s">
        <v>76</v>
      </c>
      <c r="I57" s="40">
        <v>0.0</v>
      </c>
      <c r="J57" s="40">
        <v>0.0</v>
      </c>
      <c r="K57" s="39">
        <v>36892.0</v>
      </c>
      <c r="L57" s="37" t="s">
        <v>77</v>
      </c>
      <c r="M57" s="41">
        <f t="shared" si="1"/>
        <v>0</v>
      </c>
      <c r="N57" s="42"/>
    </row>
    <row r="58">
      <c r="A58" s="43">
        <v>56.0</v>
      </c>
      <c r="B58" s="36" t="s">
        <v>71</v>
      </c>
      <c r="C58" s="36" t="s">
        <v>72</v>
      </c>
      <c r="D58" s="37" t="s">
        <v>73</v>
      </c>
      <c r="E58" s="38" t="s">
        <v>74</v>
      </c>
      <c r="F58" s="37" t="s">
        <v>75</v>
      </c>
      <c r="G58" s="39">
        <v>36892.0</v>
      </c>
      <c r="H58" s="37" t="s">
        <v>76</v>
      </c>
      <c r="I58" s="40">
        <v>0.0</v>
      </c>
      <c r="J58" s="40">
        <v>0.0</v>
      </c>
      <c r="K58" s="39">
        <v>36892.0</v>
      </c>
      <c r="L58" s="37" t="s">
        <v>77</v>
      </c>
      <c r="M58" s="41">
        <f t="shared" si="1"/>
        <v>0</v>
      </c>
      <c r="N58" s="42"/>
    </row>
    <row r="59">
      <c r="A59" s="35">
        <v>57.0</v>
      </c>
      <c r="B59" s="36" t="s">
        <v>71</v>
      </c>
      <c r="C59" s="36" t="s">
        <v>72</v>
      </c>
      <c r="D59" s="37" t="s">
        <v>73</v>
      </c>
      <c r="E59" s="38" t="s">
        <v>74</v>
      </c>
      <c r="F59" s="37" t="s">
        <v>75</v>
      </c>
      <c r="G59" s="39">
        <v>36892.0</v>
      </c>
      <c r="H59" s="37" t="s">
        <v>76</v>
      </c>
      <c r="I59" s="40">
        <v>0.0</v>
      </c>
      <c r="J59" s="40">
        <v>0.0</v>
      </c>
      <c r="K59" s="39">
        <v>36892.0</v>
      </c>
      <c r="L59" s="37" t="s">
        <v>77</v>
      </c>
      <c r="M59" s="41">
        <f t="shared" si="1"/>
        <v>0</v>
      </c>
      <c r="N59" s="42"/>
    </row>
    <row r="60">
      <c r="A60" s="43">
        <v>58.0</v>
      </c>
      <c r="B60" s="36" t="s">
        <v>71</v>
      </c>
      <c r="C60" s="36" t="s">
        <v>72</v>
      </c>
      <c r="D60" s="37" t="s">
        <v>73</v>
      </c>
      <c r="E60" s="38" t="s">
        <v>74</v>
      </c>
      <c r="F60" s="37" t="s">
        <v>75</v>
      </c>
      <c r="G60" s="39">
        <v>36892.0</v>
      </c>
      <c r="H60" s="37" t="s">
        <v>76</v>
      </c>
      <c r="I60" s="40">
        <v>0.0</v>
      </c>
      <c r="J60" s="40">
        <v>0.0</v>
      </c>
      <c r="K60" s="39">
        <v>36892.0</v>
      </c>
      <c r="L60" s="37" t="s">
        <v>77</v>
      </c>
      <c r="M60" s="41">
        <f t="shared" si="1"/>
        <v>0</v>
      </c>
      <c r="N60" s="42"/>
    </row>
    <row r="61">
      <c r="A61" s="35">
        <v>59.0</v>
      </c>
      <c r="B61" s="36" t="s">
        <v>71</v>
      </c>
      <c r="C61" s="36" t="s">
        <v>72</v>
      </c>
      <c r="D61" s="37" t="s">
        <v>73</v>
      </c>
      <c r="E61" s="38" t="s">
        <v>74</v>
      </c>
      <c r="F61" s="37" t="s">
        <v>75</v>
      </c>
      <c r="G61" s="39">
        <v>36892.0</v>
      </c>
      <c r="H61" s="37" t="s">
        <v>76</v>
      </c>
      <c r="I61" s="40">
        <v>0.0</v>
      </c>
      <c r="J61" s="40">
        <v>0.0</v>
      </c>
      <c r="K61" s="39">
        <v>36892.0</v>
      </c>
      <c r="L61" s="37" t="s">
        <v>77</v>
      </c>
      <c r="M61" s="41">
        <f t="shared" si="1"/>
        <v>0</v>
      </c>
      <c r="N61" s="42"/>
    </row>
    <row r="62">
      <c r="A62" s="43">
        <v>60.0</v>
      </c>
      <c r="B62" s="36" t="s">
        <v>71</v>
      </c>
      <c r="C62" s="36" t="s">
        <v>72</v>
      </c>
      <c r="D62" s="37" t="s">
        <v>73</v>
      </c>
      <c r="E62" s="38" t="s">
        <v>74</v>
      </c>
      <c r="F62" s="37" t="s">
        <v>75</v>
      </c>
      <c r="G62" s="39">
        <v>36892.0</v>
      </c>
      <c r="H62" s="37" t="s">
        <v>76</v>
      </c>
      <c r="I62" s="40">
        <v>0.0</v>
      </c>
      <c r="J62" s="40">
        <v>0.0</v>
      </c>
      <c r="K62" s="39">
        <v>36892.0</v>
      </c>
      <c r="L62" s="37" t="s">
        <v>77</v>
      </c>
      <c r="M62" s="41">
        <f t="shared" si="1"/>
        <v>0</v>
      </c>
      <c r="N62" s="42"/>
    </row>
    <row r="63">
      <c r="A63" s="35">
        <v>61.0</v>
      </c>
      <c r="B63" s="36" t="s">
        <v>71</v>
      </c>
      <c r="C63" s="36" t="s">
        <v>72</v>
      </c>
      <c r="D63" s="37" t="s">
        <v>73</v>
      </c>
      <c r="E63" s="53" t="s">
        <v>74</v>
      </c>
      <c r="F63" s="37" t="s">
        <v>75</v>
      </c>
      <c r="G63" s="39">
        <v>36892.0</v>
      </c>
      <c r="H63" s="37" t="s">
        <v>76</v>
      </c>
      <c r="I63" s="40">
        <v>0.0</v>
      </c>
      <c r="J63" s="40">
        <v>0.0</v>
      </c>
      <c r="K63" s="39">
        <v>36892.0</v>
      </c>
      <c r="L63" s="37" t="s">
        <v>77</v>
      </c>
      <c r="M63" s="41">
        <f t="shared" si="1"/>
        <v>0</v>
      </c>
      <c r="N63" s="42"/>
    </row>
    <row r="64">
      <c r="A64" s="43">
        <v>62.0</v>
      </c>
      <c r="B64" s="36" t="s">
        <v>71</v>
      </c>
      <c r="C64" s="36" t="s">
        <v>72</v>
      </c>
      <c r="D64" s="37" t="s">
        <v>73</v>
      </c>
      <c r="E64" s="38" t="s">
        <v>74</v>
      </c>
      <c r="F64" s="37" t="s">
        <v>75</v>
      </c>
      <c r="G64" s="39">
        <v>36892.0</v>
      </c>
      <c r="H64" s="37" t="s">
        <v>76</v>
      </c>
      <c r="I64" s="40">
        <v>0.0</v>
      </c>
      <c r="J64" s="40">
        <v>0.0</v>
      </c>
      <c r="K64" s="39">
        <v>36892.0</v>
      </c>
      <c r="L64" s="37" t="s">
        <v>77</v>
      </c>
      <c r="M64" s="41">
        <f t="shared" si="1"/>
        <v>0</v>
      </c>
      <c r="N64" s="42"/>
    </row>
    <row r="65">
      <c r="A65" s="43">
        <v>63.0</v>
      </c>
      <c r="B65" s="36" t="s">
        <v>71</v>
      </c>
      <c r="C65" s="36" t="s">
        <v>72</v>
      </c>
      <c r="D65" s="37" t="s">
        <v>73</v>
      </c>
      <c r="E65" s="38" t="s">
        <v>74</v>
      </c>
      <c r="F65" s="37" t="s">
        <v>75</v>
      </c>
      <c r="G65" s="39">
        <v>36892.0</v>
      </c>
      <c r="H65" s="37" t="s">
        <v>76</v>
      </c>
      <c r="I65" s="40">
        <v>0.0</v>
      </c>
      <c r="J65" s="40">
        <v>0.0</v>
      </c>
      <c r="K65" s="39">
        <v>36892.0</v>
      </c>
      <c r="L65" s="37" t="s">
        <v>77</v>
      </c>
      <c r="M65" s="41">
        <f t="shared" si="1"/>
        <v>0</v>
      </c>
      <c r="N65" s="42"/>
    </row>
    <row r="66">
      <c r="A66" s="43">
        <v>64.0</v>
      </c>
      <c r="B66" s="36" t="s">
        <v>71</v>
      </c>
      <c r="C66" s="36" t="s">
        <v>72</v>
      </c>
      <c r="D66" s="37" t="s">
        <v>73</v>
      </c>
      <c r="E66" s="38" t="s">
        <v>74</v>
      </c>
      <c r="F66" s="37" t="s">
        <v>75</v>
      </c>
      <c r="G66" s="39">
        <v>36892.0</v>
      </c>
      <c r="H66" s="37" t="s">
        <v>76</v>
      </c>
      <c r="I66" s="40">
        <v>0.0</v>
      </c>
      <c r="J66" s="40">
        <v>0.0</v>
      </c>
      <c r="K66" s="39">
        <v>36892.0</v>
      </c>
      <c r="L66" s="37" t="s">
        <v>77</v>
      </c>
      <c r="M66" s="41">
        <f t="shared" si="1"/>
        <v>0</v>
      </c>
      <c r="N66" s="42"/>
    </row>
    <row r="67">
      <c r="A67" s="35">
        <v>65.0</v>
      </c>
      <c r="B67" s="36" t="s">
        <v>71</v>
      </c>
      <c r="C67" s="36" t="s">
        <v>72</v>
      </c>
      <c r="D67" s="37" t="s">
        <v>73</v>
      </c>
      <c r="E67" s="38" t="s">
        <v>74</v>
      </c>
      <c r="F67" s="37" t="s">
        <v>75</v>
      </c>
      <c r="G67" s="39">
        <v>36892.0</v>
      </c>
      <c r="H67" s="37" t="s">
        <v>76</v>
      </c>
      <c r="I67" s="40">
        <v>0.0</v>
      </c>
      <c r="J67" s="40">
        <v>0.0</v>
      </c>
      <c r="K67" s="39">
        <v>36892.0</v>
      </c>
      <c r="L67" s="37" t="s">
        <v>77</v>
      </c>
      <c r="M67" s="41">
        <f t="shared" si="1"/>
        <v>0</v>
      </c>
      <c r="N67" s="42"/>
    </row>
    <row r="68">
      <c r="A68" s="43">
        <v>66.0</v>
      </c>
      <c r="B68" s="36" t="s">
        <v>71</v>
      </c>
      <c r="C68" s="36" t="s">
        <v>72</v>
      </c>
      <c r="D68" s="37" t="s">
        <v>73</v>
      </c>
      <c r="E68" s="38" t="s">
        <v>74</v>
      </c>
      <c r="F68" s="37" t="s">
        <v>75</v>
      </c>
      <c r="G68" s="39">
        <v>36892.0</v>
      </c>
      <c r="H68" s="37" t="s">
        <v>76</v>
      </c>
      <c r="I68" s="40">
        <v>0.0</v>
      </c>
      <c r="J68" s="40">
        <v>0.0</v>
      </c>
      <c r="K68" s="39">
        <v>36892.0</v>
      </c>
      <c r="L68" s="37" t="s">
        <v>77</v>
      </c>
      <c r="M68" s="41">
        <f t="shared" si="1"/>
        <v>0</v>
      </c>
      <c r="N68" s="42"/>
    </row>
    <row r="69">
      <c r="A69" s="35">
        <v>67.0</v>
      </c>
      <c r="B69" s="36" t="s">
        <v>71</v>
      </c>
      <c r="C69" s="36" t="s">
        <v>72</v>
      </c>
      <c r="D69" s="37" t="s">
        <v>73</v>
      </c>
      <c r="E69" s="38" t="s">
        <v>74</v>
      </c>
      <c r="F69" s="37" t="s">
        <v>75</v>
      </c>
      <c r="G69" s="39">
        <v>36892.0</v>
      </c>
      <c r="H69" s="37" t="s">
        <v>76</v>
      </c>
      <c r="I69" s="40">
        <v>0.0</v>
      </c>
      <c r="J69" s="40">
        <v>0.0</v>
      </c>
      <c r="K69" s="39">
        <v>36892.0</v>
      </c>
      <c r="L69" s="37" t="s">
        <v>77</v>
      </c>
      <c r="M69" s="41">
        <f t="shared" si="1"/>
        <v>0</v>
      </c>
      <c r="N69" s="42"/>
    </row>
    <row r="70">
      <c r="A70" s="43">
        <v>68.0</v>
      </c>
      <c r="B70" s="36" t="s">
        <v>71</v>
      </c>
      <c r="C70" s="36" t="s">
        <v>72</v>
      </c>
      <c r="D70" s="37" t="s">
        <v>73</v>
      </c>
      <c r="E70" s="38" t="s">
        <v>74</v>
      </c>
      <c r="F70" s="37" t="s">
        <v>75</v>
      </c>
      <c r="G70" s="39">
        <v>36892.0</v>
      </c>
      <c r="H70" s="37" t="s">
        <v>76</v>
      </c>
      <c r="I70" s="40">
        <v>0.0</v>
      </c>
      <c r="J70" s="40">
        <v>0.0</v>
      </c>
      <c r="K70" s="39">
        <v>36892.0</v>
      </c>
      <c r="L70" s="37" t="s">
        <v>77</v>
      </c>
      <c r="M70" s="41">
        <f t="shared" si="1"/>
        <v>0</v>
      </c>
      <c r="N70" s="42"/>
    </row>
    <row r="71">
      <c r="A71" s="43">
        <v>69.0</v>
      </c>
      <c r="B71" s="36" t="s">
        <v>71</v>
      </c>
      <c r="C71" s="36" t="s">
        <v>72</v>
      </c>
      <c r="D71" s="37" t="s">
        <v>73</v>
      </c>
      <c r="E71" s="38" t="s">
        <v>74</v>
      </c>
      <c r="F71" s="37" t="s">
        <v>75</v>
      </c>
      <c r="G71" s="39">
        <v>36892.0</v>
      </c>
      <c r="H71" s="37" t="s">
        <v>76</v>
      </c>
      <c r="I71" s="40">
        <v>0.0</v>
      </c>
      <c r="J71" s="40">
        <v>0.0</v>
      </c>
      <c r="K71" s="39">
        <v>36892.0</v>
      </c>
      <c r="L71" s="37" t="s">
        <v>77</v>
      </c>
      <c r="M71" s="41">
        <f t="shared" si="1"/>
        <v>0</v>
      </c>
      <c r="N71" s="42"/>
    </row>
    <row r="72">
      <c r="A72" s="43">
        <v>70.0</v>
      </c>
      <c r="B72" s="36" t="s">
        <v>71</v>
      </c>
      <c r="C72" s="36" t="s">
        <v>72</v>
      </c>
      <c r="D72" s="37" t="s">
        <v>73</v>
      </c>
      <c r="E72" s="38" t="s">
        <v>74</v>
      </c>
      <c r="F72" s="37" t="s">
        <v>75</v>
      </c>
      <c r="G72" s="39">
        <v>36892.0</v>
      </c>
      <c r="H72" s="37" t="s">
        <v>76</v>
      </c>
      <c r="I72" s="40">
        <v>0.0</v>
      </c>
      <c r="J72" s="40">
        <v>0.0</v>
      </c>
      <c r="K72" s="39">
        <v>36892.0</v>
      </c>
      <c r="L72" s="37" t="s">
        <v>77</v>
      </c>
      <c r="M72" s="41">
        <f t="shared" si="1"/>
        <v>0</v>
      </c>
      <c r="N72" s="42"/>
    </row>
    <row r="73">
      <c r="A73" s="35">
        <v>71.0</v>
      </c>
      <c r="B73" s="36" t="s">
        <v>71</v>
      </c>
      <c r="C73" s="36" t="s">
        <v>72</v>
      </c>
      <c r="D73" s="37" t="s">
        <v>73</v>
      </c>
      <c r="E73" s="38" t="s">
        <v>74</v>
      </c>
      <c r="F73" s="37" t="s">
        <v>75</v>
      </c>
      <c r="G73" s="39">
        <v>36892.0</v>
      </c>
      <c r="H73" s="37" t="s">
        <v>76</v>
      </c>
      <c r="I73" s="40">
        <v>0.0</v>
      </c>
      <c r="J73" s="40">
        <v>0.0</v>
      </c>
      <c r="K73" s="39">
        <v>36892.0</v>
      </c>
      <c r="L73" s="37" t="s">
        <v>77</v>
      </c>
      <c r="M73" s="41">
        <f t="shared" si="1"/>
        <v>0</v>
      </c>
      <c r="N73" s="42"/>
    </row>
    <row r="74">
      <c r="A74" s="43">
        <v>72.0</v>
      </c>
      <c r="B74" s="36" t="s">
        <v>71</v>
      </c>
      <c r="C74" s="36" t="s">
        <v>72</v>
      </c>
      <c r="D74" s="37" t="s">
        <v>73</v>
      </c>
      <c r="E74" s="38" t="s">
        <v>74</v>
      </c>
      <c r="F74" s="37" t="s">
        <v>75</v>
      </c>
      <c r="G74" s="39">
        <v>36892.0</v>
      </c>
      <c r="H74" s="37" t="s">
        <v>76</v>
      </c>
      <c r="I74" s="40">
        <v>0.0</v>
      </c>
      <c r="J74" s="40">
        <v>0.0</v>
      </c>
      <c r="K74" s="39">
        <v>36892.0</v>
      </c>
      <c r="L74" s="37" t="s">
        <v>77</v>
      </c>
      <c r="M74" s="41">
        <f t="shared" si="1"/>
        <v>0</v>
      </c>
      <c r="N74" s="42"/>
    </row>
    <row r="75">
      <c r="A75" s="35">
        <v>73.0</v>
      </c>
      <c r="B75" s="36" t="s">
        <v>71</v>
      </c>
      <c r="C75" s="36" t="s">
        <v>72</v>
      </c>
      <c r="D75" s="37" t="s">
        <v>73</v>
      </c>
      <c r="E75" s="38" t="s">
        <v>74</v>
      </c>
      <c r="F75" s="37" t="s">
        <v>75</v>
      </c>
      <c r="G75" s="39">
        <v>36892.0</v>
      </c>
      <c r="H75" s="37" t="s">
        <v>76</v>
      </c>
      <c r="I75" s="40">
        <v>0.0</v>
      </c>
      <c r="J75" s="40">
        <v>0.0</v>
      </c>
      <c r="K75" s="39">
        <v>36892.0</v>
      </c>
      <c r="L75" s="37" t="s">
        <v>77</v>
      </c>
      <c r="M75" s="41">
        <f t="shared" si="1"/>
        <v>0</v>
      </c>
      <c r="N75" s="42"/>
    </row>
    <row r="76">
      <c r="A76" s="43">
        <v>74.0</v>
      </c>
      <c r="B76" s="36" t="s">
        <v>71</v>
      </c>
      <c r="C76" s="36" t="s">
        <v>72</v>
      </c>
      <c r="D76" s="37" t="s">
        <v>73</v>
      </c>
      <c r="E76" s="38" t="s">
        <v>74</v>
      </c>
      <c r="F76" s="37" t="s">
        <v>75</v>
      </c>
      <c r="G76" s="39">
        <v>36892.0</v>
      </c>
      <c r="H76" s="37" t="s">
        <v>76</v>
      </c>
      <c r="I76" s="40">
        <v>0.0</v>
      </c>
      <c r="J76" s="40">
        <v>0.0</v>
      </c>
      <c r="K76" s="39">
        <v>36892.0</v>
      </c>
      <c r="L76" s="37" t="s">
        <v>77</v>
      </c>
      <c r="M76" s="41">
        <f t="shared" si="1"/>
        <v>0</v>
      </c>
      <c r="N76" s="42"/>
    </row>
    <row r="77">
      <c r="A77" s="43">
        <v>75.0</v>
      </c>
      <c r="B77" s="36" t="s">
        <v>71</v>
      </c>
      <c r="C77" s="36" t="s">
        <v>72</v>
      </c>
      <c r="D77" s="37" t="s">
        <v>73</v>
      </c>
      <c r="E77" s="38" t="s">
        <v>74</v>
      </c>
      <c r="F77" s="37" t="s">
        <v>75</v>
      </c>
      <c r="G77" s="39">
        <v>36892.0</v>
      </c>
      <c r="H77" s="37" t="s">
        <v>76</v>
      </c>
      <c r="I77" s="40">
        <v>0.0</v>
      </c>
      <c r="J77" s="40">
        <v>0.0</v>
      </c>
      <c r="K77" s="39">
        <v>36892.0</v>
      </c>
      <c r="L77" s="37" t="s">
        <v>77</v>
      </c>
      <c r="M77" s="41">
        <f t="shared" si="1"/>
        <v>0</v>
      </c>
      <c r="N77" s="42"/>
    </row>
    <row r="78">
      <c r="A78" s="43">
        <v>76.0</v>
      </c>
      <c r="B78" s="36" t="s">
        <v>71</v>
      </c>
      <c r="C78" s="36" t="s">
        <v>72</v>
      </c>
      <c r="D78" s="37" t="s">
        <v>73</v>
      </c>
      <c r="E78" s="38" t="s">
        <v>74</v>
      </c>
      <c r="F78" s="37" t="s">
        <v>75</v>
      </c>
      <c r="G78" s="39">
        <v>36892.0</v>
      </c>
      <c r="H78" s="37" t="s">
        <v>76</v>
      </c>
      <c r="I78" s="40">
        <v>0.0</v>
      </c>
      <c r="J78" s="40">
        <v>0.0</v>
      </c>
      <c r="K78" s="39">
        <v>36892.0</v>
      </c>
      <c r="L78" s="37" t="s">
        <v>77</v>
      </c>
      <c r="M78" s="41">
        <f t="shared" si="1"/>
        <v>0</v>
      </c>
      <c r="N78" s="42"/>
    </row>
    <row r="79">
      <c r="A79" s="35">
        <v>77.0</v>
      </c>
      <c r="B79" s="36" t="s">
        <v>71</v>
      </c>
      <c r="C79" s="36" t="s">
        <v>72</v>
      </c>
      <c r="D79" s="37" t="s">
        <v>73</v>
      </c>
      <c r="E79" s="38" t="s">
        <v>74</v>
      </c>
      <c r="F79" s="37" t="s">
        <v>75</v>
      </c>
      <c r="G79" s="39">
        <v>36892.0</v>
      </c>
      <c r="H79" s="37" t="s">
        <v>76</v>
      </c>
      <c r="I79" s="40">
        <v>0.0</v>
      </c>
      <c r="J79" s="40">
        <v>0.0</v>
      </c>
      <c r="K79" s="39">
        <v>36892.0</v>
      </c>
      <c r="L79" s="37" t="s">
        <v>77</v>
      </c>
      <c r="M79" s="41">
        <f t="shared" si="1"/>
        <v>0</v>
      </c>
      <c r="N79" s="42"/>
    </row>
    <row r="80">
      <c r="A80" s="43">
        <v>78.0</v>
      </c>
      <c r="B80" s="36" t="s">
        <v>71</v>
      </c>
      <c r="C80" s="36" t="s">
        <v>72</v>
      </c>
      <c r="D80" s="37" t="s">
        <v>73</v>
      </c>
      <c r="E80" s="38" t="s">
        <v>74</v>
      </c>
      <c r="F80" s="37" t="s">
        <v>75</v>
      </c>
      <c r="G80" s="39">
        <v>36892.0</v>
      </c>
      <c r="H80" s="37" t="s">
        <v>76</v>
      </c>
      <c r="I80" s="40">
        <v>0.0</v>
      </c>
      <c r="J80" s="40">
        <v>0.0</v>
      </c>
      <c r="K80" s="39">
        <v>36892.0</v>
      </c>
      <c r="L80" s="37" t="s">
        <v>77</v>
      </c>
      <c r="M80" s="41">
        <f t="shared" si="1"/>
        <v>0</v>
      </c>
      <c r="N80" s="42"/>
    </row>
    <row r="81">
      <c r="A81" s="35">
        <v>79.0</v>
      </c>
      <c r="B81" s="36" t="s">
        <v>71</v>
      </c>
      <c r="C81" s="36" t="s">
        <v>72</v>
      </c>
      <c r="D81" s="37" t="s">
        <v>73</v>
      </c>
      <c r="E81" s="38" t="s">
        <v>74</v>
      </c>
      <c r="F81" s="37" t="s">
        <v>75</v>
      </c>
      <c r="G81" s="39">
        <v>36892.0</v>
      </c>
      <c r="H81" s="37" t="s">
        <v>76</v>
      </c>
      <c r="I81" s="40">
        <v>0.0</v>
      </c>
      <c r="J81" s="40">
        <v>0.0</v>
      </c>
      <c r="K81" s="39">
        <v>36892.0</v>
      </c>
      <c r="L81" s="37" t="s">
        <v>77</v>
      </c>
      <c r="M81" s="41">
        <f t="shared" si="1"/>
        <v>0</v>
      </c>
      <c r="N81" s="42"/>
    </row>
    <row r="82">
      <c r="A82" s="43">
        <v>80.0</v>
      </c>
      <c r="B82" s="36" t="s">
        <v>71</v>
      </c>
      <c r="C82" s="36" t="s">
        <v>72</v>
      </c>
      <c r="D82" s="37" t="s">
        <v>73</v>
      </c>
      <c r="E82" s="38" t="s">
        <v>74</v>
      </c>
      <c r="F82" s="37" t="s">
        <v>75</v>
      </c>
      <c r="G82" s="39">
        <v>36892.0</v>
      </c>
      <c r="H82" s="37" t="s">
        <v>76</v>
      </c>
      <c r="I82" s="40">
        <v>0.0</v>
      </c>
      <c r="J82" s="40">
        <v>0.0</v>
      </c>
      <c r="K82" s="39">
        <v>36892.0</v>
      </c>
      <c r="L82" s="37" t="s">
        <v>77</v>
      </c>
      <c r="M82" s="41">
        <f t="shared" si="1"/>
        <v>0</v>
      </c>
      <c r="N82" s="42"/>
    </row>
    <row r="83">
      <c r="A83" s="35">
        <v>81.0</v>
      </c>
      <c r="B83" s="36" t="s">
        <v>71</v>
      </c>
      <c r="C83" s="36" t="s">
        <v>72</v>
      </c>
      <c r="D83" s="37" t="s">
        <v>73</v>
      </c>
      <c r="E83" s="38" t="s">
        <v>74</v>
      </c>
      <c r="F83" s="37" t="s">
        <v>75</v>
      </c>
      <c r="G83" s="39">
        <v>36892.0</v>
      </c>
      <c r="H83" s="37" t="s">
        <v>76</v>
      </c>
      <c r="I83" s="40">
        <v>0.0</v>
      </c>
      <c r="J83" s="40">
        <v>0.0</v>
      </c>
      <c r="K83" s="39">
        <v>36892.0</v>
      </c>
      <c r="L83" s="37" t="s">
        <v>77</v>
      </c>
      <c r="M83" s="41">
        <f t="shared" si="1"/>
        <v>0</v>
      </c>
      <c r="N83" s="42"/>
    </row>
    <row r="84">
      <c r="A84" s="43">
        <v>82.0</v>
      </c>
      <c r="B84" s="36" t="s">
        <v>71</v>
      </c>
      <c r="C84" s="36" t="s">
        <v>72</v>
      </c>
      <c r="D84" s="37" t="s">
        <v>73</v>
      </c>
      <c r="E84" s="38" t="s">
        <v>74</v>
      </c>
      <c r="F84" s="37" t="s">
        <v>75</v>
      </c>
      <c r="G84" s="39">
        <v>36892.0</v>
      </c>
      <c r="H84" s="37" t="s">
        <v>76</v>
      </c>
      <c r="I84" s="40">
        <v>0.0</v>
      </c>
      <c r="J84" s="40">
        <v>0.0</v>
      </c>
      <c r="K84" s="39">
        <v>36892.0</v>
      </c>
      <c r="L84" s="37" t="s">
        <v>77</v>
      </c>
      <c r="M84" s="41">
        <f t="shared" si="1"/>
        <v>0</v>
      </c>
      <c r="N84" s="42"/>
    </row>
    <row r="85">
      <c r="A85" s="43">
        <v>83.0</v>
      </c>
      <c r="B85" s="36" t="s">
        <v>71</v>
      </c>
      <c r="C85" s="36" t="s">
        <v>72</v>
      </c>
      <c r="D85" s="37" t="s">
        <v>73</v>
      </c>
      <c r="E85" s="38" t="s">
        <v>74</v>
      </c>
      <c r="F85" s="37" t="s">
        <v>75</v>
      </c>
      <c r="G85" s="39">
        <v>36892.0</v>
      </c>
      <c r="H85" s="37" t="s">
        <v>76</v>
      </c>
      <c r="I85" s="40">
        <v>0.0</v>
      </c>
      <c r="J85" s="40">
        <v>0.0</v>
      </c>
      <c r="K85" s="39">
        <v>36892.0</v>
      </c>
      <c r="L85" s="37" t="s">
        <v>77</v>
      </c>
      <c r="M85" s="41">
        <f t="shared" si="1"/>
        <v>0</v>
      </c>
      <c r="N85" s="42"/>
    </row>
    <row r="86">
      <c r="A86" s="43">
        <v>84.0</v>
      </c>
      <c r="B86" s="36" t="s">
        <v>71</v>
      </c>
      <c r="C86" s="36" t="s">
        <v>72</v>
      </c>
      <c r="D86" s="37" t="s">
        <v>73</v>
      </c>
      <c r="E86" s="38" t="s">
        <v>74</v>
      </c>
      <c r="F86" s="37" t="s">
        <v>75</v>
      </c>
      <c r="G86" s="39">
        <v>36892.0</v>
      </c>
      <c r="H86" s="37" t="s">
        <v>76</v>
      </c>
      <c r="I86" s="40">
        <v>0.0</v>
      </c>
      <c r="J86" s="40">
        <v>0.0</v>
      </c>
      <c r="K86" s="39">
        <v>36892.0</v>
      </c>
      <c r="L86" s="37" t="s">
        <v>77</v>
      </c>
      <c r="M86" s="41">
        <f t="shared" si="1"/>
        <v>0</v>
      </c>
      <c r="N86" s="42"/>
    </row>
    <row r="87">
      <c r="A87" s="43">
        <v>85.0</v>
      </c>
      <c r="B87" s="36" t="s">
        <v>71</v>
      </c>
      <c r="C87" s="36" t="s">
        <v>72</v>
      </c>
      <c r="D87" s="37" t="s">
        <v>73</v>
      </c>
      <c r="E87" s="38" t="s">
        <v>74</v>
      </c>
      <c r="F87" s="37" t="s">
        <v>75</v>
      </c>
      <c r="G87" s="39">
        <v>36892.0</v>
      </c>
      <c r="H87" s="37" t="s">
        <v>76</v>
      </c>
      <c r="I87" s="40">
        <v>0.0</v>
      </c>
      <c r="J87" s="40">
        <v>0.0</v>
      </c>
      <c r="K87" s="39">
        <v>36892.0</v>
      </c>
      <c r="L87" s="37" t="s">
        <v>77</v>
      </c>
      <c r="M87" s="41">
        <f t="shared" si="1"/>
        <v>0</v>
      </c>
      <c r="N87" s="42"/>
    </row>
    <row r="88">
      <c r="A88" s="43">
        <v>86.0</v>
      </c>
      <c r="B88" s="36" t="s">
        <v>71</v>
      </c>
      <c r="C88" s="36" t="s">
        <v>72</v>
      </c>
      <c r="D88" s="37" t="s">
        <v>73</v>
      </c>
      <c r="E88" s="38" t="s">
        <v>74</v>
      </c>
      <c r="F88" s="37" t="s">
        <v>75</v>
      </c>
      <c r="G88" s="39">
        <v>36892.0</v>
      </c>
      <c r="H88" s="37" t="s">
        <v>76</v>
      </c>
      <c r="I88" s="40">
        <v>0.0</v>
      </c>
      <c r="J88" s="40">
        <v>0.0</v>
      </c>
      <c r="K88" s="39">
        <v>36892.0</v>
      </c>
      <c r="L88" s="37" t="s">
        <v>77</v>
      </c>
      <c r="M88" s="41">
        <f t="shared" si="1"/>
        <v>0</v>
      </c>
      <c r="N88" s="42"/>
    </row>
    <row r="89">
      <c r="A89" s="44"/>
      <c r="B89" s="44"/>
      <c r="C89" s="44"/>
      <c r="D89" s="44"/>
      <c r="E89" s="44"/>
      <c r="F89" s="44"/>
      <c r="G89" s="44"/>
      <c r="H89" s="44"/>
      <c r="I89" s="44"/>
      <c r="J89" s="44"/>
      <c r="K89" s="44"/>
      <c r="L89" s="45"/>
      <c r="M89" s="44"/>
      <c r="N89" s="44"/>
    </row>
    <row r="90">
      <c r="A90" s="42"/>
      <c r="B90" s="42"/>
      <c r="C90" s="46" t="s">
        <v>78</v>
      </c>
      <c r="D90" s="47"/>
      <c r="E90" s="16"/>
      <c r="F90" s="16"/>
      <c r="G90" s="16"/>
      <c r="H90" s="48">
        <f>SUM(I3:I88)</f>
        <v>0</v>
      </c>
      <c r="I90" s="47"/>
      <c r="J90" s="49">
        <f>SUM(J3:J88)</f>
        <v>0</v>
      </c>
      <c r="K90" s="16"/>
      <c r="L90" s="50"/>
      <c r="M90" s="49">
        <f>SUM(M3:M88)</f>
        <v>0</v>
      </c>
      <c r="N90" s="16"/>
    </row>
  </sheetData>
  <mergeCells count="3">
    <mergeCell ref="B1:M1"/>
    <mergeCell ref="C90:D90"/>
    <mergeCell ref="H90:I90"/>
  </mergeCells>
  <dataValidations>
    <dataValidation type="list" allowBlank="1" sqref="E3:E88">
      <formula1>"No,Sí"</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30" t="str">
        <f>"CAPÍTULO 3: Equipo técnico (sin incluir producción ejecutiva) de "&amp;Datos!C5&amp;" - NO incluya operaciones vinculadas en esta hoja"</f>
        <v>CAPÍTULO 3: Equipo técnico (sin incluir producción ejecutiva) de [Coproductora española no benef.]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35">
        <v>1.0</v>
      </c>
      <c r="B3" s="36" t="s">
        <v>71</v>
      </c>
      <c r="C3" s="36" t="s">
        <v>72</v>
      </c>
      <c r="D3" s="37" t="s">
        <v>73</v>
      </c>
      <c r="E3" s="53" t="s">
        <v>74</v>
      </c>
      <c r="F3" s="37" t="s">
        <v>75</v>
      </c>
      <c r="G3" s="39">
        <v>36892.0</v>
      </c>
      <c r="H3" s="37" t="s">
        <v>76</v>
      </c>
      <c r="I3" s="40">
        <v>0.0</v>
      </c>
      <c r="J3" s="40">
        <v>0.0</v>
      </c>
      <c r="K3" s="39">
        <v>36892.0</v>
      </c>
      <c r="L3" s="37" t="s">
        <v>77</v>
      </c>
      <c r="M3" s="41">
        <f t="shared" ref="M3:M88" si="1">IF(E3="Sí",I3,0)</f>
        <v>0</v>
      </c>
      <c r="N3" s="42"/>
    </row>
    <row r="4">
      <c r="A4" s="43">
        <v>2.0</v>
      </c>
      <c r="B4" s="36" t="s">
        <v>71</v>
      </c>
      <c r="C4" s="36" t="s">
        <v>72</v>
      </c>
      <c r="D4" s="37" t="s">
        <v>73</v>
      </c>
      <c r="E4" s="38" t="s">
        <v>74</v>
      </c>
      <c r="F4" s="37" t="s">
        <v>75</v>
      </c>
      <c r="G4" s="39">
        <v>36892.0</v>
      </c>
      <c r="H4" s="37" t="s">
        <v>76</v>
      </c>
      <c r="I4" s="40">
        <v>0.0</v>
      </c>
      <c r="J4" s="40">
        <v>0.0</v>
      </c>
      <c r="K4" s="39">
        <v>36892.0</v>
      </c>
      <c r="L4" s="37" t="s">
        <v>77</v>
      </c>
      <c r="M4" s="41">
        <f t="shared" si="1"/>
        <v>0</v>
      </c>
      <c r="N4" s="42"/>
    </row>
    <row r="5">
      <c r="A5" s="43">
        <v>3.0</v>
      </c>
      <c r="B5" s="36" t="s">
        <v>71</v>
      </c>
      <c r="C5" s="36" t="s">
        <v>72</v>
      </c>
      <c r="D5" s="37" t="s">
        <v>73</v>
      </c>
      <c r="E5" s="38" t="s">
        <v>74</v>
      </c>
      <c r="F5" s="37" t="s">
        <v>75</v>
      </c>
      <c r="G5" s="39">
        <v>36892.0</v>
      </c>
      <c r="H5" s="37" t="s">
        <v>76</v>
      </c>
      <c r="I5" s="40">
        <v>0.0</v>
      </c>
      <c r="J5" s="40">
        <v>0.0</v>
      </c>
      <c r="K5" s="39">
        <v>36892.0</v>
      </c>
      <c r="L5" s="37" t="s">
        <v>77</v>
      </c>
      <c r="M5" s="41">
        <f t="shared" si="1"/>
        <v>0</v>
      </c>
      <c r="N5" s="42"/>
    </row>
    <row r="6">
      <c r="A6" s="43">
        <v>4.0</v>
      </c>
      <c r="B6" s="36" t="s">
        <v>71</v>
      </c>
      <c r="C6" s="36" t="s">
        <v>72</v>
      </c>
      <c r="D6" s="37" t="s">
        <v>73</v>
      </c>
      <c r="E6" s="38" t="s">
        <v>74</v>
      </c>
      <c r="F6" s="37" t="s">
        <v>75</v>
      </c>
      <c r="G6" s="39">
        <v>36892.0</v>
      </c>
      <c r="H6" s="37" t="s">
        <v>76</v>
      </c>
      <c r="I6" s="40">
        <v>0.0</v>
      </c>
      <c r="J6" s="40">
        <v>0.0</v>
      </c>
      <c r="K6" s="39">
        <v>36892.0</v>
      </c>
      <c r="L6" s="37" t="s">
        <v>77</v>
      </c>
      <c r="M6" s="41">
        <f t="shared" si="1"/>
        <v>0</v>
      </c>
      <c r="N6" s="42"/>
    </row>
    <row r="7">
      <c r="A7" s="35">
        <v>5.0</v>
      </c>
      <c r="B7" s="36" t="s">
        <v>71</v>
      </c>
      <c r="C7" s="36" t="s">
        <v>72</v>
      </c>
      <c r="D7" s="37" t="s">
        <v>73</v>
      </c>
      <c r="E7" s="38" t="s">
        <v>74</v>
      </c>
      <c r="F7" s="37" t="s">
        <v>75</v>
      </c>
      <c r="G7" s="39">
        <v>36892.0</v>
      </c>
      <c r="H7" s="37" t="s">
        <v>76</v>
      </c>
      <c r="I7" s="40">
        <v>0.0</v>
      </c>
      <c r="J7" s="40">
        <v>0.0</v>
      </c>
      <c r="K7" s="39">
        <v>36892.0</v>
      </c>
      <c r="L7" s="37" t="s">
        <v>77</v>
      </c>
      <c r="M7" s="41">
        <f t="shared" si="1"/>
        <v>0</v>
      </c>
      <c r="N7" s="42"/>
    </row>
    <row r="8">
      <c r="A8" s="43">
        <v>6.0</v>
      </c>
      <c r="B8" s="36" t="s">
        <v>71</v>
      </c>
      <c r="C8" s="36" t="s">
        <v>72</v>
      </c>
      <c r="D8" s="37" t="s">
        <v>73</v>
      </c>
      <c r="E8" s="38" t="s">
        <v>74</v>
      </c>
      <c r="F8" s="37" t="s">
        <v>75</v>
      </c>
      <c r="G8" s="39">
        <v>36892.0</v>
      </c>
      <c r="H8" s="37" t="s">
        <v>76</v>
      </c>
      <c r="I8" s="40">
        <v>0.0</v>
      </c>
      <c r="J8" s="40">
        <v>0.0</v>
      </c>
      <c r="K8" s="39">
        <v>36892.0</v>
      </c>
      <c r="L8" s="37" t="s">
        <v>77</v>
      </c>
      <c r="M8" s="41">
        <f t="shared" si="1"/>
        <v>0</v>
      </c>
      <c r="N8" s="42"/>
    </row>
    <row r="9">
      <c r="A9" s="35">
        <v>7.0</v>
      </c>
      <c r="B9" s="36" t="s">
        <v>71</v>
      </c>
      <c r="C9" s="36" t="s">
        <v>72</v>
      </c>
      <c r="D9" s="37" t="s">
        <v>73</v>
      </c>
      <c r="E9" s="38" t="s">
        <v>74</v>
      </c>
      <c r="F9" s="37" t="s">
        <v>75</v>
      </c>
      <c r="G9" s="39">
        <v>36892.0</v>
      </c>
      <c r="H9" s="37" t="s">
        <v>76</v>
      </c>
      <c r="I9" s="40">
        <v>0.0</v>
      </c>
      <c r="J9" s="40">
        <v>0.0</v>
      </c>
      <c r="K9" s="39">
        <v>36892.0</v>
      </c>
      <c r="L9" s="37" t="s">
        <v>77</v>
      </c>
      <c r="M9" s="41">
        <f t="shared" si="1"/>
        <v>0</v>
      </c>
      <c r="N9" s="42"/>
    </row>
    <row r="10">
      <c r="A10" s="43">
        <v>8.0</v>
      </c>
      <c r="B10" s="36" t="s">
        <v>71</v>
      </c>
      <c r="C10" s="36" t="s">
        <v>72</v>
      </c>
      <c r="D10" s="37" t="s">
        <v>73</v>
      </c>
      <c r="E10" s="38" t="s">
        <v>74</v>
      </c>
      <c r="F10" s="37" t="s">
        <v>75</v>
      </c>
      <c r="G10" s="39">
        <v>36892.0</v>
      </c>
      <c r="H10" s="37" t="s">
        <v>76</v>
      </c>
      <c r="I10" s="40">
        <v>0.0</v>
      </c>
      <c r="J10" s="40">
        <v>0.0</v>
      </c>
      <c r="K10" s="39">
        <v>36892.0</v>
      </c>
      <c r="L10" s="37" t="s">
        <v>77</v>
      </c>
      <c r="M10" s="41">
        <f t="shared" si="1"/>
        <v>0</v>
      </c>
      <c r="N10" s="42"/>
    </row>
    <row r="11">
      <c r="A11" s="43">
        <v>9.0</v>
      </c>
      <c r="B11" s="36" t="s">
        <v>71</v>
      </c>
      <c r="C11" s="36" t="s">
        <v>72</v>
      </c>
      <c r="D11" s="37" t="s">
        <v>73</v>
      </c>
      <c r="E11" s="38" t="s">
        <v>74</v>
      </c>
      <c r="F11" s="37" t="s">
        <v>75</v>
      </c>
      <c r="G11" s="39">
        <v>36892.0</v>
      </c>
      <c r="H11" s="37" t="s">
        <v>76</v>
      </c>
      <c r="I11" s="40">
        <v>0.0</v>
      </c>
      <c r="J11" s="40">
        <v>0.0</v>
      </c>
      <c r="K11" s="39">
        <v>36892.0</v>
      </c>
      <c r="L11" s="37" t="s">
        <v>77</v>
      </c>
      <c r="M11" s="41">
        <f t="shared" si="1"/>
        <v>0</v>
      </c>
      <c r="N11" s="42"/>
    </row>
    <row r="12">
      <c r="A12" s="43">
        <v>10.0</v>
      </c>
      <c r="B12" s="36" t="s">
        <v>71</v>
      </c>
      <c r="C12" s="36" t="s">
        <v>72</v>
      </c>
      <c r="D12" s="37" t="s">
        <v>73</v>
      </c>
      <c r="E12" s="38" t="s">
        <v>74</v>
      </c>
      <c r="F12" s="37" t="s">
        <v>75</v>
      </c>
      <c r="G12" s="39">
        <v>36892.0</v>
      </c>
      <c r="H12" s="37" t="s">
        <v>76</v>
      </c>
      <c r="I12" s="40">
        <v>0.0</v>
      </c>
      <c r="J12" s="40">
        <v>0.0</v>
      </c>
      <c r="K12" s="39">
        <v>36892.0</v>
      </c>
      <c r="L12" s="37" t="s">
        <v>77</v>
      </c>
      <c r="M12" s="41">
        <f t="shared" si="1"/>
        <v>0</v>
      </c>
      <c r="N12" s="42"/>
    </row>
    <row r="13">
      <c r="A13" s="35">
        <v>11.0</v>
      </c>
      <c r="B13" s="36" t="s">
        <v>71</v>
      </c>
      <c r="C13" s="36" t="s">
        <v>72</v>
      </c>
      <c r="D13" s="37" t="s">
        <v>73</v>
      </c>
      <c r="E13" s="38" t="s">
        <v>74</v>
      </c>
      <c r="F13" s="37" t="s">
        <v>75</v>
      </c>
      <c r="G13" s="39">
        <v>36892.0</v>
      </c>
      <c r="H13" s="37" t="s">
        <v>76</v>
      </c>
      <c r="I13" s="40">
        <v>0.0</v>
      </c>
      <c r="J13" s="40">
        <v>0.0</v>
      </c>
      <c r="K13" s="39">
        <v>36892.0</v>
      </c>
      <c r="L13" s="37" t="s">
        <v>77</v>
      </c>
      <c r="M13" s="41">
        <f t="shared" si="1"/>
        <v>0</v>
      </c>
      <c r="N13" s="42"/>
    </row>
    <row r="14">
      <c r="A14" s="43">
        <v>12.0</v>
      </c>
      <c r="B14" s="36" t="s">
        <v>71</v>
      </c>
      <c r="C14" s="36" t="s">
        <v>72</v>
      </c>
      <c r="D14" s="37" t="s">
        <v>73</v>
      </c>
      <c r="E14" s="38" t="s">
        <v>74</v>
      </c>
      <c r="F14" s="37" t="s">
        <v>75</v>
      </c>
      <c r="G14" s="39">
        <v>36892.0</v>
      </c>
      <c r="H14" s="37" t="s">
        <v>76</v>
      </c>
      <c r="I14" s="40">
        <v>0.0</v>
      </c>
      <c r="J14" s="40">
        <v>0.0</v>
      </c>
      <c r="K14" s="39">
        <v>36892.0</v>
      </c>
      <c r="L14" s="37" t="s">
        <v>77</v>
      </c>
      <c r="M14" s="41">
        <f t="shared" si="1"/>
        <v>0</v>
      </c>
      <c r="N14" s="42"/>
    </row>
    <row r="15">
      <c r="A15" s="35">
        <v>13.0</v>
      </c>
      <c r="B15" s="36" t="s">
        <v>71</v>
      </c>
      <c r="C15" s="36" t="s">
        <v>72</v>
      </c>
      <c r="D15" s="37" t="s">
        <v>73</v>
      </c>
      <c r="E15" s="38" t="s">
        <v>74</v>
      </c>
      <c r="F15" s="37" t="s">
        <v>75</v>
      </c>
      <c r="G15" s="39">
        <v>36892.0</v>
      </c>
      <c r="H15" s="37" t="s">
        <v>76</v>
      </c>
      <c r="I15" s="40">
        <v>0.0</v>
      </c>
      <c r="J15" s="40">
        <v>0.0</v>
      </c>
      <c r="K15" s="39">
        <v>36892.0</v>
      </c>
      <c r="L15" s="37" t="s">
        <v>77</v>
      </c>
      <c r="M15" s="41">
        <f t="shared" si="1"/>
        <v>0</v>
      </c>
      <c r="N15" s="42"/>
    </row>
    <row r="16">
      <c r="A16" s="43">
        <v>14.0</v>
      </c>
      <c r="B16" s="36" t="s">
        <v>71</v>
      </c>
      <c r="C16" s="36" t="s">
        <v>72</v>
      </c>
      <c r="D16" s="37" t="s">
        <v>73</v>
      </c>
      <c r="E16" s="38" t="s">
        <v>74</v>
      </c>
      <c r="F16" s="37" t="s">
        <v>75</v>
      </c>
      <c r="G16" s="39">
        <v>36892.0</v>
      </c>
      <c r="H16" s="37" t="s">
        <v>76</v>
      </c>
      <c r="I16" s="40">
        <v>0.0</v>
      </c>
      <c r="J16" s="40">
        <v>0.0</v>
      </c>
      <c r="K16" s="39">
        <v>36892.0</v>
      </c>
      <c r="L16" s="37" t="s">
        <v>77</v>
      </c>
      <c r="M16" s="41">
        <f t="shared" si="1"/>
        <v>0</v>
      </c>
      <c r="N16" s="42"/>
    </row>
    <row r="17">
      <c r="A17" s="43">
        <v>15.0</v>
      </c>
      <c r="B17" s="36" t="s">
        <v>71</v>
      </c>
      <c r="C17" s="36" t="s">
        <v>72</v>
      </c>
      <c r="D17" s="37" t="s">
        <v>73</v>
      </c>
      <c r="E17" s="38" t="s">
        <v>74</v>
      </c>
      <c r="F17" s="37" t="s">
        <v>75</v>
      </c>
      <c r="G17" s="39">
        <v>36892.0</v>
      </c>
      <c r="H17" s="37" t="s">
        <v>76</v>
      </c>
      <c r="I17" s="40">
        <v>0.0</v>
      </c>
      <c r="J17" s="40">
        <v>0.0</v>
      </c>
      <c r="K17" s="39">
        <v>36892.0</v>
      </c>
      <c r="L17" s="37" t="s">
        <v>77</v>
      </c>
      <c r="M17" s="41">
        <f t="shared" si="1"/>
        <v>0</v>
      </c>
      <c r="N17" s="42"/>
    </row>
    <row r="18">
      <c r="A18" s="43">
        <v>16.0</v>
      </c>
      <c r="B18" s="36" t="s">
        <v>71</v>
      </c>
      <c r="C18" s="36" t="s">
        <v>72</v>
      </c>
      <c r="D18" s="37" t="s">
        <v>73</v>
      </c>
      <c r="E18" s="38" t="s">
        <v>74</v>
      </c>
      <c r="F18" s="37" t="s">
        <v>75</v>
      </c>
      <c r="G18" s="39">
        <v>36892.0</v>
      </c>
      <c r="H18" s="37" t="s">
        <v>76</v>
      </c>
      <c r="I18" s="40">
        <v>0.0</v>
      </c>
      <c r="J18" s="40">
        <v>0.0</v>
      </c>
      <c r="K18" s="39">
        <v>36892.0</v>
      </c>
      <c r="L18" s="37" t="s">
        <v>77</v>
      </c>
      <c r="M18" s="41">
        <f t="shared" si="1"/>
        <v>0</v>
      </c>
      <c r="N18" s="42"/>
    </row>
    <row r="19">
      <c r="A19" s="35">
        <v>17.0</v>
      </c>
      <c r="B19" s="36" t="s">
        <v>71</v>
      </c>
      <c r="C19" s="36" t="s">
        <v>72</v>
      </c>
      <c r="D19" s="37" t="s">
        <v>73</v>
      </c>
      <c r="E19" s="38" t="s">
        <v>74</v>
      </c>
      <c r="F19" s="37" t="s">
        <v>75</v>
      </c>
      <c r="G19" s="39">
        <v>36892.0</v>
      </c>
      <c r="H19" s="37" t="s">
        <v>76</v>
      </c>
      <c r="I19" s="40">
        <v>0.0</v>
      </c>
      <c r="J19" s="40">
        <v>0.0</v>
      </c>
      <c r="K19" s="39">
        <v>36892.0</v>
      </c>
      <c r="L19" s="37" t="s">
        <v>77</v>
      </c>
      <c r="M19" s="41">
        <f t="shared" si="1"/>
        <v>0</v>
      </c>
      <c r="N19" s="42"/>
    </row>
    <row r="20">
      <c r="A20" s="43">
        <v>18.0</v>
      </c>
      <c r="B20" s="36" t="s">
        <v>71</v>
      </c>
      <c r="C20" s="36" t="s">
        <v>72</v>
      </c>
      <c r="D20" s="37" t="s">
        <v>73</v>
      </c>
      <c r="E20" s="38" t="s">
        <v>74</v>
      </c>
      <c r="F20" s="37" t="s">
        <v>75</v>
      </c>
      <c r="G20" s="39">
        <v>36892.0</v>
      </c>
      <c r="H20" s="37" t="s">
        <v>76</v>
      </c>
      <c r="I20" s="40">
        <v>0.0</v>
      </c>
      <c r="J20" s="40">
        <v>0.0</v>
      </c>
      <c r="K20" s="39">
        <v>36892.0</v>
      </c>
      <c r="L20" s="37" t="s">
        <v>77</v>
      </c>
      <c r="M20" s="41">
        <f t="shared" si="1"/>
        <v>0</v>
      </c>
      <c r="N20" s="42"/>
    </row>
    <row r="21">
      <c r="A21" s="35">
        <v>19.0</v>
      </c>
      <c r="B21" s="36" t="s">
        <v>71</v>
      </c>
      <c r="C21" s="36" t="s">
        <v>72</v>
      </c>
      <c r="D21" s="37" t="s">
        <v>73</v>
      </c>
      <c r="E21" s="38" t="s">
        <v>74</v>
      </c>
      <c r="F21" s="37" t="s">
        <v>75</v>
      </c>
      <c r="G21" s="39">
        <v>36892.0</v>
      </c>
      <c r="H21" s="37" t="s">
        <v>76</v>
      </c>
      <c r="I21" s="40">
        <v>0.0</v>
      </c>
      <c r="J21" s="40">
        <v>0.0</v>
      </c>
      <c r="K21" s="39">
        <v>36892.0</v>
      </c>
      <c r="L21" s="37" t="s">
        <v>77</v>
      </c>
      <c r="M21" s="41">
        <f t="shared" si="1"/>
        <v>0</v>
      </c>
      <c r="N21" s="42"/>
    </row>
    <row r="22">
      <c r="A22" s="43">
        <v>20.0</v>
      </c>
      <c r="B22" s="36" t="s">
        <v>71</v>
      </c>
      <c r="C22" s="36" t="s">
        <v>72</v>
      </c>
      <c r="D22" s="37" t="s">
        <v>73</v>
      </c>
      <c r="E22" s="38" t="s">
        <v>74</v>
      </c>
      <c r="F22" s="37" t="s">
        <v>75</v>
      </c>
      <c r="G22" s="39">
        <v>36892.0</v>
      </c>
      <c r="H22" s="37" t="s">
        <v>76</v>
      </c>
      <c r="I22" s="40">
        <v>0.0</v>
      </c>
      <c r="J22" s="40">
        <v>0.0</v>
      </c>
      <c r="K22" s="39">
        <v>36892.0</v>
      </c>
      <c r="L22" s="37" t="s">
        <v>77</v>
      </c>
      <c r="M22" s="41">
        <f t="shared" si="1"/>
        <v>0</v>
      </c>
      <c r="N22" s="42"/>
    </row>
    <row r="23">
      <c r="A23" s="35">
        <v>21.0</v>
      </c>
      <c r="B23" s="36" t="s">
        <v>71</v>
      </c>
      <c r="C23" s="36" t="s">
        <v>72</v>
      </c>
      <c r="D23" s="37" t="s">
        <v>73</v>
      </c>
      <c r="E23" s="53" t="s">
        <v>74</v>
      </c>
      <c r="F23" s="37" t="s">
        <v>75</v>
      </c>
      <c r="G23" s="39">
        <v>36892.0</v>
      </c>
      <c r="H23" s="37" t="s">
        <v>76</v>
      </c>
      <c r="I23" s="40">
        <v>0.0</v>
      </c>
      <c r="J23" s="40">
        <v>0.0</v>
      </c>
      <c r="K23" s="39">
        <v>36892.0</v>
      </c>
      <c r="L23" s="37" t="s">
        <v>77</v>
      </c>
      <c r="M23" s="41">
        <f t="shared" si="1"/>
        <v>0</v>
      </c>
      <c r="N23" s="42"/>
    </row>
    <row r="24">
      <c r="A24" s="43">
        <v>22.0</v>
      </c>
      <c r="B24" s="36" t="s">
        <v>71</v>
      </c>
      <c r="C24" s="36" t="s">
        <v>72</v>
      </c>
      <c r="D24" s="37" t="s">
        <v>73</v>
      </c>
      <c r="E24" s="38" t="s">
        <v>74</v>
      </c>
      <c r="F24" s="37" t="s">
        <v>75</v>
      </c>
      <c r="G24" s="39">
        <v>36892.0</v>
      </c>
      <c r="H24" s="37" t="s">
        <v>76</v>
      </c>
      <c r="I24" s="40">
        <v>0.0</v>
      </c>
      <c r="J24" s="40">
        <v>0.0</v>
      </c>
      <c r="K24" s="39">
        <v>36892.0</v>
      </c>
      <c r="L24" s="37" t="s">
        <v>77</v>
      </c>
      <c r="M24" s="41">
        <f t="shared" si="1"/>
        <v>0</v>
      </c>
      <c r="N24" s="42"/>
    </row>
    <row r="25">
      <c r="A25" s="43">
        <v>23.0</v>
      </c>
      <c r="B25" s="36" t="s">
        <v>71</v>
      </c>
      <c r="C25" s="36" t="s">
        <v>72</v>
      </c>
      <c r="D25" s="37" t="s">
        <v>73</v>
      </c>
      <c r="E25" s="38" t="s">
        <v>74</v>
      </c>
      <c r="F25" s="37" t="s">
        <v>75</v>
      </c>
      <c r="G25" s="39">
        <v>36892.0</v>
      </c>
      <c r="H25" s="37" t="s">
        <v>76</v>
      </c>
      <c r="I25" s="40">
        <v>0.0</v>
      </c>
      <c r="J25" s="40">
        <v>0.0</v>
      </c>
      <c r="K25" s="39">
        <v>36892.0</v>
      </c>
      <c r="L25" s="37" t="s">
        <v>77</v>
      </c>
      <c r="M25" s="41">
        <f t="shared" si="1"/>
        <v>0</v>
      </c>
      <c r="N25" s="42"/>
    </row>
    <row r="26">
      <c r="A26" s="43">
        <v>24.0</v>
      </c>
      <c r="B26" s="36" t="s">
        <v>71</v>
      </c>
      <c r="C26" s="36" t="s">
        <v>72</v>
      </c>
      <c r="D26" s="37" t="s">
        <v>73</v>
      </c>
      <c r="E26" s="38" t="s">
        <v>74</v>
      </c>
      <c r="F26" s="37" t="s">
        <v>75</v>
      </c>
      <c r="G26" s="39">
        <v>36892.0</v>
      </c>
      <c r="H26" s="37" t="s">
        <v>76</v>
      </c>
      <c r="I26" s="40">
        <v>0.0</v>
      </c>
      <c r="J26" s="40">
        <v>0.0</v>
      </c>
      <c r="K26" s="39">
        <v>36892.0</v>
      </c>
      <c r="L26" s="37" t="s">
        <v>77</v>
      </c>
      <c r="M26" s="41">
        <f t="shared" si="1"/>
        <v>0</v>
      </c>
      <c r="N26" s="42"/>
    </row>
    <row r="27">
      <c r="A27" s="35">
        <v>25.0</v>
      </c>
      <c r="B27" s="36" t="s">
        <v>71</v>
      </c>
      <c r="C27" s="36" t="s">
        <v>72</v>
      </c>
      <c r="D27" s="37" t="s">
        <v>73</v>
      </c>
      <c r="E27" s="38" t="s">
        <v>74</v>
      </c>
      <c r="F27" s="37" t="s">
        <v>75</v>
      </c>
      <c r="G27" s="39">
        <v>36892.0</v>
      </c>
      <c r="H27" s="37" t="s">
        <v>76</v>
      </c>
      <c r="I27" s="40">
        <v>0.0</v>
      </c>
      <c r="J27" s="40">
        <v>0.0</v>
      </c>
      <c r="K27" s="39">
        <v>36892.0</v>
      </c>
      <c r="L27" s="37" t="s">
        <v>77</v>
      </c>
      <c r="M27" s="41">
        <f t="shared" si="1"/>
        <v>0</v>
      </c>
      <c r="N27" s="42"/>
    </row>
    <row r="28">
      <c r="A28" s="43">
        <v>26.0</v>
      </c>
      <c r="B28" s="36" t="s">
        <v>71</v>
      </c>
      <c r="C28" s="36" t="s">
        <v>72</v>
      </c>
      <c r="D28" s="37" t="s">
        <v>73</v>
      </c>
      <c r="E28" s="38" t="s">
        <v>74</v>
      </c>
      <c r="F28" s="37" t="s">
        <v>75</v>
      </c>
      <c r="G28" s="39">
        <v>36892.0</v>
      </c>
      <c r="H28" s="37" t="s">
        <v>76</v>
      </c>
      <c r="I28" s="40">
        <v>0.0</v>
      </c>
      <c r="J28" s="40">
        <v>0.0</v>
      </c>
      <c r="K28" s="39">
        <v>36892.0</v>
      </c>
      <c r="L28" s="37" t="s">
        <v>77</v>
      </c>
      <c r="M28" s="41">
        <f t="shared" si="1"/>
        <v>0</v>
      </c>
      <c r="N28" s="42"/>
    </row>
    <row r="29">
      <c r="A29" s="35">
        <v>27.0</v>
      </c>
      <c r="B29" s="36" t="s">
        <v>71</v>
      </c>
      <c r="C29" s="36" t="s">
        <v>72</v>
      </c>
      <c r="D29" s="37" t="s">
        <v>73</v>
      </c>
      <c r="E29" s="38" t="s">
        <v>74</v>
      </c>
      <c r="F29" s="37" t="s">
        <v>75</v>
      </c>
      <c r="G29" s="39">
        <v>36892.0</v>
      </c>
      <c r="H29" s="37" t="s">
        <v>76</v>
      </c>
      <c r="I29" s="40">
        <v>0.0</v>
      </c>
      <c r="J29" s="40">
        <v>0.0</v>
      </c>
      <c r="K29" s="39">
        <v>36892.0</v>
      </c>
      <c r="L29" s="37" t="s">
        <v>77</v>
      </c>
      <c r="M29" s="41">
        <f t="shared" si="1"/>
        <v>0</v>
      </c>
      <c r="N29" s="42"/>
    </row>
    <row r="30">
      <c r="A30" s="43">
        <v>28.0</v>
      </c>
      <c r="B30" s="36" t="s">
        <v>71</v>
      </c>
      <c r="C30" s="36" t="s">
        <v>72</v>
      </c>
      <c r="D30" s="37" t="s">
        <v>73</v>
      </c>
      <c r="E30" s="38" t="s">
        <v>74</v>
      </c>
      <c r="F30" s="37" t="s">
        <v>75</v>
      </c>
      <c r="G30" s="39">
        <v>36892.0</v>
      </c>
      <c r="H30" s="37" t="s">
        <v>76</v>
      </c>
      <c r="I30" s="40">
        <v>0.0</v>
      </c>
      <c r="J30" s="40">
        <v>0.0</v>
      </c>
      <c r="K30" s="39">
        <v>36892.0</v>
      </c>
      <c r="L30" s="37" t="s">
        <v>77</v>
      </c>
      <c r="M30" s="41">
        <f t="shared" si="1"/>
        <v>0</v>
      </c>
      <c r="N30" s="42"/>
    </row>
    <row r="31">
      <c r="A31" s="43">
        <v>29.0</v>
      </c>
      <c r="B31" s="36" t="s">
        <v>71</v>
      </c>
      <c r="C31" s="36" t="s">
        <v>72</v>
      </c>
      <c r="D31" s="37" t="s">
        <v>73</v>
      </c>
      <c r="E31" s="38" t="s">
        <v>74</v>
      </c>
      <c r="F31" s="37" t="s">
        <v>75</v>
      </c>
      <c r="G31" s="39">
        <v>36892.0</v>
      </c>
      <c r="H31" s="37" t="s">
        <v>76</v>
      </c>
      <c r="I31" s="40">
        <v>0.0</v>
      </c>
      <c r="J31" s="40">
        <v>0.0</v>
      </c>
      <c r="K31" s="39">
        <v>36892.0</v>
      </c>
      <c r="L31" s="37" t="s">
        <v>77</v>
      </c>
      <c r="M31" s="41">
        <f t="shared" si="1"/>
        <v>0</v>
      </c>
      <c r="N31" s="42"/>
    </row>
    <row r="32">
      <c r="A32" s="43">
        <v>30.0</v>
      </c>
      <c r="B32" s="36" t="s">
        <v>71</v>
      </c>
      <c r="C32" s="36" t="s">
        <v>72</v>
      </c>
      <c r="D32" s="37" t="s">
        <v>73</v>
      </c>
      <c r="E32" s="38" t="s">
        <v>74</v>
      </c>
      <c r="F32" s="37" t="s">
        <v>75</v>
      </c>
      <c r="G32" s="39">
        <v>36892.0</v>
      </c>
      <c r="H32" s="37" t="s">
        <v>76</v>
      </c>
      <c r="I32" s="40">
        <v>0.0</v>
      </c>
      <c r="J32" s="40">
        <v>0.0</v>
      </c>
      <c r="K32" s="39">
        <v>36892.0</v>
      </c>
      <c r="L32" s="37" t="s">
        <v>77</v>
      </c>
      <c r="M32" s="41">
        <f t="shared" si="1"/>
        <v>0</v>
      </c>
      <c r="N32" s="42"/>
    </row>
    <row r="33">
      <c r="A33" s="35">
        <v>31.0</v>
      </c>
      <c r="B33" s="36" t="s">
        <v>71</v>
      </c>
      <c r="C33" s="36" t="s">
        <v>72</v>
      </c>
      <c r="D33" s="37" t="s">
        <v>73</v>
      </c>
      <c r="E33" s="38" t="s">
        <v>74</v>
      </c>
      <c r="F33" s="37" t="s">
        <v>75</v>
      </c>
      <c r="G33" s="39">
        <v>36892.0</v>
      </c>
      <c r="H33" s="37" t="s">
        <v>76</v>
      </c>
      <c r="I33" s="40">
        <v>0.0</v>
      </c>
      <c r="J33" s="40">
        <v>0.0</v>
      </c>
      <c r="K33" s="39">
        <v>36892.0</v>
      </c>
      <c r="L33" s="37" t="s">
        <v>77</v>
      </c>
      <c r="M33" s="41">
        <f t="shared" si="1"/>
        <v>0</v>
      </c>
      <c r="N33" s="42"/>
    </row>
    <row r="34">
      <c r="A34" s="43">
        <v>32.0</v>
      </c>
      <c r="B34" s="36" t="s">
        <v>71</v>
      </c>
      <c r="C34" s="36" t="s">
        <v>72</v>
      </c>
      <c r="D34" s="37" t="s">
        <v>73</v>
      </c>
      <c r="E34" s="38" t="s">
        <v>74</v>
      </c>
      <c r="F34" s="37" t="s">
        <v>75</v>
      </c>
      <c r="G34" s="39">
        <v>36892.0</v>
      </c>
      <c r="H34" s="37" t="s">
        <v>76</v>
      </c>
      <c r="I34" s="40">
        <v>0.0</v>
      </c>
      <c r="J34" s="40">
        <v>0.0</v>
      </c>
      <c r="K34" s="39">
        <v>36892.0</v>
      </c>
      <c r="L34" s="37" t="s">
        <v>77</v>
      </c>
      <c r="M34" s="41">
        <f t="shared" si="1"/>
        <v>0</v>
      </c>
      <c r="N34" s="42"/>
    </row>
    <row r="35">
      <c r="A35" s="35">
        <v>33.0</v>
      </c>
      <c r="B35" s="36" t="s">
        <v>71</v>
      </c>
      <c r="C35" s="36" t="s">
        <v>72</v>
      </c>
      <c r="D35" s="37" t="s">
        <v>73</v>
      </c>
      <c r="E35" s="38" t="s">
        <v>74</v>
      </c>
      <c r="F35" s="37" t="s">
        <v>75</v>
      </c>
      <c r="G35" s="39">
        <v>36892.0</v>
      </c>
      <c r="H35" s="37" t="s">
        <v>76</v>
      </c>
      <c r="I35" s="40">
        <v>0.0</v>
      </c>
      <c r="J35" s="40">
        <v>0.0</v>
      </c>
      <c r="K35" s="39">
        <v>36892.0</v>
      </c>
      <c r="L35" s="37" t="s">
        <v>77</v>
      </c>
      <c r="M35" s="41">
        <f t="shared" si="1"/>
        <v>0</v>
      </c>
      <c r="N35" s="42"/>
    </row>
    <row r="36">
      <c r="A36" s="43">
        <v>34.0</v>
      </c>
      <c r="B36" s="36" t="s">
        <v>71</v>
      </c>
      <c r="C36" s="36" t="s">
        <v>72</v>
      </c>
      <c r="D36" s="37" t="s">
        <v>73</v>
      </c>
      <c r="E36" s="38" t="s">
        <v>74</v>
      </c>
      <c r="F36" s="37" t="s">
        <v>75</v>
      </c>
      <c r="G36" s="39">
        <v>36892.0</v>
      </c>
      <c r="H36" s="37" t="s">
        <v>76</v>
      </c>
      <c r="I36" s="40">
        <v>0.0</v>
      </c>
      <c r="J36" s="40">
        <v>0.0</v>
      </c>
      <c r="K36" s="39">
        <v>36892.0</v>
      </c>
      <c r="L36" s="37" t="s">
        <v>77</v>
      </c>
      <c r="M36" s="41">
        <f t="shared" si="1"/>
        <v>0</v>
      </c>
      <c r="N36" s="42"/>
    </row>
    <row r="37">
      <c r="A37" s="43">
        <v>35.0</v>
      </c>
      <c r="B37" s="36" t="s">
        <v>71</v>
      </c>
      <c r="C37" s="36" t="s">
        <v>72</v>
      </c>
      <c r="D37" s="37" t="s">
        <v>73</v>
      </c>
      <c r="E37" s="38" t="s">
        <v>74</v>
      </c>
      <c r="F37" s="37" t="s">
        <v>75</v>
      </c>
      <c r="G37" s="39">
        <v>36892.0</v>
      </c>
      <c r="H37" s="37" t="s">
        <v>76</v>
      </c>
      <c r="I37" s="40">
        <v>0.0</v>
      </c>
      <c r="J37" s="40">
        <v>0.0</v>
      </c>
      <c r="K37" s="39">
        <v>36892.0</v>
      </c>
      <c r="L37" s="37" t="s">
        <v>77</v>
      </c>
      <c r="M37" s="41">
        <f t="shared" si="1"/>
        <v>0</v>
      </c>
      <c r="N37" s="42"/>
    </row>
    <row r="38">
      <c r="A38" s="43">
        <v>36.0</v>
      </c>
      <c r="B38" s="36" t="s">
        <v>71</v>
      </c>
      <c r="C38" s="36" t="s">
        <v>72</v>
      </c>
      <c r="D38" s="37" t="s">
        <v>73</v>
      </c>
      <c r="E38" s="38" t="s">
        <v>74</v>
      </c>
      <c r="F38" s="37" t="s">
        <v>75</v>
      </c>
      <c r="G38" s="39">
        <v>36892.0</v>
      </c>
      <c r="H38" s="37" t="s">
        <v>76</v>
      </c>
      <c r="I38" s="40">
        <v>0.0</v>
      </c>
      <c r="J38" s="40">
        <v>0.0</v>
      </c>
      <c r="K38" s="39">
        <v>36892.0</v>
      </c>
      <c r="L38" s="37" t="s">
        <v>77</v>
      </c>
      <c r="M38" s="41">
        <f t="shared" si="1"/>
        <v>0</v>
      </c>
      <c r="N38" s="42"/>
    </row>
    <row r="39">
      <c r="A39" s="35">
        <v>37.0</v>
      </c>
      <c r="B39" s="36" t="s">
        <v>71</v>
      </c>
      <c r="C39" s="36" t="s">
        <v>72</v>
      </c>
      <c r="D39" s="37" t="s">
        <v>73</v>
      </c>
      <c r="E39" s="38" t="s">
        <v>74</v>
      </c>
      <c r="F39" s="37" t="s">
        <v>75</v>
      </c>
      <c r="G39" s="39">
        <v>36892.0</v>
      </c>
      <c r="H39" s="37" t="s">
        <v>76</v>
      </c>
      <c r="I39" s="40">
        <v>0.0</v>
      </c>
      <c r="J39" s="40">
        <v>0.0</v>
      </c>
      <c r="K39" s="39">
        <v>36892.0</v>
      </c>
      <c r="L39" s="37" t="s">
        <v>77</v>
      </c>
      <c r="M39" s="41">
        <f t="shared" si="1"/>
        <v>0</v>
      </c>
      <c r="N39" s="42"/>
    </row>
    <row r="40">
      <c r="A40" s="43">
        <v>38.0</v>
      </c>
      <c r="B40" s="36" t="s">
        <v>71</v>
      </c>
      <c r="C40" s="36" t="s">
        <v>72</v>
      </c>
      <c r="D40" s="37" t="s">
        <v>73</v>
      </c>
      <c r="E40" s="38" t="s">
        <v>74</v>
      </c>
      <c r="F40" s="37" t="s">
        <v>75</v>
      </c>
      <c r="G40" s="39">
        <v>36892.0</v>
      </c>
      <c r="H40" s="37" t="s">
        <v>76</v>
      </c>
      <c r="I40" s="40">
        <v>0.0</v>
      </c>
      <c r="J40" s="40">
        <v>0.0</v>
      </c>
      <c r="K40" s="39">
        <v>36892.0</v>
      </c>
      <c r="L40" s="37" t="s">
        <v>77</v>
      </c>
      <c r="M40" s="41">
        <f t="shared" si="1"/>
        <v>0</v>
      </c>
      <c r="N40" s="42"/>
    </row>
    <row r="41">
      <c r="A41" s="35">
        <v>39.0</v>
      </c>
      <c r="B41" s="36" t="s">
        <v>71</v>
      </c>
      <c r="C41" s="36" t="s">
        <v>72</v>
      </c>
      <c r="D41" s="37" t="s">
        <v>73</v>
      </c>
      <c r="E41" s="38" t="s">
        <v>74</v>
      </c>
      <c r="F41" s="37" t="s">
        <v>75</v>
      </c>
      <c r="G41" s="39">
        <v>36892.0</v>
      </c>
      <c r="H41" s="37" t="s">
        <v>76</v>
      </c>
      <c r="I41" s="40">
        <v>0.0</v>
      </c>
      <c r="J41" s="40">
        <v>0.0</v>
      </c>
      <c r="K41" s="39">
        <v>36892.0</v>
      </c>
      <c r="L41" s="37" t="s">
        <v>77</v>
      </c>
      <c r="M41" s="41">
        <f t="shared" si="1"/>
        <v>0</v>
      </c>
      <c r="N41" s="42"/>
    </row>
    <row r="42">
      <c r="A42" s="43">
        <v>40.0</v>
      </c>
      <c r="B42" s="36" t="s">
        <v>71</v>
      </c>
      <c r="C42" s="36" t="s">
        <v>72</v>
      </c>
      <c r="D42" s="37" t="s">
        <v>73</v>
      </c>
      <c r="E42" s="38" t="s">
        <v>74</v>
      </c>
      <c r="F42" s="37" t="s">
        <v>75</v>
      </c>
      <c r="G42" s="39">
        <v>36892.0</v>
      </c>
      <c r="H42" s="37" t="s">
        <v>76</v>
      </c>
      <c r="I42" s="40">
        <v>0.0</v>
      </c>
      <c r="J42" s="40">
        <v>0.0</v>
      </c>
      <c r="K42" s="39">
        <v>36892.0</v>
      </c>
      <c r="L42" s="37" t="s">
        <v>77</v>
      </c>
      <c r="M42" s="41">
        <f t="shared" si="1"/>
        <v>0</v>
      </c>
      <c r="N42" s="42"/>
    </row>
    <row r="43">
      <c r="A43" s="35">
        <v>41.0</v>
      </c>
      <c r="B43" s="36" t="s">
        <v>71</v>
      </c>
      <c r="C43" s="36" t="s">
        <v>72</v>
      </c>
      <c r="D43" s="37" t="s">
        <v>73</v>
      </c>
      <c r="E43" s="53" t="s">
        <v>74</v>
      </c>
      <c r="F43" s="37" t="s">
        <v>75</v>
      </c>
      <c r="G43" s="39">
        <v>36892.0</v>
      </c>
      <c r="H43" s="37" t="s">
        <v>76</v>
      </c>
      <c r="I43" s="40">
        <v>0.0</v>
      </c>
      <c r="J43" s="40">
        <v>0.0</v>
      </c>
      <c r="K43" s="39">
        <v>36892.0</v>
      </c>
      <c r="L43" s="37" t="s">
        <v>77</v>
      </c>
      <c r="M43" s="41">
        <f t="shared" si="1"/>
        <v>0</v>
      </c>
      <c r="N43" s="42"/>
    </row>
    <row r="44">
      <c r="A44" s="43">
        <v>42.0</v>
      </c>
      <c r="B44" s="36" t="s">
        <v>71</v>
      </c>
      <c r="C44" s="36" t="s">
        <v>72</v>
      </c>
      <c r="D44" s="37" t="s">
        <v>73</v>
      </c>
      <c r="E44" s="38" t="s">
        <v>74</v>
      </c>
      <c r="F44" s="37" t="s">
        <v>75</v>
      </c>
      <c r="G44" s="39">
        <v>36892.0</v>
      </c>
      <c r="H44" s="37" t="s">
        <v>76</v>
      </c>
      <c r="I44" s="40">
        <v>0.0</v>
      </c>
      <c r="J44" s="40">
        <v>0.0</v>
      </c>
      <c r="K44" s="39">
        <v>36892.0</v>
      </c>
      <c r="L44" s="37" t="s">
        <v>77</v>
      </c>
      <c r="M44" s="41">
        <f t="shared" si="1"/>
        <v>0</v>
      </c>
      <c r="N44" s="42"/>
    </row>
    <row r="45">
      <c r="A45" s="43">
        <v>43.0</v>
      </c>
      <c r="B45" s="36" t="s">
        <v>71</v>
      </c>
      <c r="C45" s="36" t="s">
        <v>72</v>
      </c>
      <c r="D45" s="37" t="s">
        <v>73</v>
      </c>
      <c r="E45" s="38" t="s">
        <v>74</v>
      </c>
      <c r="F45" s="37" t="s">
        <v>75</v>
      </c>
      <c r="G45" s="39">
        <v>36892.0</v>
      </c>
      <c r="H45" s="37" t="s">
        <v>76</v>
      </c>
      <c r="I45" s="40">
        <v>0.0</v>
      </c>
      <c r="J45" s="40">
        <v>0.0</v>
      </c>
      <c r="K45" s="39">
        <v>36892.0</v>
      </c>
      <c r="L45" s="37" t="s">
        <v>77</v>
      </c>
      <c r="M45" s="41">
        <f t="shared" si="1"/>
        <v>0</v>
      </c>
      <c r="N45" s="42"/>
    </row>
    <row r="46">
      <c r="A46" s="43">
        <v>44.0</v>
      </c>
      <c r="B46" s="36" t="s">
        <v>71</v>
      </c>
      <c r="C46" s="36" t="s">
        <v>72</v>
      </c>
      <c r="D46" s="37" t="s">
        <v>73</v>
      </c>
      <c r="E46" s="38" t="s">
        <v>74</v>
      </c>
      <c r="F46" s="37" t="s">
        <v>75</v>
      </c>
      <c r="G46" s="39">
        <v>36892.0</v>
      </c>
      <c r="H46" s="37" t="s">
        <v>76</v>
      </c>
      <c r="I46" s="40">
        <v>0.0</v>
      </c>
      <c r="J46" s="40">
        <v>0.0</v>
      </c>
      <c r="K46" s="39">
        <v>36892.0</v>
      </c>
      <c r="L46" s="37" t="s">
        <v>77</v>
      </c>
      <c r="M46" s="41">
        <f t="shared" si="1"/>
        <v>0</v>
      </c>
      <c r="N46" s="42"/>
    </row>
    <row r="47">
      <c r="A47" s="35">
        <v>45.0</v>
      </c>
      <c r="B47" s="36" t="s">
        <v>71</v>
      </c>
      <c r="C47" s="36" t="s">
        <v>72</v>
      </c>
      <c r="D47" s="37" t="s">
        <v>73</v>
      </c>
      <c r="E47" s="38" t="s">
        <v>74</v>
      </c>
      <c r="F47" s="37" t="s">
        <v>75</v>
      </c>
      <c r="G47" s="39">
        <v>36892.0</v>
      </c>
      <c r="H47" s="37" t="s">
        <v>76</v>
      </c>
      <c r="I47" s="40">
        <v>0.0</v>
      </c>
      <c r="J47" s="40">
        <v>0.0</v>
      </c>
      <c r="K47" s="39">
        <v>36892.0</v>
      </c>
      <c r="L47" s="37" t="s">
        <v>77</v>
      </c>
      <c r="M47" s="41">
        <f t="shared" si="1"/>
        <v>0</v>
      </c>
      <c r="N47" s="42"/>
    </row>
    <row r="48">
      <c r="A48" s="43">
        <v>46.0</v>
      </c>
      <c r="B48" s="36" t="s">
        <v>71</v>
      </c>
      <c r="C48" s="36" t="s">
        <v>72</v>
      </c>
      <c r="D48" s="37" t="s">
        <v>73</v>
      </c>
      <c r="E48" s="38" t="s">
        <v>74</v>
      </c>
      <c r="F48" s="37" t="s">
        <v>75</v>
      </c>
      <c r="G48" s="39">
        <v>36892.0</v>
      </c>
      <c r="H48" s="37" t="s">
        <v>76</v>
      </c>
      <c r="I48" s="40">
        <v>0.0</v>
      </c>
      <c r="J48" s="40">
        <v>0.0</v>
      </c>
      <c r="K48" s="39">
        <v>36892.0</v>
      </c>
      <c r="L48" s="37" t="s">
        <v>77</v>
      </c>
      <c r="M48" s="41">
        <f t="shared" si="1"/>
        <v>0</v>
      </c>
      <c r="N48" s="42"/>
    </row>
    <row r="49">
      <c r="A49" s="35">
        <v>47.0</v>
      </c>
      <c r="B49" s="36" t="s">
        <v>71</v>
      </c>
      <c r="C49" s="36" t="s">
        <v>72</v>
      </c>
      <c r="D49" s="37" t="s">
        <v>73</v>
      </c>
      <c r="E49" s="38" t="s">
        <v>74</v>
      </c>
      <c r="F49" s="37" t="s">
        <v>75</v>
      </c>
      <c r="G49" s="39">
        <v>36892.0</v>
      </c>
      <c r="H49" s="37" t="s">
        <v>76</v>
      </c>
      <c r="I49" s="40">
        <v>0.0</v>
      </c>
      <c r="J49" s="40">
        <v>0.0</v>
      </c>
      <c r="K49" s="39">
        <v>36892.0</v>
      </c>
      <c r="L49" s="37" t="s">
        <v>77</v>
      </c>
      <c r="M49" s="41">
        <f t="shared" si="1"/>
        <v>0</v>
      </c>
      <c r="N49" s="42"/>
    </row>
    <row r="50">
      <c r="A50" s="43">
        <v>48.0</v>
      </c>
      <c r="B50" s="36" t="s">
        <v>71</v>
      </c>
      <c r="C50" s="36" t="s">
        <v>72</v>
      </c>
      <c r="D50" s="37" t="s">
        <v>73</v>
      </c>
      <c r="E50" s="38" t="s">
        <v>74</v>
      </c>
      <c r="F50" s="37" t="s">
        <v>75</v>
      </c>
      <c r="G50" s="39">
        <v>36892.0</v>
      </c>
      <c r="H50" s="37" t="s">
        <v>76</v>
      </c>
      <c r="I50" s="40">
        <v>0.0</v>
      </c>
      <c r="J50" s="40">
        <v>0.0</v>
      </c>
      <c r="K50" s="39">
        <v>36892.0</v>
      </c>
      <c r="L50" s="37" t="s">
        <v>77</v>
      </c>
      <c r="M50" s="41">
        <f t="shared" si="1"/>
        <v>0</v>
      </c>
      <c r="N50" s="42"/>
    </row>
    <row r="51">
      <c r="A51" s="43">
        <v>49.0</v>
      </c>
      <c r="B51" s="36" t="s">
        <v>71</v>
      </c>
      <c r="C51" s="36" t="s">
        <v>72</v>
      </c>
      <c r="D51" s="37" t="s">
        <v>73</v>
      </c>
      <c r="E51" s="38" t="s">
        <v>74</v>
      </c>
      <c r="F51" s="37" t="s">
        <v>75</v>
      </c>
      <c r="G51" s="39">
        <v>36892.0</v>
      </c>
      <c r="H51" s="37" t="s">
        <v>76</v>
      </c>
      <c r="I51" s="40">
        <v>0.0</v>
      </c>
      <c r="J51" s="40">
        <v>0.0</v>
      </c>
      <c r="K51" s="39">
        <v>36892.0</v>
      </c>
      <c r="L51" s="37" t="s">
        <v>77</v>
      </c>
      <c r="M51" s="41">
        <f t="shared" si="1"/>
        <v>0</v>
      </c>
      <c r="N51" s="42"/>
    </row>
    <row r="52">
      <c r="A52" s="43">
        <v>50.0</v>
      </c>
      <c r="B52" s="36" t="s">
        <v>71</v>
      </c>
      <c r="C52" s="36" t="s">
        <v>72</v>
      </c>
      <c r="D52" s="37" t="s">
        <v>73</v>
      </c>
      <c r="E52" s="38" t="s">
        <v>74</v>
      </c>
      <c r="F52" s="37" t="s">
        <v>75</v>
      </c>
      <c r="G52" s="39">
        <v>36892.0</v>
      </c>
      <c r="H52" s="37" t="s">
        <v>76</v>
      </c>
      <c r="I52" s="40">
        <v>0.0</v>
      </c>
      <c r="J52" s="40">
        <v>0.0</v>
      </c>
      <c r="K52" s="39">
        <v>36892.0</v>
      </c>
      <c r="L52" s="37" t="s">
        <v>77</v>
      </c>
      <c r="M52" s="41">
        <f t="shared" si="1"/>
        <v>0</v>
      </c>
      <c r="N52" s="42"/>
    </row>
    <row r="53">
      <c r="A53" s="35">
        <v>51.0</v>
      </c>
      <c r="B53" s="36" t="s">
        <v>71</v>
      </c>
      <c r="C53" s="36" t="s">
        <v>72</v>
      </c>
      <c r="D53" s="37" t="s">
        <v>73</v>
      </c>
      <c r="E53" s="38" t="s">
        <v>74</v>
      </c>
      <c r="F53" s="37" t="s">
        <v>75</v>
      </c>
      <c r="G53" s="39">
        <v>36892.0</v>
      </c>
      <c r="H53" s="37" t="s">
        <v>76</v>
      </c>
      <c r="I53" s="40">
        <v>0.0</v>
      </c>
      <c r="J53" s="40">
        <v>0.0</v>
      </c>
      <c r="K53" s="39">
        <v>36892.0</v>
      </c>
      <c r="L53" s="37" t="s">
        <v>77</v>
      </c>
      <c r="M53" s="41">
        <f t="shared" si="1"/>
        <v>0</v>
      </c>
      <c r="N53" s="42"/>
    </row>
    <row r="54">
      <c r="A54" s="43">
        <v>52.0</v>
      </c>
      <c r="B54" s="36" t="s">
        <v>71</v>
      </c>
      <c r="C54" s="36" t="s">
        <v>72</v>
      </c>
      <c r="D54" s="37" t="s">
        <v>73</v>
      </c>
      <c r="E54" s="38" t="s">
        <v>74</v>
      </c>
      <c r="F54" s="37" t="s">
        <v>75</v>
      </c>
      <c r="G54" s="39">
        <v>36892.0</v>
      </c>
      <c r="H54" s="37" t="s">
        <v>76</v>
      </c>
      <c r="I54" s="40">
        <v>0.0</v>
      </c>
      <c r="J54" s="40">
        <v>0.0</v>
      </c>
      <c r="K54" s="39">
        <v>36892.0</v>
      </c>
      <c r="L54" s="37" t="s">
        <v>77</v>
      </c>
      <c r="M54" s="41">
        <f t="shared" si="1"/>
        <v>0</v>
      </c>
      <c r="N54" s="42"/>
    </row>
    <row r="55">
      <c r="A55" s="35">
        <v>53.0</v>
      </c>
      <c r="B55" s="36" t="s">
        <v>71</v>
      </c>
      <c r="C55" s="36" t="s">
        <v>72</v>
      </c>
      <c r="D55" s="37" t="s">
        <v>73</v>
      </c>
      <c r="E55" s="38" t="s">
        <v>74</v>
      </c>
      <c r="F55" s="37" t="s">
        <v>75</v>
      </c>
      <c r="G55" s="39">
        <v>36892.0</v>
      </c>
      <c r="H55" s="37" t="s">
        <v>76</v>
      </c>
      <c r="I55" s="40">
        <v>0.0</v>
      </c>
      <c r="J55" s="40">
        <v>0.0</v>
      </c>
      <c r="K55" s="39">
        <v>36892.0</v>
      </c>
      <c r="L55" s="37" t="s">
        <v>77</v>
      </c>
      <c r="M55" s="41">
        <f t="shared" si="1"/>
        <v>0</v>
      </c>
      <c r="N55" s="42"/>
    </row>
    <row r="56">
      <c r="A56" s="43">
        <v>54.0</v>
      </c>
      <c r="B56" s="36" t="s">
        <v>71</v>
      </c>
      <c r="C56" s="36" t="s">
        <v>72</v>
      </c>
      <c r="D56" s="37" t="s">
        <v>73</v>
      </c>
      <c r="E56" s="38" t="s">
        <v>74</v>
      </c>
      <c r="F56" s="37" t="s">
        <v>75</v>
      </c>
      <c r="G56" s="39">
        <v>36892.0</v>
      </c>
      <c r="H56" s="37" t="s">
        <v>76</v>
      </c>
      <c r="I56" s="40">
        <v>0.0</v>
      </c>
      <c r="J56" s="40">
        <v>0.0</v>
      </c>
      <c r="K56" s="39">
        <v>36892.0</v>
      </c>
      <c r="L56" s="37" t="s">
        <v>77</v>
      </c>
      <c r="M56" s="41">
        <f t="shared" si="1"/>
        <v>0</v>
      </c>
      <c r="N56" s="42"/>
    </row>
    <row r="57">
      <c r="A57" s="43">
        <v>55.0</v>
      </c>
      <c r="B57" s="36" t="s">
        <v>71</v>
      </c>
      <c r="C57" s="36" t="s">
        <v>72</v>
      </c>
      <c r="D57" s="37" t="s">
        <v>73</v>
      </c>
      <c r="E57" s="38" t="s">
        <v>74</v>
      </c>
      <c r="F57" s="37" t="s">
        <v>75</v>
      </c>
      <c r="G57" s="39">
        <v>36892.0</v>
      </c>
      <c r="H57" s="37" t="s">
        <v>76</v>
      </c>
      <c r="I57" s="40">
        <v>0.0</v>
      </c>
      <c r="J57" s="40">
        <v>0.0</v>
      </c>
      <c r="K57" s="39">
        <v>36892.0</v>
      </c>
      <c r="L57" s="37" t="s">
        <v>77</v>
      </c>
      <c r="M57" s="41">
        <f t="shared" si="1"/>
        <v>0</v>
      </c>
      <c r="N57" s="42"/>
    </row>
    <row r="58">
      <c r="A58" s="43">
        <v>56.0</v>
      </c>
      <c r="B58" s="36" t="s">
        <v>71</v>
      </c>
      <c r="C58" s="36" t="s">
        <v>72</v>
      </c>
      <c r="D58" s="37" t="s">
        <v>73</v>
      </c>
      <c r="E58" s="38" t="s">
        <v>74</v>
      </c>
      <c r="F58" s="37" t="s">
        <v>75</v>
      </c>
      <c r="G58" s="39">
        <v>36892.0</v>
      </c>
      <c r="H58" s="37" t="s">
        <v>76</v>
      </c>
      <c r="I58" s="40">
        <v>0.0</v>
      </c>
      <c r="J58" s="40">
        <v>0.0</v>
      </c>
      <c r="K58" s="39">
        <v>36892.0</v>
      </c>
      <c r="L58" s="37" t="s">
        <v>77</v>
      </c>
      <c r="M58" s="41">
        <f t="shared" si="1"/>
        <v>0</v>
      </c>
      <c r="N58" s="42"/>
    </row>
    <row r="59">
      <c r="A59" s="35">
        <v>57.0</v>
      </c>
      <c r="B59" s="36" t="s">
        <v>71</v>
      </c>
      <c r="C59" s="36" t="s">
        <v>72</v>
      </c>
      <c r="D59" s="37" t="s">
        <v>73</v>
      </c>
      <c r="E59" s="38" t="s">
        <v>74</v>
      </c>
      <c r="F59" s="37" t="s">
        <v>75</v>
      </c>
      <c r="G59" s="39">
        <v>36892.0</v>
      </c>
      <c r="H59" s="37" t="s">
        <v>76</v>
      </c>
      <c r="I59" s="40">
        <v>0.0</v>
      </c>
      <c r="J59" s="40">
        <v>0.0</v>
      </c>
      <c r="K59" s="39">
        <v>36892.0</v>
      </c>
      <c r="L59" s="37" t="s">
        <v>77</v>
      </c>
      <c r="M59" s="41">
        <f t="shared" si="1"/>
        <v>0</v>
      </c>
      <c r="N59" s="42"/>
    </row>
    <row r="60">
      <c r="A60" s="43">
        <v>58.0</v>
      </c>
      <c r="B60" s="36" t="s">
        <v>71</v>
      </c>
      <c r="C60" s="36" t="s">
        <v>72</v>
      </c>
      <c r="D60" s="37" t="s">
        <v>73</v>
      </c>
      <c r="E60" s="38" t="s">
        <v>74</v>
      </c>
      <c r="F60" s="37" t="s">
        <v>75</v>
      </c>
      <c r="G60" s="39">
        <v>36892.0</v>
      </c>
      <c r="H60" s="37" t="s">
        <v>76</v>
      </c>
      <c r="I60" s="40">
        <v>0.0</v>
      </c>
      <c r="J60" s="40">
        <v>0.0</v>
      </c>
      <c r="K60" s="39">
        <v>36892.0</v>
      </c>
      <c r="L60" s="37" t="s">
        <v>77</v>
      </c>
      <c r="M60" s="41">
        <f t="shared" si="1"/>
        <v>0</v>
      </c>
      <c r="N60" s="42"/>
    </row>
    <row r="61">
      <c r="A61" s="35">
        <v>59.0</v>
      </c>
      <c r="B61" s="36" t="s">
        <v>71</v>
      </c>
      <c r="C61" s="36" t="s">
        <v>72</v>
      </c>
      <c r="D61" s="37" t="s">
        <v>73</v>
      </c>
      <c r="E61" s="38" t="s">
        <v>74</v>
      </c>
      <c r="F61" s="37" t="s">
        <v>75</v>
      </c>
      <c r="G61" s="39">
        <v>36892.0</v>
      </c>
      <c r="H61" s="37" t="s">
        <v>76</v>
      </c>
      <c r="I61" s="40">
        <v>0.0</v>
      </c>
      <c r="J61" s="40">
        <v>0.0</v>
      </c>
      <c r="K61" s="39">
        <v>36892.0</v>
      </c>
      <c r="L61" s="37" t="s">
        <v>77</v>
      </c>
      <c r="M61" s="41">
        <f t="shared" si="1"/>
        <v>0</v>
      </c>
      <c r="N61" s="42"/>
    </row>
    <row r="62">
      <c r="A62" s="43">
        <v>60.0</v>
      </c>
      <c r="B62" s="36" t="s">
        <v>71</v>
      </c>
      <c r="C62" s="36" t="s">
        <v>72</v>
      </c>
      <c r="D62" s="37" t="s">
        <v>73</v>
      </c>
      <c r="E62" s="38" t="s">
        <v>74</v>
      </c>
      <c r="F62" s="37" t="s">
        <v>75</v>
      </c>
      <c r="G62" s="39">
        <v>36892.0</v>
      </c>
      <c r="H62" s="37" t="s">
        <v>76</v>
      </c>
      <c r="I62" s="40">
        <v>0.0</v>
      </c>
      <c r="J62" s="40">
        <v>0.0</v>
      </c>
      <c r="K62" s="39">
        <v>36892.0</v>
      </c>
      <c r="L62" s="37" t="s">
        <v>77</v>
      </c>
      <c r="M62" s="41">
        <f t="shared" si="1"/>
        <v>0</v>
      </c>
      <c r="N62" s="42"/>
    </row>
    <row r="63">
      <c r="A63" s="35">
        <v>61.0</v>
      </c>
      <c r="B63" s="36" t="s">
        <v>71</v>
      </c>
      <c r="C63" s="36" t="s">
        <v>72</v>
      </c>
      <c r="D63" s="37" t="s">
        <v>73</v>
      </c>
      <c r="E63" s="53" t="s">
        <v>74</v>
      </c>
      <c r="F63" s="37" t="s">
        <v>75</v>
      </c>
      <c r="G63" s="39">
        <v>36892.0</v>
      </c>
      <c r="H63" s="37" t="s">
        <v>76</v>
      </c>
      <c r="I63" s="40">
        <v>0.0</v>
      </c>
      <c r="J63" s="40">
        <v>0.0</v>
      </c>
      <c r="K63" s="39">
        <v>36892.0</v>
      </c>
      <c r="L63" s="37" t="s">
        <v>77</v>
      </c>
      <c r="M63" s="41">
        <f t="shared" si="1"/>
        <v>0</v>
      </c>
      <c r="N63" s="42"/>
    </row>
    <row r="64">
      <c r="A64" s="43">
        <v>62.0</v>
      </c>
      <c r="B64" s="36" t="s">
        <v>71</v>
      </c>
      <c r="C64" s="36" t="s">
        <v>72</v>
      </c>
      <c r="D64" s="37" t="s">
        <v>73</v>
      </c>
      <c r="E64" s="38" t="s">
        <v>74</v>
      </c>
      <c r="F64" s="37" t="s">
        <v>75</v>
      </c>
      <c r="G64" s="39">
        <v>36892.0</v>
      </c>
      <c r="H64" s="37" t="s">
        <v>76</v>
      </c>
      <c r="I64" s="40">
        <v>0.0</v>
      </c>
      <c r="J64" s="40">
        <v>0.0</v>
      </c>
      <c r="K64" s="39">
        <v>36892.0</v>
      </c>
      <c r="L64" s="37" t="s">
        <v>77</v>
      </c>
      <c r="M64" s="41">
        <f t="shared" si="1"/>
        <v>0</v>
      </c>
      <c r="N64" s="42"/>
    </row>
    <row r="65">
      <c r="A65" s="43">
        <v>63.0</v>
      </c>
      <c r="B65" s="36" t="s">
        <v>71</v>
      </c>
      <c r="C65" s="36" t="s">
        <v>72</v>
      </c>
      <c r="D65" s="37" t="s">
        <v>73</v>
      </c>
      <c r="E65" s="38" t="s">
        <v>74</v>
      </c>
      <c r="F65" s="37" t="s">
        <v>75</v>
      </c>
      <c r="G65" s="39">
        <v>36892.0</v>
      </c>
      <c r="H65" s="37" t="s">
        <v>76</v>
      </c>
      <c r="I65" s="40">
        <v>0.0</v>
      </c>
      <c r="J65" s="40">
        <v>0.0</v>
      </c>
      <c r="K65" s="39">
        <v>36892.0</v>
      </c>
      <c r="L65" s="37" t="s">
        <v>77</v>
      </c>
      <c r="M65" s="41">
        <f t="shared" si="1"/>
        <v>0</v>
      </c>
      <c r="N65" s="42"/>
    </row>
    <row r="66">
      <c r="A66" s="43">
        <v>64.0</v>
      </c>
      <c r="B66" s="36" t="s">
        <v>71</v>
      </c>
      <c r="C66" s="36" t="s">
        <v>72</v>
      </c>
      <c r="D66" s="37" t="s">
        <v>73</v>
      </c>
      <c r="E66" s="38" t="s">
        <v>74</v>
      </c>
      <c r="F66" s="37" t="s">
        <v>75</v>
      </c>
      <c r="G66" s="39">
        <v>36892.0</v>
      </c>
      <c r="H66" s="37" t="s">
        <v>76</v>
      </c>
      <c r="I66" s="40">
        <v>0.0</v>
      </c>
      <c r="J66" s="40">
        <v>0.0</v>
      </c>
      <c r="K66" s="39">
        <v>36892.0</v>
      </c>
      <c r="L66" s="37" t="s">
        <v>77</v>
      </c>
      <c r="M66" s="41">
        <f t="shared" si="1"/>
        <v>0</v>
      </c>
      <c r="N66" s="42"/>
    </row>
    <row r="67">
      <c r="A67" s="35">
        <v>65.0</v>
      </c>
      <c r="B67" s="36" t="s">
        <v>71</v>
      </c>
      <c r="C67" s="36" t="s">
        <v>72</v>
      </c>
      <c r="D67" s="37" t="s">
        <v>73</v>
      </c>
      <c r="E67" s="38" t="s">
        <v>74</v>
      </c>
      <c r="F67" s="37" t="s">
        <v>75</v>
      </c>
      <c r="G67" s="39">
        <v>36892.0</v>
      </c>
      <c r="H67" s="37" t="s">
        <v>76</v>
      </c>
      <c r="I67" s="40">
        <v>0.0</v>
      </c>
      <c r="J67" s="40">
        <v>0.0</v>
      </c>
      <c r="K67" s="39">
        <v>36892.0</v>
      </c>
      <c r="L67" s="37" t="s">
        <v>77</v>
      </c>
      <c r="M67" s="41">
        <f t="shared" si="1"/>
        <v>0</v>
      </c>
      <c r="N67" s="42"/>
    </row>
    <row r="68">
      <c r="A68" s="43">
        <v>66.0</v>
      </c>
      <c r="B68" s="36" t="s">
        <v>71</v>
      </c>
      <c r="C68" s="36" t="s">
        <v>72</v>
      </c>
      <c r="D68" s="37" t="s">
        <v>73</v>
      </c>
      <c r="E68" s="38" t="s">
        <v>74</v>
      </c>
      <c r="F68" s="37" t="s">
        <v>75</v>
      </c>
      <c r="G68" s="39">
        <v>36892.0</v>
      </c>
      <c r="H68" s="37" t="s">
        <v>76</v>
      </c>
      <c r="I68" s="40">
        <v>0.0</v>
      </c>
      <c r="J68" s="40">
        <v>0.0</v>
      </c>
      <c r="K68" s="39">
        <v>36892.0</v>
      </c>
      <c r="L68" s="37" t="s">
        <v>77</v>
      </c>
      <c r="M68" s="41">
        <f t="shared" si="1"/>
        <v>0</v>
      </c>
      <c r="N68" s="42"/>
    </row>
    <row r="69">
      <c r="A69" s="35">
        <v>67.0</v>
      </c>
      <c r="B69" s="36" t="s">
        <v>71</v>
      </c>
      <c r="C69" s="36" t="s">
        <v>72</v>
      </c>
      <c r="D69" s="37" t="s">
        <v>73</v>
      </c>
      <c r="E69" s="38" t="s">
        <v>74</v>
      </c>
      <c r="F69" s="37" t="s">
        <v>75</v>
      </c>
      <c r="G69" s="39">
        <v>36892.0</v>
      </c>
      <c r="H69" s="37" t="s">
        <v>76</v>
      </c>
      <c r="I69" s="40">
        <v>0.0</v>
      </c>
      <c r="J69" s="40">
        <v>0.0</v>
      </c>
      <c r="K69" s="39">
        <v>36892.0</v>
      </c>
      <c r="L69" s="37" t="s">
        <v>77</v>
      </c>
      <c r="M69" s="41">
        <f t="shared" si="1"/>
        <v>0</v>
      </c>
      <c r="N69" s="42"/>
    </row>
    <row r="70">
      <c r="A70" s="43">
        <v>68.0</v>
      </c>
      <c r="B70" s="36" t="s">
        <v>71</v>
      </c>
      <c r="C70" s="36" t="s">
        <v>72</v>
      </c>
      <c r="D70" s="37" t="s">
        <v>73</v>
      </c>
      <c r="E70" s="38" t="s">
        <v>74</v>
      </c>
      <c r="F70" s="37" t="s">
        <v>75</v>
      </c>
      <c r="G70" s="39">
        <v>36892.0</v>
      </c>
      <c r="H70" s="37" t="s">
        <v>76</v>
      </c>
      <c r="I70" s="40">
        <v>0.0</v>
      </c>
      <c r="J70" s="40">
        <v>0.0</v>
      </c>
      <c r="K70" s="39">
        <v>36892.0</v>
      </c>
      <c r="L70" s="37" t="s">
        <v>77</v>
      </c>
      <c r="M70" s="41">
        <f t="shared" si="1"/>
        <v>0</v>
      </c>
      <c r="N70" s="42"/>
    </row>
    <row r="71">
      <c r="A71" s="43">
        <v>69.0</v>
      </c>
      <c r="B71" s="36" t="s">
        <v>71</v>
      </c>
      <c r="C71" s="36" t="s">
        <v>72</v>
      </c>
      <c r="D71" s="37" t="s">
        <v>73</v>
      </c>
      <c r="E71" s="38" t="s">
        <v>74</v>
      </c>
      <c r="F71" s="37" t="s">
        <v>75</v>
      </c>
      <c r="G71" s="39">
        <v>36892.0</v>
      </c>
      <c r="H71" s="37" t="s">
        <v>76</v>
      </c>
      <c r="I71" s="40">
        <v>0.0</v>
      </c>
      <c r="J71" s="40">
        <v>0.0</v>
      </c>
      <c r="K71" s="39">
        <v>36892.0</v>
      </c>
      <c r="L71" s="37" t="s">
        <v>77</v>
      </c>
      <c r="M71" s="41">
        <f t="shared" si="1"/>
        <v>0</v>
      </c>
      <c r="N71" s="42"/>
    </row>
    <row r="72">
      <c r="A72" s="43">
        <v>70.0</v>
      </c>
      <c r="B72" s="36" t="s">
        <v>71</v>
      </c>
      <c r="C72" s="36" t="s">
        <v>72</v>
      </c>
      <c r="D72" s="37" t="s">
        <v>73</v>
      </c>
      <c r="E72" s="38" t="s">
        <v>74</v>
      </c>
      <c r="F72" s="37" t="s">
        <v>75</v>
      </c>
      <c r="G72" s="39">
        <v>36892.0</v>
      </c>
      <c r="H72" s="37" t="s">
        <v>76</v>
      </c>
      <c r="I72" s="40">
        <v>0.0</v>
      </c>
      <c r="J72" s="40">
        <v>0.0</v>
      </c>
      <c r="K72" s="39">
        <v>36892.0</v>
      </c>
      <c r="L72" s="37" t="s">
        <v>77</v>
      </c>
      <c r="M72" s="41">
        <f t="shared" si="1"/>
        <v>0</v>
      </c>
      <c r="N72" s="42"/>
    </row>
    <row r="73">
      <c r="A73" s="35">
        <v>71.0</v>
      </c>
      <c r="B73" s="36" t="s">
        <v>71</v>
      </c>
      <c r="C73" s="36" t="s">
        <v>72</v>
      </c>
      <c r="D73" s="37" t="s">
        <v>73</v>
      </c>
      <c r="E73" s="38" t="s">
        <v>74</v>
      </c>
      <c r="F73" s="37" t="s">
        <v>75</v>
      </c>
      <c r="G73" s="39">
        <v>36892.0</v>
      </c>
      <c r="H73" s="37" t="s">
        <v>76</v>
      </c>
      <c r="I73" s="40">
        <v>0.0</v>
      </c>
      <c r="J73" s="40">
        <v>0.0</v>
      </c>
      <c r="K73" s="39">
        <v>36892.0</v>
      </c>
      <c r="L73" s="37" t="s">
        <v>77</v>
      </c>
      <c r="M73" s="41">
        <f t="shared" si="1"/>
        <v>0</v>
      </c>
      <c r="N73" s="42"/>
    </row>
    <row r="74">
      <c r="A74" s="43">
        <v>72.0</v>
      </c>
      <c r="B74" s="36" t="s">
        <v>71</v>
      </c>
      <c r="C74" s="36" t="s">
        <v>72</v>
      </c>
      <c r="D74" s="37" t="s">
        <v>73</v>
      </c>
      <c r="E74" s="38" t="s">
        <v>74</v>
      </c>
      <c r="F74" s="37" t="s">
        <v>75</v>
      </c>
      <c r="G74" s="39">
        <v>36892.0</v>
      </c>
      <c r="H74" s="37" t="s">
        <v>76</v>
      </c>
      <c r="I74" s="40">
        <v>0.0</v>
      </c>
      <c r="J74" s="40">
        <v>0.0</v>
      </c>
      <c r="K74" s="39">
        <v>36892.0</v>
      </c>
      <c r="L74" s="37" t="s">
        <v>77</v>
      </c>
      <c r="M74" s="41">
        <f t="shared" si="1"/>
        <v>0</v>
      </c>
      <c r="N74" s="42"/>
    </row>
    <row r="75">
      <c r="A75" s="35">
        <v>73.0</v>
      </c>
      <c r="B75" s="36" t="s">
        <v>71</v>
      </c>
      <c r="C75" s="36" t="s">
        <v>72</v>
      </c>
      <c r="D75" s="37" t="s">
        <v>73</v>
      </c>
      <c r="E75" s="38" t="s">
        <v>74</v>
      </c>
      <c r="F75" s="37" t="s">
        <v>75</v>
      </c>
      <c r="G75" s="39">
        <v>36892.0</v>
      </c>
      <c r="H75" s="37" t="s">
        <v>76</v>
      </c>
      <c r="I75" s="40">
        <v>0.0</v>
      </c>
      <c r="J75" s="40">
        <v>0.0</v>
      </c>
      <c r="K75" s="39">
        <v>36892.0</v>
      </c>
      <c r="L75" s="37" t="s">
        <v>77</v>
      </c>
      <c r="M75" s="41">
        <f t="shared" si="1"/>
        <v>0</v>
      </c>
      <c r="N75" s="42"/>
    </row>
    <row r="76">
      <c r="A76" s="43">
        <v>74.0</v>
      </c>
      <c r="B76" s="36" t="s">
        <v>71</v>
      </c>
      <c r="C76" s="36" t="s">
        <v>72</v>
      </c>
      <c r="D76" s="37" t="s">
        <v>73</v>
      </c>
      <c r="E76" s="38" t="s">
        <v>74</v>
      </c>
      <c r="F76" s="37" t="s">
        <v>75</v>
      </c>
      <c r="G76" s="39">
        <v>36892.0</v>
      </c>
      <c r="H76" s="37" t="s">
        <v>76</v>
      </c>
      <c r="I76" s="40">
        <v>0.0</v>
      </c>
      <c r="J76" s="40">
        <v>0.0</v>
      </c>
      <c r="K76" s="39">
        <v>36892.0</v>
      </c>
      <c r="L76" s="37" t="s">
        <v>77</v>
      </c>
      <c r="M76" s="41">
        <f t="shared" si="1"/>
        <v>0</v>
      </c>
      <c r="N76" s="42"/>
    </row>
    <row r="77">
      <c r="A77" s="43">
        <v>75.0</v>
      </c>
      <c r="B77" s="36" t="s">
        <v>71</v>
      </c>
      <c r="C77" s="36" t="s">
        <v>72</v>
      </c>
      <c r="D77" s="37" t="s">
        <v>73</v>
      </c>
      <c r="E77" s="38" t="s">
        <v>74</v>
      </c>
      <c r="F77" s="37" t="s">
        <v>75</v>
      </c>
      <c r="G77" s="39">
        <v>36892.0</v>
      </c>
      <c r="H77" s="37" t="s">
        <v>76</v>
      </c>
      <c r="I77" s="40">
        <v>0.0</v>
      </c>
      <c r="J77" s="40">
        <v>0.0</v>
      </c>
      <c r="K77" s="39">
        <v>36892.0</v>
      </c>
      <c r="L77" s="37" t="s">
        <v>77</v>
      </c>
      <c r="M77" s="41">
        <f t="shared" si="1"/>
        <v>0</v>
      </c>
      <c r="N77" s="42"/>
    </row>
    <row r="78">
      <c r="A78" s="43">
        <v>76.0</v>
      </c>
      <c r="B78" s="36" t="s">
        <v>71</v>
      </c>
      <c r="C78" s="36" t="s">
        <v>72</v>
      </c>
      <c r="D78" s="37" t="s">
        <v>73</v>
      </c>
      <c r="E78" s="38" t="s">
        <v>74</v>
      </c>
      <c r="F78" s="37" t="s">
        <v>75</v>
      </c>
      <c r="G78" s="39">
        <v>36892.0</v>
      </c>
      <c r="H78" s="37" t="s">
        <v>76</v>
      </c>
      <c r="I78" s="40">
        <v>0.0</v>
      </c>
      <c r="J78" s="40">
        <v>0.0</v>
      </c>
      <c r="K78" s="39">
        <v>36892.0</v>
      </c>
      <c r="L78" s="37" t="s">
        <v>77</v>
      </c>
      <c r="M78" s="41">
        <f t="shared" si="1"/>
        <v>0</v>
      </c>
      <c r="N78" s="42"/>
    </row>
    <row r="79">
      <c r="A79" s="35">
        <v>77.0</v>
      </c>
      <c r="B79" s="36" t="s">
        <v>71</v>
      </c>
      <c r="C79" s="36" t="s">
        <v>72</v>
      </c>
      <c r="D79" s="37" t="s">
        <v>73</v>
      </c>
      <c r="E79" s="38" t="s">
        <v>74</v>
      </c>
      <c r="F79" s="37" t="s">
        <v>75</v>
      </c>
      <c r="G79" s="39">
        <v>36892.0</v>
      </c>
      <c r="H79" s="37" t="s">
        <v>76</v>
      </c>
      <c r="I79" s="40">
        <v>0.0</v>
      </c>
      <c r="J79" s="40">
        <v>0.0</v>
      </c>
      <c r="K79" s="39">
        <v>36892.0</v>
      </c>
      <c r="L79" s="37" t="s">
        <v>77</v>
      </c>
      <c r="M79" s="41">
        <f t="shared" si="1"/>
        <v>0</v>
      </c>
      <c r="N79" s="42"/>
    </row>
    <row r="80">
      <c r="A80" s="43">
        <v>78.0</v>
      </c>
      <c r="B80" s="36" t="s">
        <v>71</v>
      </c>
      <c r="C80" s="36" t="s">
        <v>72</v>
      </c>
      <c r="D80" s="37" t="s">
        <v>73</v>
      </c>
      <c r="E80" s="38" t="s">
        <v>74</v>
      </c>
      <c r="F80" s="37" t="s">
        <v>75</v>
      </c>
      <c r="G80" s="39">
        <v>36892.0</v>
      </c>
      <c r="H80" s="37" t="s">
        <v>76</v>
      </c>
      <c r="I80" s="40">
        <v>0.0</v>
      </c>
      <c r="J80" s="40">
        <v>0.0</v>
      </c>
      <c r="K80" s="39">
        <v>36892.0</v>
      </c>
      <c r="L80" s="37" t="s">
        <v>77</v>
      </c>
      <c r="M80" s="41">
        <f t="shared" si="1"/>
        <v>0</v>
      </c>
      <c r="N80" s="42"/>
    </row>
    <row r="81">
      <c r="A81" s="35">
        <v>79.0</v>
      </c>
      <c r="B81" s="36" t="s">
        <v>71</v>
      </c>
      <c r="C81" s="36" t="s">
        <v>72</v>
      </c>
      <c r="D81" s="37" t="s">
        <v>73</v>
      </c>
      <c r="E81" s="38" t="s">
        <v>74</v>
      </c>
      <c r="F81" s="37" t="s">
        <v>75</v>
      </c>
      <c r="G81" s="39">
        <v>36892.0</v>
      </c>
      <c r="H81" s="37" t="s">
        <v>76</v>
      </c>
      <c r="I81" s="40">
        <v>0.0</v>
      </c>
      <c r="J81" s="40">
        <v>0.0</v>
      </c>
      <c r="K81" s="39">
        <v>36892.0</v>
      </c>
      <c r="L81" s="37" t="s">
        <v>77</v>
      </c>
      <c r="M81" s="41">
        <f t="shared" si="1"/>
        <v>0</v>
      </c>
      <c r="N81" s="42"/>
    </row>
    <row r="82">
      <c r="A82" s="43">
        <v>80.0</v>
      </c>
      <c r="B82" s="36" t="s">
        <v>71</v>
      </c>
      <c r="C82" s="36" t="s">
        <v>72</v>
      </c>
      <c r="D82" s="37" t="s">
        <v>73</v>
      </c>
      <c r="E82" s="38" t="s">
        <v>74</v>
      </c>
      <c r="F82" s="37" t="s">
        <v>75</v>
      </c>
      <c r="G82" s="39">
        <v>36892.0</v>
      </c>
      <c r="H82" s="37" t="s">
        <v>76</v>
      </c>
      <c r="I82" s="40">
        <v>0.0</v>
      </c>
      <c r="J82" s="40">
        <v>0.0</v>
      </c>
      <c r="K82" s="39">
        <v>36892.0</v>
      </c>
      <c r="L82" s="37" t="s">
        <v>77</v>
      </c>
      <c r="M82" s="41">
        <f t="shared" si="1"/>
        <v>0</v>
      </c>
      <c r="N82" s="42"/>
    </row>
    <row r="83">
      <c r="A83" s="35">
        <v>81.0</v>
      </c>
      <c r="B83" s="36" t="s">
        <v>71</v>
      </c>
      <c r="C83" s="36" t="s">
        <v>72</v>
      </c>
      <c r="D83" s="37" t="s">
        <v>73</v>
      </c>
      <c r="E83" s="38" t="s">
        <v>74</v>
      </c>
      <c r="F83" s="37" t="s">
        <v>75</v>
      </c>
      <c r="G83" s="39">
        <v>36892.0</v>
      </c>
      <c r="H83" s="37" t="s">
        <v>76</v>
      </c>
      <c r="I83" s="40">
        <v>0.0</v>
      </c>
      <c r="J83" s="40">
        <v>0.0</v>
      </c>
      <c r="K83" s="39">
        <v>36892.0</v>
      </c>
      <c r="L83" s="37" t="s">
        <v>77</v>
      </c>
      <c r="M83" s="41">
        <f t="shared" si="1"/>
        <v>0</v>
      </c>
      <c r="N83" s="42"/>
    </row>
    <row r="84">
      <c r="A84" s="43">
        <v>82.0</v>
      </c>
      <c r="B84" s="36" t="s">
        <v>71</v>
      </c>
      <c r="C84" s="36" t="s">
        <v>72</v>
      </c>
      <c r="D84" s="37" t="s">
        <v>73</v>
      </c>
      <c r="E84" s="38" t="s">
        <v>74</v>
      </c>
      <c r="F84" s="37" t="s">
        <v>75</v>
      </c>
      <c r="G84" s="39">
        <v>36892.0</v>
      </c>
      <c r="H84" s="37" t="s">
        <v>76</v>
      </c>
      <c r="I84" s="40">
        <v>0.0</v>
      </c>
      <c r="J84" s="40">
        <v>0.0</v>
      </c>
      <c r="K84" s="39">
        <v>36892.0</v>
      </c>
      <c r="L84" s="37" t="s">
        <v>77</v>
      </c>
      <c r="M84" s="41">
        <f t="shared" si="1"/>
        <v>0</v>
      </c>
      <c r="N84" s="42"/>
    </row>
    <row r="85">
      <c r="A85" s="43">
        <v>83.0</v>
      </c>
      <c r="B85" s="36" t="s">
        <v>71</v>
      </c>
      <c r="C85" s="36" t="s">
        <v>72</v>
      </c>
      <c r="D85" s="37" t="s">
        <v>73</v>
      </c>
      <c r="E85" s="38" t="s">
        <v>74</v>
      </c>
      <c r="F85" s="37" t="s">
        <v>75</v>
      </c>
      <c r="G85" s="39">
        <v>36892.0</v>
      </c>
      <c r="H85" s="37" t="s">
        <v>76</v>
      </c>
      <c r="I85" s="40">
        <v>0.0</v>
      </c>
      <c r="J85" s="40">
        <v>0.0</v>
      </c>
      <c r="K85" s="39">
        <v>36892.0</v>
      </c>
      <c r="L85" s="37" t="s">
        <v>77</v>
      </c>
      <c r="M85" s="41">
        <f t="shared" si="1"/>
        <v>0</v>
      </c>
      <c r="N85" s="42"/>
    </row>
    <row r="86">
      <c r="A86" s="43">
        <v>84.0</v>
      </c>
      <c r="B86" s="36" t="s">
        <v>71</v>
      </c>
      <c r="C86" s="36" t="s">
        <v>72</v>
      </c>
      <c r="D86" s="37" t="s">
        <v>73</v>
      </c>
      <c r="E86" s="38" t="s">
        <v>74</v>
      </c>
      <c r="F86" s="37" t="s">
        <v>75</v>
      </c>
      <c r="G86" s="39">
        <v>36892.0</v>
      </c>
      <c r="H86" s="37" t="s">
        <v>76</v>
      </c>
      <c r="I86" s="40">
        <v>0.0</v>
      </c>
      <c r="J86" s="40">
        <v>0.0</v>
      </c>
      <c r="K86" s="39">
        <v>36892.0</v>
      </c>
      <c r="L86" s="37" t="s">
        <v>77</v>
      </c>
      <c r="M86" s="41">
        <f t="shared" si="1"/>
        <v>0</v>
      </c>
      <c r="N86" s="42"/>
    </row>
    <row r="87">
      <c r="A87" s="43">
        <v>85.0</v>
      </c>
      <c r="B87" s="36" t="s">
        <v>71</v>
      </c>
      <c r="C87" s="36" t="s">
        <v>72</v>
      </c>
      <c r="D87" s="37" t="s">
        <v>73</v>
      </c>
      <c r="E87" s="38" t="s">
        <v>74</v>
      </c>
      <c r="F87" s="37" t="s">
        <v>75</v>
      </c>
      <c r="G87" s="39">
        <v>36892.0</v>
      </c>
      <c r="H87" s="37" t="s">
        <v>76</v>
      </c>
      <c r="I87" s="40">
        <v>0.0</v>
      </c>
      <c r="J87" s="40">
        <v>0.0</v>
      </c>
      <c r="K87" s="39">
        <v>36892.0</v>
      </c>
      <c r="L87" s="37" t="s">
        <v>77</v>
      </c>
      <c r="M87" s="41">
        <f t="shared" si="1"/>
        <v>0</v>
      </c>
      <c r="N87" s="42"/>
    </row>
    <row r="88">
      <c r="A88" s="43">
        <v>86.0</v>
      </c>
      <c r="B88" s="36" t="s">
        <v>71</v>
      </c>
      <c r="C88" s="36" t="s">
        <v>72</v>
      </c>
      <c r="D88" s="37" t="s">
        <v>73</v>
      </c>
      <c r="E88" s="38" t="s">
        <v>74</v>
      </c>
      <c r="F88" s="37" t="s">
        <v>75</v>
      </c>
      <c r="G88" s="39">
        <v>36892.0</v>
      </c>
      <c r="H88" s="37" t="s">
        <v>76</v>
      </c>
      <c r="I88" s="40">
        <v>0.0</v>
      </c>
      <c r="J88" s="40">
        <v>0.0</v>
      </c>
      <c r="K88" s="39">
        <v>36892.0</v>
      </c>
      <c r="L88" s="37" t="s">
        <v>77</v>
      </c>
      <c r="M88" s="41">
        <f t="shared" si="1"/>
        <v>0</v>
      </c>
      <c r="N88" s="42"/>
    </row>
    <row r="89">
      <c r="A89" s="44"/>
      <c r="B89" s="44"/>
      <c r="C89" s="44"/>
      <c r="D89" s="44"/>
      <c r="E89" s="44"/>
      <c r="F89" s="44"/>
      <c r="G89" s="44"/>
      <c r="H89" s="44"/>
      <c r="I89" s="44"/>
      <c r="J89" s="44"/>
      <c r="K89" s="44"/>
      <c r="L89" s="45"/>
      <c r="M89" s="44"/>
      <c r="N89" s="44"/>
    </row>
    <row r="90">
      <c r="A90" s="42"/>
      <c r="B90" s="42"/>
      <c r="C90" s="46" t="s">
        <v>78</v>
      </c>
      <c r="D90" s="47"/>
      <c r="E90" s="16"/>
      <c r="F90" s="16"/>
      <c r="G90" s="16"/>
      <c r="H90" s="48">
        <f>SUM(I3:I88)</f>
        <v>0</v>
      </c>
      <c r="I90" s="47"/>
      <c r="J90" s="49">
        <f>SUM(J3:J88)</f>
        <v>0</v>
      </c>
      <c r="K90" s="16"/>
      <c r="L90" s="50"/>
      <c r="M90" s="49">
        <f>SUM(M3:M88)</f>
        <v>0</v>
      </c>
      <c r="N90" s="16"/>
    </row>
  </sheetData>
  <mergeCells count="3">
    <mergeCell ref="B1:M1"/>
    <mergeCell ref="C90:D90"/>
    <mergeCell ref="H90:I90"/>
  </mergeCells>
  <dataValidations>
    <dataValidation type="list" allowBlank="1" sqref="E3:E88">
      <formula1>"No,Sí"</formula1>
    </dataValidation>
  </dataValidation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7.29"/>
    <col customWidth="1" min="2" max="2" width="33.71"/>
    <col customWidth="1" min="3" max="3" width="24.86"/>
    <col customWidth="1" min="5" max="5" width="8.14"/>
    <col customWidth="1" min="7" max="7" width="10.0"/>
    <col customWidth="1" min="8" max="8" width="16.14"/>
    <col customWidth="1" min="9" max="13" width="10.0"/>
  </cols>
  <sheetData>
    <row r="1" ht="30.75" customHeight="1">
      <c r="A1" s="29"/>
      <c r="B1" s="54" t="str">
        <f>"CAPÍTULO 4: Escenografía, atrezzo, vestuario de "&amp;Datos!C4&amp;" - NO incluya operaciones vinculadas en esta hoja"</f>
        <v>CAPÍTULO 4: Escenografía, atrezzo, vestuario de [Productora beneficiaria] - NO incluya operaciones vinculadas en esta hoja</v>
      </c>
      <c r="C1" s="31"/>
      <c r="D1" s="31"/>
      <c r="E1" s="31"/>
      <c r="F1" s="31"/>
      <c r="G1" s="31"/>
      <c r="H1" s="31"/>
      <c r="I1" s="31"/>
      <c r="J1" s="31"/>
      <c r="K1" s="31"/>
      <c r="L1" s="31"/>
      <c r="M1" s="31"/>
      <c r="N1" s="32"/>
    </row>
    <row r="2">
      <c r="A2" s="33" t="s">
        <v>58</v>
      </c>
      <c r="B2" s="34" t="s">
        <v>59</v>
      </c>
      <c r="C2" s="34" t="s">
        <v>60</v>
      </c>
      <c r="D2" s="34" t="s">
        <v>61</v>
      </c>
      <c r="E2" s="34" t="s">
        <v>62</v>
      </c>
      <c r="F2" s="34" t="s">
        <v>63</v>
      </c>
      <c r="G2" s="34" t="s">
        <v>64</v>
      </c>
      <c r="H2" s="34" t="s">
        <v>65</v>
      </c>
      <c r="I2" s="34" t="s">
        <v>66</v>
      </c>
      <c r="J2" s="34" t="s">
        <v>67</v>
      </c>
      <c r="K2" s="34" t="s">
        <v>68</v>
      </c>
      <c r="L2" s="34" t="s">
        <v>69</v>
      </c>
      <c r="M2" s="34" t="s">
        <v>70</v>
      </c>
      <c r="N2" s="32"/>
    </row>
    <row r="3">
      <c r="A3" s="55">
        <v>1.0</v>
      </c>
      <c r="B3" s="56" t="s">
        <v>71</v>
      </c>
      <c r="C3" s="56" t="s">
        <v>72</v>
      </c>
      <c r="D3" s="56" t="s">
        <v>73</v>
      </c>
      <c r="E3" s="38" t="s">
        <v>74</v>
      </c>
      <c r="F3" s="56" t="s">
        <v>75</v>
      </c>
      <c r="G3" s="57">
        <v>36892.0</v>
      </c>
      <c r="H3" s="56" t="s">
        <v>76</v>
      </c>
      <c r="I3" s="58">
        <v>0.0</v>
      </c>
      <c r="J3" s="58">
        <v>0.0</v>
      </c>
      <c r="K3" s="57">
        <v>36892.0</v>
      </c>
      <c r="L3" s="59" t="s">
        <v>77</v>
      </c>
      <c r="M3" s="60">
        <f t="shared" ref="M3:M23" si="1">IF(E3="Sí",I3,0)</f>
        <v>0</v>
      </c>
      <c r="N3" s="61"/>
    </row>
    <row r="4">
      <c r="A4" s="55">
        <v>2.0</v>
      </c>
      <c r="B4" s="56" t="s">
        <v>71</v>
      </c>
      <c r="C4" s="56" t="s">
        <v>72</v>
      </c>
      <c r="D4" s="56" t="s">
        <v>73</v>
      </c>
      <c r="E4" s="62" t="s">
        <v>74</v>
      </c>
      <c r="F4" s="56" t="s">
        <v>75</v>
      </c>
      <c r="G4" s="57">
        <v>36892.0</v>
      </c>
      <c r="H4" s="56" t="s">
        <v>76</v>
      </c>
      <c r="I4" s="58">
        <v>0.0</v>
      </c>
      <c r="J4" s="58">
        <v>0.0</v>
      </c>
      <c r="K4" s="57">
        <v>36892.0</v>
      </c>
      <c r="L4" s="59" t="s">
        <v>77</v>
      </c>
      <c r="M4" s="60">
        <f t="shared" si="1"/>
        <v>0</v>
      </c>
      <c r="N4" s="61"/>
    </row>
    <row r="5">
      <c r="A5" s="55">
        <v>3.0</v>
      </c>
      <c r="B5" s="56" t="s">
        <v>71</v>
      </c>
      <c r="C5" s="56" t="s">
        <v>72</v>
      </c>
      <c r="D5" s="56" t="s">
        <v>73</v>
      </c>
      <c r="E5" s="38" t="s">
        <v>74</v>
      </c>
      <c r="F5" s="56" t="s">
        <v>75</v>
      </c>
      <c r="G5" s="57">
        <v>36892.0</v>
      </c>
      <c r="H5" s="56" t="s">
        <v>76</v>
      </c>
      <c r="I5" s="58">
        <v>0.0</v>
      </c>
      <c r="J5" s="58">
        <v>0.0</v>
      </c>
      <c r="K5" s="57">
        <v>36892.0</v>
      </c>
      <c r="L5" s="59" t="s">
        <v>77</v>
      </c>
      <c r="M5" s="60">
        <f t="shared" si="1"/>
        <v>0</v>
      </c>
      <c r="N5" s="61"/>
    </row>
    <row r="6">
      <c r="A6" s="55">
        <v>4.0</v>
      </c>
      <c r="B6" s="56" t="s">
        <v>71</v>
      </c>
      <c r="C6" s="56" t="s">
        <v>72</v>
      </c>
      <c r="D6" s="56" t="s">
        <v>73</v>
      </c>
      <c r="E6" s="38" t="s">
        <v>74</v>
      </c>
      <c r="F6" s="56" t="s">
        <v>75</v>
      </c>
      <c r="G6" s="57">
        <v>36892.0</v>
      </c>
      <c r="H6" s="56" t="s">
        <v>76</v>
      </c>
      <c r="I6" s="58">
        <v>0.0</v>
      </c>
      <c r="J6" s="58">
        <v>0.0</v>
      </c>
      <c r="K6" s="57">
        <v>36892.0</v>
      </c>
      <c r="L6" s="59" t="s">
        <v>77</v>
      </c>
      <c r="M6" s="60">
        <f t="shared" si="1"/>
        <v>0</v>
      </c>
      <c r="N6" s="61"/>
    </row>
    <row r="7">
      <c r="A7" s="55">
        <v>5.0</v>
      </c>
      <c r="B7" s="56" t="s">
        <v>71</v>
      </c>
      <c r="C7" s="56" t="s">
        <v>72</v>
      </c>
      <c r="D7" s="56" t="s">
        <v>73</v>
      </c>
      <c r="E7" s="38" t="s">
        <v>74</v>
      </c>
      <c r="F7" s="56" t="s">
        <v>75</v>
      </c>
      <c r="G7" s="57">
        <v>36892.0</v>
      </c>
      <c r="H7" s="56" t="s">
        <v>76</v>
      </c>
      <c r="I7" s="58">
        <v>0.0</v>
      </c>
      <c r="J7" s="58">
        <v>0.0</v>
      </c>
      <c r="K7" s="57">
        <v>36892.0</v>
      </c>
      <c r="L7" s="59" t="s">
        <v>77</v>
      </c>
      <c r="M7" s="60">
        <f t="shared" si="1"/>
        <v>0</v>
      </c>
      <c r="N7" s="61"/>
    </row>
    <row r="8">
      <c r="A8" s="55">
        <v>6.0</v>
      </c>
      <c r="B8" s="56" t="s">
        <v>71</v>
      </c>
      <c r="C8" s="56" t="s">
        <v>72</v>
      </c>
      <c r="D8" s="56" t="s">
        <v>73</v>
      </c>
      <c r="E8" s="38" t="s">
        <v>74</v>
      </c>
      <c r="F8" s="56" t="s">
        <v>75</v>
      </c>
      <c r="G8" s="57">
        <v>36892.0</v>
      </c>
      <c r="H8" s="56" t="s">
        <v>76</v>
      </c>
      <c r="I8" s="58">
        <v>0.0</v>
      </c>
      <c r="J8" s="58">
        <v>0.0</v>
      </c>
      <c r="K8" s="57">
        <v>36892.0</v>
      </c>
      <c r="L8" s="59" t="s">
        <v>77</v>
      </c>
      <c r="M8" s="60">
        <f t="shared" si="1"/>
        <v>0</v>
      </c>
      <c r="N8" s="61"/>
    </row>
    <row r="9">
      <c r="A9" s="55">
        <v>7.0</v>
      </c>
      <c r="B9" s="56" t="s">
        <v>71</v>
      </c>
      <c r="C9" s="56" t="s">
        <v>72</v>
      </c>
      <c r="D9" s="56" t="s">
        <v>73</v>
      </c>
      <c r="E9" s="38" t="s">
        <v>74</v>
      </c>
      <c r="F9" s="56" t="s">
        <v>75</v>
      </c>
      <c r="G9" s="57">
        <v>36892.0</v>
      </c>
      <c r="H9" s="56" t="s">
        <v>76</v>
      </c>
      <c r="I9" s="58">
        <v>0.0</v>
      </c>
      <c r="J9" s="58">
        <v>0.0</v>
      </c>
      <c r="K9" s="57">
        <v>36892.0</v>
      </c>
      <c r="L9" s="59" t="s">
        <v>77</v>
      </c>
      <c r="M9" s="60">
        <f t="shared" si="1"/>
        <v>0</v>
      </c>
      <c r="N9" s="61"/>
    </row>
    <row r="10">
      <c r="A10" s="55">
        <v>8.0</v>
      </c>
      <c r="B10" s="56" t="s">
        <v>71</v>
      </c>
      <c r="C10" s="56" t="s">
        <v>72</v>
      </c>
      <c r="D10" s="56" t="s">
        <v>73</v>
      </c>
      <c r="E10" s="38" t="s">
        <v>74</v>
      </c>
      <c r="F10" s="56" t="s">
        <v>75</v>
      </c>
      <c r="G10" s="57">
        <v>36892.0</v>
      </c>
      <c r="H10" s="56" t="s">
        <v>76</v>
      </c>
      <c r="I10" s="58">
        <v>0.0</v>
      </c>
      <c r="J10" s="58">
        <v>0.0</v>
      </c>
      <c r="K10" s="57">
        <v>36892.0</v>
      </c>
      <c r="L10" s="59" t="s">
        <v>77</v>
      </c>
      <c r="M10" s="60">
        <f t="shared" si="1"/>
        <v>0</v>
      </c>
      <c r="N10" s="61"/>
    </row>
    <row r="11">
      <c r="A11" s="55">
        <v>9.0</v>
      </c>
      <c r="B11" s="56" t="s">
        <v>71</v>
      </c>
      <c r="C11" s="56" t="s">
        <v>72</v>
      </c>
      <c r="D11" s="56" t="s">
        <v>73</v>
      </c>
      <c r="E11" s="38" t="s">
        <v>74</v>
      </c>
      <c r="F11" s="56" t="s">
        <v>75</v>
      </c>
      <c r="G11" s="57">
        <v>36892.0</v>
      </c>
      <c r="H11" s="56" t="s">
        <v>76</v>
      </c>
      <c r="I11" s="58">
        <v>0.0</v>
      </c>
      <c r="J11" s="58">
        <v>0.0</v>
      </c>
      <c r="K11" s="57">
        <v>36892.0</v>
      </c>
      <c r="L11" s="59" t="s">
        <v>77</v>
      </c>
      <c r="M11" s="60">
        <f t="shared" si="1"/>
        <v>0</v>
      </c>
      <c r="N11" s="61"/>
    </row>
    <row r="12">
      <c r="A12" s="55">
        <v>10.0</v>
      </c>
      <c r="B12" s="56" t="s">
        <v>71</v>
      </c>
      <c r="C12" s="56" t="s">
        <v>72</v>
      </c>
      <c r="D12" s="56" t="s">
        <v>73</v>
      </c>
      <c r="E12" s="38" t="s">
        <v>74</v>
      </c>
      <c r="F12" s="56" t="s">
        <v>75</v>
      </c>
      <c r="G12" s="57">
        <v>36892.0</v>
      </c>
      <c r="H12" s="56" t="s">
        <v>76</v>
      </c>
      <c r="I12" s="58">
        <v>0.0</v>
      </c>
      <c r="J12" s="58">
        <v>0.0</v>
      </c>
      <c r="K12" s="57">
        <v>36892.0</v>
      </c>
      <c r="L12" s="59" t="s">
        <v>77</v>
      </c>
      <c r="M12" s="60">
        <f t="shared" si="1"/>
        <v>0</v>
      </c>
      <c r="N12" s="61"/>
    </row>
    <row r="13">
      <c r="A13" s="55">
        <v>11.0</v>
      </c>
      <c r="B13" s="56" t="s">
        <v>71</v>
      </c>
      <c r="C13" s="56" t="s">
        <v>72</v>
      </c>
      <c r="D13" s="56" t="s">
        <v>73</v>
      </c>
      <c r="E13" s="38" t="s">
        <v>74</v>
      </c>
      <c r="F13" s="56" t="s">
        <v>75</v>
      </c>
      <c r="G13" s="57">
        <v>36892.0</v>
      </c>
      <c r="H13" s="56" t="s">
        <v>76</v>
      </c>
      <c r="I13" s="58">
        <v>0.0</v>
      </c>
      <c r="J13" s="58">
        <v>0.0</v>
      </c>
      <c r="K13" s="57">
        <v>36892.0</v>
      </c>
      <c r="L13" s="59" t="s">
        <v>77</v>
      </c>
      <c r="M13" s="60">
        <f t="shared" si="1"/>
        <v>0</v>
      </c>
      <c r="N13" s="61"/>
    </row>
    <row r="14">
      <c r="A14" s="55">
        <v>12.0</v>
      </c>
      <c r="B14" s="56" t="s">
        <v>71</v>
      </c>
      <c r="C14" s="56" t="s">
        <v>72</v>
      </c>
      <c r="D14" s="56" t="s">
        <v>73</v>
      </c>
      <c r="E14" s="38" t="s">
        <v>74</v>
      </c>
      <c r="F14" s="56" t="s">
        <v>75</v>
      </c>
      <c r="G14" s="57">
        <v>36892.0</v>
      </c>
      <c r="H14" s="56" t="s">
        <v>76</v>
      </c>
      <c r="I14" s="58">
        <v>0.0</v>
      </c>
      <c r="J14" s="58">
        <v>0.0</v>
      </c>
      <c r="K14" s="57">
        <v>36892.0</v>
      </c>
      <c r="L14" s="59" t="s">
        <v>77</v>
      </c>
      <c r="M14" s="60">
        <f t="shared" si="1"/>
        <v>0</v>
      </c>
      <c r="N14" s="61"/>
    </row>
    <row r="15">
      <c r="A15" s="55">
        <v>13.0</v>
      </c>
      <c r="B15" s="56" t="s">
        <v>71</v>
      </c>
      <c r="C15" s="56" t="s">
        <v>72</v>
      </c>
      <c r="D15" s="56" t="s">
        <v>73</v>
      </c>
      <c r="E15" s="38" t="s">
        <v>74</v>
      </c>
      <c r="F15" s="56" t="s">
        <v>75</v>
      </c>
      <c r="G15" s="57">
        <v>36892.0</v>
      </c>
      <c r="H15" s="56" t="s">
        <v>76</v>
      </c>
      <c r="I15" s="58">
        <v>0.0</v>
      </c>
      <c r="J15" s="58">
        <v>0.0</v>
      </c>
      <c r="K15" s="57">
        <v>36892.0</v>
      </c>
      <c r="L15" s="59" t="s">
        <v>77</v>
      </c>
      <c r="M15" s="60">
        <f t="shared" si="1"/>
        <v>0</v>
      </c>
      <c r="N15" s="61"/>
    </row>
    <row r="16">
      <c r="A16" s="55">
        <v>14.0</v>
      </c>
      <c r="B16" s="56" t="s">
        <v>71</v>
      </c>
      <c r="C16" s="56" t="s">
        <v>72</v>
      </c>
      <c r="D16" s="56" t="s">
        <v>73</v>
      </c>
      <c r="E16" s="38" t="s">
        <v>74</v>
      </c>
      <c r="F16" s="56" t="s">
        <v>75</v>
      </c>
      <c r="G16" s="57">
        <v>36892.0</v>
      </c>
      <c r="H16" s="56" t="s">
        <v>76</v>
      </c>
      <c r="I16" s="58">
        <v>0.0</v>
      </c>
      <c r="J16" s="58">
        <v>0.0</v>
      </c>
      <c r="K16" s="57">
        <v>36892.0</v>
      </c>
      <c r="L16" s="59" t="s">
        <v>77</v>
      </c>
      <c r="M16" s="60">
        <f t="shared" si="1"/>
        <v>0</v>
      </c>
      <c r="N16" s="61"/>
    </row>
    <row r="17">
      <c r="A17" s="55">
        <v>15.0</v>
      </c>
      <c r="B17" s="56" t="s">
        <v>71</v>
      </c>
      <c r="C17" s="56" t="s">
        <v>72</v>
      </c>
      <c r="D17" s="56" t="s">
        <v>73</v>
      </c>
      <c r="E17" s="38" t="s">
        <v>74</v>
      </c>
      <c r="F17" s="56" t="s">
        <v>75</v>
      </c>
      <c r="G17" s="57">
        <v>36892.0</v>
      </c>
      <c r="H17" s="56" t="s">
        <v>76</v>
      </c>
      <c r="I17" s="58">
        <v>0.0</v>
      </c>
      <c r="J17" s="58">
        <v>0.0</v>
      </c>
      <c r="K17" s="57">
        <v>36892.0</v>
      </c>
      <c r="L17" s="59" t="s">
        <v>77</v>
      </c>
      <c r="M17" s="60">
        <f t="shared" si="1"/>
        <v>0</v>
      </c>
      <c r="N17" s="61"/>
    </row>
    <row r="18">
      <c r="A18" s="55">
        <v>16.0</v>
      </c>
      <c r="B18" s="56" t="s">
        <v>71</v>
      </c>
      <c r="C18" s="56" t="s">
        <v>72</v>
      </c>
      <c r="D18" s="56" t="s">
        <v>73</v>
      </c>
      <c r="E18" s="38" t="s">
        <v>74</v>
      </c>
      <c r="F18" s="56" t="s">
        <v>75</v>
      </c>
      <c r="G18" s="57">
        <v>36892.0</v>
      </c>
      <c r="H18" s="56" t="s">
        <v>76</v>
      </c>
      <c r="I18" s="58">
        <v>0.0</v>
      </c>
      <c r="J18" s="58">
        <v>0.0</v>
      </c>
      <c r="K18" s="57">
        <v>36892.0</v>
      </c>
      <c r="L18" s="59" t="s">
        <v>77</v>
      </c>
      <c r="M18" s="60">
        <f t="shared" si="1"/>
        <v>0</v>
      </c>
      <c r="N18" s="61"/>
    </row>
    <row r="19">
      <c r="A19" s="55">
        <v>17.0</v>
      </c>
      <c r="B19" s="56" t="s">
        <v>71</v>
      </c>
      <c r="C19" s="56" t="s">
        <v>72</v>
      </c>
      <c r="D19" s="56" t="s">
        <v>73</v>
      </c>
      <c r="E19" s="38" t="s">
        <v>74</v>
      </c>
      <c r="F19" s="56" t="s">
        <v>75</v>
      </c>
      <c r="G19" s="57">
        <v>36892.0</v>
      </c>
      <c r="H19" s="56" t="s">
        <v>76</v>
      </c>
      <c r="I19" s="58">
        <v>0.0</v>
      </c>
      <c r="J19" s="58">
        <v>0.0</v>
      </c>
      <c r="K19" s="57">
        <v>36892.0</v>
      </c>
      <c r="L19" s="59" t="s">
        <v>77</v>
      </c>
      <c r="M19" s="60">
        <f t="shared" si="1"/>
        <v>0</v>
      </c>
      <c r="N19" s="61"/>
    </row>
    <row r="20">
      <c r="A20" s="55">
        <v>18.0</v>
      </c>
      <c r="B20" s="56" t="s">
        <v>71</v>
      </c>
      <c r="C20" s="56" t="s">
        <v>72</v>
      </c>
      <c r="D20" s="56" t="s">
        <v>73</v>
      </c>
      <c r="E20" s="38" t="s">
        <v>74</v>
      </c>
      <c r="F20" s="56" t="s">
        <v>75</v>
      </c>
      <c r="G20" s="57">
        <v>36892.0</v>
      </c>
      <c r="H20" s="56" t="s">
        <v>76</v>
      </c>
      <c r="I20" s="58">
        <v>0.0</v>
      </c>
      <c r="J20" s="58">
        <v>0.0</v>
      </c>
      <c r="K20" s="57">
        <v>36892.0</v>
      </c>
      <c r="L20" s="59" t="s">
        <v>77</v>
      </c>
      <c r="M20" s="60">
        <f t="shared" si="1"/>
        <v>0</v>
      </c>
      <c r="N20" s="61"/>
    </row>
    <row r="21">
      <c r="A21" s="55">
        <v>19.0</v>
      </c>
      <c r="B21" s="56" t="s">
        <v>71</v>
      </c>
      <c r="C21" s="56" t="s">
        <v>72</v>
      </c>
      <c r="D21" s="56" t="s">
        <v>73</v>
      </c>
      <c r="E21" s="38" t="s">
        <v>74</v>
      </c>
      <c r="F21" s="56" t="s">
        <v>75</v>
      </c>
      <c r="G21" s="57">
        <v>36892.0</v>
      </c>
      <c r="H21" s="56" t="s">
        <v>76</v>
      </c>
      <c r="I21" s="58">
        <v>0.0</v>
      </c>
      <c r="J21" s="58">
        <v>0.0</v>
      </c>
      <c r="K21" s="57">
        <v>36892.0</v>
      </c>
      <c r="L21" s="59" t="s">
        <v>77</v>
      </c>
      <c r="M21" s="60">
        <f t="shared" si="1"/>
        <v>0</v>
      </c>
      <c r="N21" s="61"/>
    </row>
    <row r="22">
      <c r="A22" s="55">
        <v>20.0</v>
      </c>
      <c r="B22" s="56" t="s">
        <v>71</v>
      </c>
      <c r="C22" s="56" t="s">
        <v>72</v>
      </c>
      <c r="D22" s="56" t="s">
        <v>73</v>
      </c>
      <c r="E22" s="38" t="s">
        <v>74</v>
      </c>
      <c r="F22" s="56" t="s">
        <v>75</v>
      </c>
      <c r="G22" s="57">
        <v>36892.0</v>
      </c>
      <c r="H22" s="56" t="s">
        <v>76</v>
      </c>
      <c r="I22" s="58">
        <v>0.0</v>
      </c>
      <c r="J22" s="58">
        <v>0.0</v>
      </c>
      <c r="K22" s="57">
        <v>36892.0</v>
      </c>
      <c r="L22" s="59" t="s">
        <v>77</v>
      </c>
      <c r="M22" s="60">
        <f t="shared" si="1"/>
        <v>0</v>
      </c>
      <c r="N22" s="61"/>
    </row>
    <row r="23">
      <c r="A23" s="55">
        <v>21.0</v>
      </c>
      <c r="B23" s="56" t="s">
        <v>71</v>
      </c>
      <c r="C23" s="56" t="s">
        <v>72</v>
      </c>
      <c r="D23" s="56" t="s">
        <v>73</v>
      </c>
      <c r="E23" s="38" t="s">
        <v>74</v>
      </c>
      <c r="F23" s="56" t="s">
        <v>75</v>
      </c>
      <c r="G23" s="57">
        <v>36892.0</v>
      </c>
      <c r="H23" s="56" t="s">
        <v>76</v>
      </c>
      <c r="I23" s="58">
        <v>0.0</v>
      </c>
      <c r="J23" s="58">
        <v>0.0</v>
      </c>
      <c r="K23" s="57">
        <v>36892.0</v>
      </c>
      <c r="L23" s="59" t="s">
        <v>77</v>
      </c>
      <c r="M23" s="60">
        <f t="shared" si="1"/>
        <v>0</v>
      </c>
      <c r="N23" s="61"/>
    </row>
    <row r="24">
      <c r="A24" s="61"/>
      <c r="B24" s="61"/>
      <c r="C24" s="61"/>
      <c r="D24" s="61"/>
      <c r="E24" s="61"/>
      <c r="F24" s="61"/>
      <c r="G24" s="61"/>
      <c r="H24" s="61"/>
      <c r="I24" s="61"/>
      <c r="J24" s="61"/>
      <c r="K24" s="61"/>
      <c r="L24" s="63"/>
      <c r="M24" s="61"/>
      <c r="N24" s="61"/>
    </row>
    <row r="25">
      <c r="A25" s="61"/>
      <c r="B25" s="61"/>
      <c r="C25" s="64" t="s">
        <v>78</v>
      </c>
      <c r="D25" s="47"/>
      <c r="E25" s="61"/>
      <c r="F25" s="61"/>
      <c r="G25" s="61"/>
      <c r="H25" s="65">
        <f>SUM(I3:I23)</f>
        <v>0</v>
      </c>
      <c r="I25" s="47"/>
      <c r="J25" s="66">
        <f>SUM(J3:J23)</f>
        <v>0</v>
      </c>
      <c r="K25" s="61"/>
      <c r="L25" s="63"/>
      <c r="M25" s="66">
        <f>SUM(M3:M23)</f>
        <v>0</v>
      </c>
      <c r="N25" s="61"/>
    </row>
    <row r="26">
      <c r="A26" s="61"/>
      <c r="B26" s="61"/>
      <c r="C26" s="61"/>
      <c r="E26" s="61"/>
      <c r="F26" s="61"/>
      <c r="G26" s="61"/>
      <c r="H26" s="61"/>
      <c r="J26" s="61"/>
      <c r="K26" s="61"/>
      <c r="L26" s="63"/>
      <c r="M26" s="67"/>
      <c r="N26" s="61"/>
    </row>
    <row r="27">
      <c r="A27" s="61"/>
      <c r="B27" s="61"/>
      <c r="C27" s="61"/>
      <c r="E27" s="61"/>
      <c r="F27" s="61"/>
      <c r="G27" s="61"/>
      <c r="H27" s="61"/>
      <c r="J27" s="61"/>
      <c r="K27" s="61"/>
      <c r="L27" s="63"/>
      <c r="M27" s="61"/>
      <c r="N27" s="61"/>
    </row>
    <row r="28" ht="15.75" customHeight="1">
      <c r="A28" s="61"/>
      <c r="B28" s="61"/>
      <c r="C28" s="61"/>
      <c r="E28" s="61"/>
      <c r="F28" s="61"/>
      <c r="G28" s="61"/>
      <c r="H28" s="61"/>
      <c r="J28" s="61"/>
      <c r="K28" s="61"/>
      <c r="L28" s="63"/>
      <c r="M28" s="61"/>
      <c r="N28" s="61"/>
    </row>
    <row r="29" ht="15.75" customHeight="1">
      <c r="A29" s="61"/>
      <c r="B29" s="61"/>
      <c r="C29" s="61"/>
      <c r="E29" s="61"/>
      <c r="F29" s="61"/>
      <c r="G29" s="61"/>
      <c r="H29" s="61"/>
      <c r="J29" s="61"/>
      <c r="K29" s="61"/>
      <c r="L29" s="63"/>
      <c r="M29" s="61"/>
      <c r="N29" s="61"/>
    </row>
  </sheetData>
  <mergeCells count="11">
    <mergeCell ref="H27:I27"/>
    <mergeCell ref="H28:I28"/>
    <mergeCell ref="C29:D29"/>
    <mergeCell ref="H29:I29"/>
    <mergeCell ref="B1:M1"/>
    <mergeCell ref="C25:D25"/>
    <mergeCell ref="H25:I25"/>
    <mergeCell ref="C26:D26"/>
    <mergeCell ref="H26:I26"/>
    <mergeCell ref="C27:D27"/>
    <mergeCell ref="C28:D28"/>
  </mergeCells>
  <dataValidations>
    <dataValidation type="list" allowBlank="1" sqref="E3:E23">
      <formula1>"No,Sí"</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