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2CT-Técnica" sheetId="1" r:id="rId5"/>
    <sheet state="visible" name="ValorFic" sheetId="2" r:id="rId6"/>
    <sheet state="visible" name="ValorDoc" sheetId="3" r:id="rId7"/>
    <sheet state="visible" name="ValorAni" sheetId="4" r:id="rId8"/>
    <sheet state="visible" name="22CT-Económica" sheetId="5" r:id="rId9"/>
  </sheets>
  <definedNames>
    <definedName hidden="1" localSheetId="0" name="Z_FAEBEE46_A9A9_498E_A717_4334BD3BCE39_.wvu.FilterData">'22CT-Técnica'!$A$1:$D$22</definedName>
    <definedName hidden="1" localSheetId="4" name="Z_FAEBEE46_A9A9_498E_A717_4334BD3BCE39_.wvu.FilterData">'22CT-Económica'!$A$1:$D$4</definedName>
  </definedNames>
  <calcPr/>
  <customWorkbookViews>
    <customWorkbookView activeSheetId="0" maximized="1" windowHeight="0" windowWidth="0" guid="{FAEBEE46-A9A9-498E-A717-4334BD3BCE39}" name="Filtro 1"/>
  </customWorkbookViews>
</workbook>
</file>

<file path=xl/sharedStrings.xml><?xml version="1.0" encoding="utf-8"?>
<sst xmlns="http://schemas.openxmlformats.org/spreadsheetml/2006/main" count="629" uniqueCount="330">
  <si>
    <t xml:space="preserve"> </t>
  </si>
  <si>
    <t xml:space="preserve">Anexo: </t>
  </si>
  <si>
    <t>Listado de comprobaciones técnicas - Producción de cortometrajes 2022</t>
  </si>
  <si>
    <t>Subvpadc2022/0000</t>
  </si>
  <si>
    <t>Visto/cantidad</t>
  </si>
  <si>
    <t>Observaciones</t>
  </si>
  <si>
    <t>Beneficiaria</t>
  </si>
  <si>
    <t>Título</t>
  </si>
  <si>
    <t>1.</t>
  </si>
  <si>
    <t>¿Existen modificaciones autorizadas del proyecto?</t>
  </si>
  <si>
    <t>No verificado</t>
  </si>
  <si>
    <t>2.</t>
  </si>
  <si>
    <t>Documentos ya presentados:</t>
  </si>
  <si>
    <t>2.a.</t>
  </si>
  <si>
    <t>Solicitud</t>
  </si>
  <si>
    <t>Coproductoras beneficiarias</t>
  </si>
  <si>
    <t xml:space="preserve">única solicitante </t>
  </si>
  <si>
    <t>Tipo de proyecto</t>
  </si>
  <si>
    <t>Cortometraje</t>
  </si>
  <si>
    <t>Duración (minutos)</t>
  </si>
  <si>
    <t>2.b.</t>
  </si>
  <si>
    <t>Acta de comisión (Hoja de valoración) (Base 13)</t>
  </si>
  <si>
    <t>b.14.2.1)</t>
  </si>
  <si>
    <t>Puntos por fomento del sector audiovisual canario</t>
  </si>
  <si>
    <t>b.14.2.3)</t>
  </si>
  <si>
    <t>Puntos por igualdad de género</t>
  </si>
  <si>
    <t>b.14.2.4)</t>
  </si>
  <si>
    <t>Puntos por trayectoria del equipo</t>
  </si>
  <si>
    <t>b.14.2.2.b)</t>
  </si>
  <si>
    <t>Puntos por contenido canario</t>
  </si>
  <si>
    <t>b.14.2.2.a)</t>
  </si>
  <si>
    <t>Puntos por porcentaje de gasto en Canarias</t>
  </si>
  <si>
    <t>2.c.</t>
  </si>
  <si>
    <t>Resolución de concesión</t>
  </si>
  <si>
    <t>Puntuación total del proyecto</t>
  </si>
  <si>
    <t>Puntuación del último proyecto subvencionado</t>
  </si>
  <si>
    <t>Puntuación del primer proyecto no subvencionado</t>
  </si>
  <si>
    <t>Ningún proyecto desestimado alcanzó la puntuación mínima para recibir la subvención</t>
  </si>
  <si>
    <t>2.d.</t>
  </si>
  <si>
    <t>Declaración de personas y empresas vinculadas (LIS)</t>
  </si>
  <si>
    <t>Identificar y enviar a verificación externa</t>
  </si>
  <si>
    <t>3.</t>
  </si>
  <si>
    <t>Cuenta justificativa simplificada, parte I - Memoria de actuación</t>
  </si>
  <si>
    <t>RGS Decreto 36/2009, art. 28</t>
  </si>
  <si>
    <t>b. 20.6.1)</t>
  </si>
  <si>
    <t>Memoria de actuación que contenga:</t>
  </si>
  <si>
    <t>- Indicación de actividades realizadas, de cumplimiento de requisitos y de criterios de valoración</t>
  </si>
  <si>
    <t>- Indicación expresa de fechas de principio y fin de rodaje</t>
  </si>
  <si>
    <t>-</t>
  </si>
  <si>
    <t>Certificado de nacionalidad ICAA</t>
  </si>
  <si>
    <t>Cartificado cultural expedido por el ICAA</t>
  </si>
  <si>
    <t>Acreditación de depósito en Filmoteca Canaria</t>
  </si>
  <si>
    <t>Copia de la Filmoteca Canaria</t>
  </si>
  <si>
    <t>¿Se respetan las condiciones de contenido canario?</t>
  </si>
  <si>
    <t>Puntos por contenido canario tras verificación</t>
  </si>
  <si>
    <t>¿Es el proyecto que presentaron?</t>
  </si>
  <si>
    <t>Títulos de Crédito: ficha técnica</t>
  </si>
  <si>
    <t>b.23.2.d)</t>
  </si>
  <si>
    <t>Títulos de Crédito: logos</t>
  </si>
  <si>
    <t>Autorización de uso de la película según Base 8</t>
  </si>
  <si>
    <t>Ficha técnica tal como consta en los títulos de crédito</t>
  </si>
  <si>
    <t>La ficha técnica no coincide, y por lo tanto debe ser revisada</t>
  </si>
  <si>
    <t>b. 6.3.</t>
  </si>
  <si>
    <t>Se cumple el requisito de personal canario</t>
  </si>
  <si>
    <t xml:space="preserve">Declaración jurada de relaciones de vinculación con empresas y personas. </t>
  </si>
  <si>
    <t>Opc.</t>
  </si>
  <si>
    <t>Certificados de situación censal de las personas de las personas de la ficha técnica (en puestos valorados en Base 13)</t>
  </si>
  <si>
    <t xml:space="preserve">No se piden explícitamente en las Bases. Necesarios solo en caso de que los cambios en la puntuación sean relevantes. </t>
  </si>
  <si>
    <t>4.</t>
  </si>
  <si>
    <t>Cuenta justificativa simplificada, parte II - Relación clasificada de gastos</t>
  </si>
  <si>
    <t>b.20.6.2)</t>
  </si>
  <si>
    <t>Relación clasificada de gastos e inversiones e la actividad</t>
  </si>
  <si>
    <t>Identificación del acreedor (no se exige Id. Fiscal)</t>
  </si>
  <si>
    <t>Número de factura</t>
  </si>
  <si>
    <t>Concepto</t>
  </si>
  <si>
    <t>Importe</t>
  </si>
  <si>
    <t>Fecha de emisión</t>
  </si>
  <si>
    <t>Fecha de pago</t>
  </si>
  <si>
    <t>Medio de pago</t>
  </si>
  <si>
    <t>Anotación contable</t>
  </si>
  <si>
    <t>Impuesto soportado</t>
  </si>
  <si>
    <t>b.20.6.3)</t>
  </si>
  <si>
    <t>Debe tener el mismo formato y organización por capítulos que el presupuesto de la solicitud (podemos recomendar el modelo ofrecido por ICDC)</t>
  </si>
  <si>
    <t>b.18.2.2)</t>
  </si>
  <si>
    <t>- En cumplimiento de la obligación de respetar los límites de gastos subvencionables: Indicación de Coste de realización</t>
  </si>
  <si>
    <t xml:space="preserve">Esto no se detalla en la Base 19.b), pero sí en la 19.c) respecto del informe de auditoría. </t>
  </si>
  <si>
    <t>- Gastos generales</t>
  </si>
  <si>
    <t>- Gastos de negociación e intereses financieros</t>
  </si>
  <si>
    <t>- Gastos a personas o empresas vinculadas</t>
  </si>
  <si>
    <t>- Gastos de producción ejecutiva</t>
  </si>
  <si>
    <t>b.18.1.2)</t>
  </si>
  <si>
    <t>- Indicación de gastos de más de 15.000 € (tres ofertas o memoria técnica)</t>
  </si>
  <si>
    <t>b. 7.2.2)</t>
  </si>
  <si>
    <t>Si es coproducción, la cuenta abarca todas las coproductoras españolas (en su caso)</t>
  </si>
  <si>
    <t>Esto no se detalla en las Base 20, pero es necesario para la comprobación de los límites de intensidad de la Base 9 y para no incurrir en el motivo de exclusión de la Base 7.2.2)</t>
  </si>
  <si>
    <t xml:space="preserve">Se indica el porcentaje de gasto en personas o empresas canarias, cumpliendo el criterio de valoración de la Base </t>
  </si>
  <si>
    <t>Esto no se detalla en las Base 20, pero es necesario para la comprobación de los criterios de valoración</t>
  </si>
  <si>
    <t>Desviaciones acacecidas del presupuesto (al menos por capítulos)</t>
  </si>
  <si>
    <t>b.20.2.</t>
  </si>
  <si>
    <t>Muestreo 20%: documentación acreditativa. ¿Es esta una de las beneficiarias que debe entregar la docuemntación acreditativa de gasto?</t>
  </si>
  <si>
    <t>Facturas o documentos originales de valor probatorio equivalente</t>
  </si>
  <si>
    <t>Justificantes de pago (extracto de tarjeta, transferencia)</t>
  </si>
  <si>
    <t>b.18.2.3)</t>
  </si>
  <si>
    <t>Indicación de las partidas facturadas mediante subcontratación por empresas externas o vinculadas a la empresa productora de la película.</t>
  </si>
  <si>
    <t>b.20.6.4)</t>
  </si>
  <si>
    <t>Detalle de otros ingresos o subvenciones (memoria de financiación)</t>
  </si>
  <si>
    <t>5.</t>
  </si>
  <si>
    <t>Otras verificaciones</t>
  </si>
  <si>
    <t>b.23.1.</t>
  </si>
  <si>
    <t>Supuestos de incumplimiento (Base 23)</t>
  </si>
  <si>
    <t>Entregar fuera de plazo (Infracción leve Artículo 56 de LGS)</t>
  </si>
  <si>
    <t>b.23.2.a)</t>
  </si>
  <si>
    <t>Obtener la convención falseando u ocultando</t>
  </si>
  <si>
    <t>b.23.2.b)</t>
  </si>
  <si>
    <t>Incumplimiento total o parcial del objetivo</t>
  </si>
  <si>
    <t>b.23.2.c)</t>
  </si>
  <si>
    <t>Incumplimiento de obligación de justificación</t>
  </si>
  <si>
    <t>Incumplimiento de la obligación de medidas de difusión (devolución de 10% de la cantidad percibida)</t>
  </si>
  <si>
    <t>b.23.2.e)</t>
  </si>
  <si>
    <t>Resistencia, excusa u obstrucción</t>
  </si>
  <si>
    <t>b.23.2.f)</t>
  </si>
  <si>
    <t>Incumplimiento de obligaciones impuestas cuando afecten al modo en que han de conseguir sus objetivos</t>
  </si>
  <si>
    <t>b.23.2.g)</t>
  </si>
  <si>
    <t>Incumplimiento de obligaciones impuestas cuando de esto se derive la imposibilidad de verificar el empleo dado a los fondos.</t>
  </si>
  <si>
    <t>b.23.2.h)</t>
  </si>
  <si>
    <t>Reintegro según artículos 87 a 89 de la Unión Europea</t>
  </si>
  <si>
    <t>b.23.2.i)</t>
  </si>
  <si>
    <t>Los demás supuestos</t>
  </si>
  <si>
    <t>6.</t>
  </si>
  <si>
    <t>Resumen</t>
  </si>
  <si>
    <t>Justificación</t>
  </si>
  <si>
    <t>Cambio en la puntuación</t>
  </si>
  <si>
    <t>Puntuación del proyecto en la concesión</t>
  </si>
  <si>
    <t xml:space="preserve">Cambio total en la puntuación </t>
  </si>
  <si>
    <t>Puntuación total del proyecto tras verificación</t>
  </si>
  <si>
    <t>¿Se propone reintegro de la subvención por la puntuación?</t>
  </si>
  <si>
    <t>¿Se propone reintegro de la subvención por otro motivo?</t>
  </si>
  <si>
    <t>En caso afirmativo, cuantía del reintegro propuesto</t>
  </si>
  <si>
    <t>No procede</t>
  </si>
  <si>
    <t>TOTAL PUNTOS</t>
  </si>
  <si>
    <t>IMPULSO DE LA CINEMATOGRAFÍA CANARIA</t>
  </si>
  <si>
    <t>Máximo 20</t>
  </si>
  <si>
    <t>FOMENTO DE LA IGUALDAD DE GÉNERO</t>
  </si>
  <si>
    <t>Máximo 9</t>
  </si>
  <si>
    <t>Cargo (Animación)</t>
  </si>
  <si>
    <t>Nombre</t>
  </si>
  <si>
    <t>Personas</t>
  </si>
  <si>
    <t>Canario</t>
  </si>
  <si>
    <t>Certificado</t>
  </si>
  <si>
    <t>Puntos</t>
  </si>
  <si>
    <t>Mujeres</t>
  </si>
  <si>
    <t>Producción ejecutiva</t>
  </si>
  <si>
    <t>Dirección</t>
  </si>
  <si>
    <t>Guion</t>
  </si>
  <si>
    <t>Música original</t>
  </si>
  <si>
    <t>Dirección de fotografía</t>
  </si>
  <si>
    <t>Jefatura de montaje</t>
  </si>
  <si>
    <t>Requisitos de personal de la Base 6</t>
  </si>
  <si>
    <t>(OK/NO)</t>
  </si>
  <si>
    <t>Dirección de producción</t>
  </si>
  <si>
    <t>Dirección de arte</t>
  </si>
  <si>
    <t>1er Ayte. Dirección</t>
  </si>
  <si>
    <t>Protagonista</t>
  </si>
  <si>
    <t>CULTURA Y ECONOMÍA CANARIA</t>
  </si>
  <si>
    <t>Máximo 6</t>
  </si>
  <si>
    <t>a)</t>
  </si>
  <si>
    <t>Inversión canaria (OK/vacío)</t>
  </si>
  <si>
    <t>Más de 67%</t>
  </si>
  <si>
    <t>51-66,99%</t>
  </si>
  <si>
    <t>34-50,99%</t>
  </si>
  <si>
    <t>b)</t>
  </si>
  <si>
    <t>Contenido canario (sí/no)</t>
  </si>
  <si>
    <t>No</t>
  </si>
  <si>
    <r>
      <rPr>
        <rFont val="Calibri"/>
        <color rgb="FF0000FF"/>
      </rPr>
      <t xml:space="preserve">Verificación </t>
    </r>
    <r>
      <rPr>
        <rFont val="Calibri"/>
        <color rgb="FF0000FF"/>
        <sz val="9.0"/>
      </rPr>
      <t xml:space="preserve"> </t>
    </r>
    <r>
      <rPr>
        <rFont val="Calibri"/>
        <color rgb="FF000000"/>
        <sz val="9.0"/>
      </rPr>
      <t>(si no es válido, columna F a 0)</t>
    </r>
  </si>
  <si>
    <t>TRAYECTORIA DEL EQUIPO</t>
  </si>
  <si>
    <t>Productora o producción ejecutiva (nombre/vacío)</t>
  </si>
  <si>
    <t>Puntos (Máximo 3)</t>
  </si>
  <si>
    <t>Acreditación</t>
  </si>
  <si>
    <t>Verificado</t>
  </si>
  <si>
    <t>nombre persona del equipo</t>
  </si>
  <si>
    <t>Largo o serie o dos cortos</t>
  </si>
  <si>
    <t>TIPO DE DOCUMENTO (EJ: FICHA ICAA)</t>
  </si>
  <si>
    <t>Dist nacional o internacional del largo o serie</t>
  </si>
  <si>
    <t>Dist nacional o internacional de uno de los cortos o premio</t>
  </si>
  <si>
    <t>Dirección y/o guión (nombre/vacío)</t>
  </si>
  <si>
    <t>Jefeatura de sonido directo</t>
  </si>
  <si>
    <r>
      <rPr>
        <rFont val="Calibri"/>
        <color rgb="FF0000FF"/>
      </rPr>
      <t xml:space="preserve">Verificación </t>
    </r>
    <r>
      <rPr>
        <rFont val="Calibri"/>
        <color rgb="FF0000FF"/>
        <sz val="9.0"/>
      </rPr>
      <t xml:space="preserve"> </t>
    </r>
    <r>
      <rPr>
        <rFont val="Calibri"/>
        <color rgb="FF000000"/>
        <sz val="9.0"/>
      </rPr>
      <t>(si no es válido, columna F a 0)</t>
    </r>
  </si>
  <si>
    <t>Dirección de animación</t>
  </si>
  <si>
    <t>Supervisor storyboard</t>
  </si>
  <si>
    <t>Supervisor layout</t>
  </si>
  <si>
    <t>Supervisor lookdev</t>
  </si>
  <si>
    <r>
      <rPr>
        <rFont val="Calibri"/>
        <color rgb="FF0000FF"/>
      </rPr>
      <t xml:space="preserve">Verificación </t>
    </r>
    <r>
      <rPr>
        <rFont val="Calibri"/>
        <color rgb="FF0000FF"/>
        <sz val="9.0"/>
      </rPr>
      <t xml:space="preserve"> </t>
    </r>
    <r>
      <rPr>
        <rFont val="Calibri"/>
        <color rgb="FF000000"/>
        <sz val="9.0"/>
      </rPr>
      <t>(si no es válido, columna F a 0)</t>
    </r>
  </si>
  <si>
    <t>Documentos ya presentados</t>
  </si>
  <si>
    <t xml:space="preserve">Compromiso de gasto total </t>
  </si>
  <si>
    <t>Compromiso de gasto (Suma de coproductoras españolas)</t>
  </si>
  <si>
    <t xml:space="preserve">"Actividad subvencionada" a efectos de cálculo de límite de subvención (Base 9 y 10). </t>
  </si>
  <si>
    <t>Compromiso de gasto (Suma de productoras beneficiarias)</t>
  </si>
  <si>
    <t>"Cuantía subvencionada" a efectos de cálculo de diferencia de coste reconocido (Base 20.3 y Base 23.1) Esto es necesario para la comprobación de los límites de las Bases 9 y 10.</t>
  </si>
  <si>
    <t>Hoja de valoración de Comisión</t>
  </si>
  <si>
    <t>Límite de intensidad</t>
  </si>
  <si>
    <t>Límites de intensidad de acuerdo al Reglamento de mínimis.</t>
  </si>
  <si>
    <t>Subvención concedida</t>
  </si>
  <si>
    <t>Memoria económica: Coste declarado</t>
  </si>
  <si>
    <t>Coste total declarado en la memoria económica</t>
  </si>
  <si>
    <t>Memoria económica: Coste reconocido</t>
  </si>
  <si>
    <t>4.a.</t>
  </si>
  <si>
    <t>Coste de realización</t>
  </si>
  <si>
    <t>Coste de realización declarado en la memoria económica</t>
  </si>
  <si>
    <t>Suma de gastos de coste de realización de los que se informa incidencia</t>
  </si>
  <si>
    <t>De acuerdo con el informe técnico, estos gastos son descontados del coste reconocido. Las incidencias se detallan en informe externo</t>
  </si>
  <si>
    <t>Coste de realización reconocido</t>
  </si>
  <si>
    <t>4.b.</t>
  </si>
  <si>
    <t>Cálculo de límites porcentuales</t>
  </si>
  <si>
    <t>4.b.1.</t>
  </si>
  <si>
    <t>Gastos generales</t>
  </si>
  <si>
    <t>Gastos generales declarados</t>
  </si>
  <si>
    <t>Gastos generales de los que se informa incidencia</t>
  </si>
  <si>
    <t>De acuerdo con el informe técnico, estos gastos son descontados del coste reconocido.</t>
  </si>
  <si>
    <t>Gastos generales verificados</t>
  </si>
  <si>
    <t>Límite de gastos generales (7%)</t>
  </si>
  <si>
    <t xml:space="preserve">Los gastos de este capítulo por encima de este límite no se consideran gastos subvencionables. Base 18.2. </t>
  </si>
  <si>
    <t>Coste reconocido de los gastos generales</t>
  </si>
  <si>
    <t>4.b.2.</t>
  </si>
  <si>
    <t>Gastos financieros</t>
  </si>
  <si>
    <t xml:space="preserve">Gastos financieros declarados </t>
  </si>
  <si>
    <t>Gastos financieros dentro de la Cuenta Justificativa presentada</t>
  </si>
  <si>
    <t>Gastos financieros de los que se informa incidencia</t>
  </si>
  <si>
    <t>Gastos financieros verificados</t>
  </si>
  <si>
    <t>Límite de gastos financieros (15%)</t>
  </si>
  <si>
    <t xml:space="preserve">Los gastos de este capítulo por encima de este límite no se consideran gastos subvencionables. Base 18. 1) </t>
  </si>
  <si>
    <t>Coste reconocido de los gastos financieros</t>
  </si>
  <si>
    <t>4.b.3.</t>
  </si>
  <si>
    <t>Operaciones vinculadas</t>
  </si>
  <si>
    <t>Operación vinculada (persona 1) (Ley de Impuesto de Sociedades)</t>
  </si>
  <si>
    <t>Coste declarado de operación vinculada (persona 1)</t>
  </si>
  <si>
    <t>Gastos de operación vinculada (persona 1) de los que se informa incidencia</t>
  </si>
  <si>
    <t>Gasto verificado de operación vinculada (persona 1)</t>
  </si>
  <si>
    <t>Límite de operación vinculada (persona 1: 8%)</t>
  </si>
  <si>
    <t>Los gastos de este concepto por encima de este límite no se consideran gastos subvencionables. Base 18.2</t>
  </si>
  <si>
    <t>Coste reconocido de operación vinculada (persona 1)</t>
  </si>
  <si>
    <t>Operación vinculada (persona 2)  (LIS)</t>
  </si>
  <si>
    <t>Coste declarado de operación vinculada (persona 2)</t>
  </si>
  <si>
    <t>Gastos de operación vinculada (persona 2) de los que se informa incidencia</t>
  </si>
  <si>
    <t>Gasto verificado de operación vinculada (persona 2)</t>
  </si>
  <si>
    <t>Límite de operación vinculada (persona 2: 8%)</t>
  </si>
  <si>
    <t>Coste reconocido de operación vinculada (persona 2)</t>
  </si>
  <si>
    <t>Operación vinculada (persona 3)  (LIS)</t>
  </si>
  <si>
    <t>Coste declarado de operación vinculada (persona 3)</t>
  </si>
  <si>
    <t>Gastos de operación vinculada (persona 3) de los que se informa incidencia</t>
  </si>
  <si>
    <t>Límite de operación vinculada (persona 3: 8%)</t>
  </si>
  <si>
    <t>Coste reconocido de operación vinculada (persona 3)</t>
  </si>
  <si>
    <t>Operación vinculada (persona 4)  (LIS)</t>
  </si>
  <si>
    <t>Coste declarado de operación vinculada (persona 4)</t>
  </si>
  <si>
    <t>Gastos de operación vinculada (persona 4) de los que se informa incidencia</t>
  </si>
  <si>
    <t>Gasto verificado de operación vinculada (persona 4)</t>
  </si>
  <si>
    <t>Límite de operación vinculada (persona 4: 8%)</t>
  </si>
  <si>
    <t>Coste reconocido de operación vinculada (persona 4)</t>
  </si>
  <si>
    <t>Suma de coste reconocido de operaciones vinculadas</t>
  </si>
  <si>
    <t>4.b.4.</t>
  </si>
  <si>
    <t>Coste declarado de la producción ejecutiva (conjunto)</t>
  </si>
  <si>
    <t>Gastos de producción ejecutiva de los que se informa incidencia</t>
  </si>
  <si>
    <t>Coste verificado de  producción ejecutiva</t>
  </si>
  <si>
    <t>Límite de producción ejecutiva (7%)</t>
  </si>
  <si>
    <t xml:space="preserve">Los gastos de este capítulo por encima de este límite no serán tenidos en cuenta. </t>
  </si>
  <si>
    <t>Coste reconocido de la producción ejecutiva</t>
  </si>
  <si>
    <t>¿Coincide la producción ejecutiva con persona vinculada? (ajuste)</t>
  </si>
  <si>
    <t>Ajuste</t>
  </si>
  <si>
    <t>Solo si hay gastos de producción ejecutiva: Contrato</t>
  </si>
  <si>
    <t>Condiciones, título del proyecto y remuneración</t>
  </si>
  <si>
    <t>4.b.5.</t>
  </si>
  <si>
    <t>Otros gastos no incluidos en coste de realización</t>
  </si>
  <si>
    <t>Gastos de publicidad declarados</t>
  </si>
  <si>
    <t>Gastos de publicidad no admitidos como subvencionables</t>
  </si>
  <si>
    <t>Gastos de publicidad reconocidos</t>
  </si>
  <si>
    <t>Copias, doblaje y subtitulado (gastos declarados)</t>
  </si>
  <si>
    <t>DCP</t>
  </si>
  <si>
    <t>Gastos de copias, doblaje y subtitulado no admitidos como subvencionables</t>
  </si>
  <si>
    <t>Copias, doblaje y subtitulado (gastos reconocidos)</t>
  </si>
  <si>
    <t>Informe de auditoría (gastos declarados)</t>
  </si>
  <si>
    <t>Informe de auditoría (gastos no admitidos como subvencionables)</t>
  </si>
  <si>
    <t>Informe de auditoría (gastos reconocidos)</t>
  </si>
  <si>
    <t>4.b.6.</t>
  </si>
  <si>
    <t>Total coste reconocido de otros gastos no incluidos en coste de realización</t>
  </si>
  <si>
    <t>Total coste reconocido de todos los gastos no incluidos en el coste de realización</t>
  </si>
  <si>
    <t>Resultado de coste reconocido</t>
  </si>
  <si>
    <t>4.c.</t>
  </si>
  <si>
    <t>Coste reconocido de la suma de coproductoras españolas (Coste declarado-Gastos no admitidos como subvencionables)</t>
  </si>
  <si>
    <t>Sobre esta cantidad se calcula el límite de intensidad. (Base 10)</t>
  </si>
  <si>
    <t>4.d.</t>
  </si>
  <si>
    <t>En su caso, coste reconocido exclusivamente de las coproductoras beneficiarias</t>
  </si>
  <si>
    <t>Supuestos de reintegro</t>
  </si>
  <si>
    <t>5.a.</t>
  </si>
  <si>
    <t>La subvención no puede superar el coste de la actividad</t>
  </si>
  <si>
    <t>b.7.2.2)</t>
  </si>
  <si>
    <t>Se respeta el límite: el coste reconocido de la actividad subvencionada (de la entidad beneficiaria) es superior a la subvención</t>
  </si>
  <si>
    <t>Base 10.1. 2) La subvención no podrá superar el coste de la actividad subvencionada. Base 7.2.2) Excluidas las obras financiadas exclusivamente por Administraciones Públicas.</t>
  </si>
  <si>
    <t>Si la respuesta es "No", cantidad en que la subvención supera el coste de las beneficarias (supuesto de reintegro parcial)</t>
  </si>
  <si>
    <t>5.b.</t>
  </si>
  <si>
    <t>Incumplimiento por coste reconocido (coproductoras españolas)</t>
  </si>
  <si>
    <t>b.20.3 / b.23.1.</t>
  </si>
  <si>
    <t>Diferencia respecto de compromiso de gasto</t>
  </si>
  <si>
    <t xml:space="preserve">Coste reconocido en relación al compromiso de gasto </t>
  </si>
  <si>
    <t>Subvención concedida una vez aplicado porcentaje de cumplimiento</t>
  </si>
  <si>
    <t>Desviación</t>
  </si>
  <si>
    <t>¿Se produce supuesto de reintegro parcial?</t>
  </si>
  <si>
    <t>Entre 25 y 50%: Base 20. Menos de 50%: reintegro.</t>
  </si>
  <si>
    <t>¿Se produce supuesto de reintegro total?</t>
  </si>
  <si>
    <t>Base 23: Solo si el coste reconocido es menos del 50% del compromiso de gasto</t>
  </si>
  <si>
    <t>5.c.</t>
  </si>
  <si>
    <t>Límite de intensidad (coproductoras españolas)</t>
  </si>
  <si>
    <t>b.9.</t>
  </si>
  <si>
    <t xml:space="preserve">Base 10.1.3) Límite de intensidad. </t>
  </si>
  <si>
    <t>Cálculo de límite de intensidad (99%)</t>
  </si>
  <si>
    <t>Memoria de financiación: declaración de otras aportaciones públicas</t>
  </si>
  <si>
    <t>Aportación pública 1</t>
  </si>
  <si>
    <t>Cabildo de Tenerife</t>
  </si>
  <si>
    <t>Aportación pública 2</t>
  </si>
  <si>
    <t>Nombre de la aportación</t>
  </si>
  <si>
    <t>Aportación pública 3</t>
  </si>
  <si>
    <t>Aportación pública 4</t>
  </si>
  <si>
    <t>Suma de aportaciones públicas + subvención concedida</t>
  </si>
  <si>
    <t>Porcentaje de aportaciones públicas + subvención concedida respecto de coste reconocido</t>
  </si>
  <si>
    <t>¿Se respeta el límite de intensidad?</t>
  </si>
  <si>
    <t>Cantidad por la que se supera el límite de intensidad (supuesto de reintegro parcial)</t>
  </si>
  <si>
    <t>5.d.</t>
  </si>
  <si>
    <t>En su caso, tres presupuestos (art. 25. 2.f Reglamento de Subvenciones)</t>
  </si>
  <si>
    <t>Se constatan pagos a proveedores iguales o superiores a 15.000,00 €</t>
  </si>
  <si>
    <t>Otros supuestos</t>
  </si>
  <si>
    <t>Se hacen constar otros supuestos</t>
  </si>
  <si>
    <t>¿Se propone reintegro de la subvención?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</si>
</sst>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#.00;[RED]\-#,###.00"/>
  </numFmts>
  <fonts count="25">
    <font>
      <sz val="10.0"/>
      <color rgb="FF000000"/>
      <name val="Arial"/>
      <scheme val="minor"/>
    </font>
    <font>
      <sz val="10.0"/>
      <color theme="1"/>
      <name val="Times New Roman"/>
    </font>
    <font>
      <b/>
      <sz val="10.0"/>
      <color theme="1"/>
      <name val="Times New Roman"/>
    </font>
    <font>
      <b/>
      <sz val="10.0"/>
      <color rgb="FF0000FF"/>
      <name val="Times New Roman"/>
    </font>
    <font>
      <color theme="1"/>
      <name val="Arial"/>
    </font>
    <font>
      <b/>
      <color rgb="FF0000FF"/>
      <name val="Times New Roman"/>
    </font>
    <font>
      <sz val="10.0"/>
      <color rgb="FF0000FF"/>
      <name val="Times New Roman"/>
    </font>
    <font>
      <color theme="1"/>
      <name val="Times New Roman"/>
    </font>
    <font>
      <color theme="1"/>
      <name val="Arial"/>
      <scheme val="minor"/>
    </font>
    <font>
      <b/>
      <sz val="11.0"/>
      <color rgb="FFFFFFFF"/>
      <name val="Calibri"/>
    </font>
    <font/>
    <font>
      <b/>
      <sz val="12.0"/>
      <color theme="1"/>
      <name val="Calibri"/>
    </font>
    <font>
      <sz val="10.0"/>
      <color theme="1"/>
      <name val="Arial"/>
      <scheme val="minor"/>
    </font>
    <font>
      <color rgb="FFFFFFFF"/>
      <name val="Calibri"/>
    </font>
    <font>
      <b/>
      <color theme="1"/>
      <name val="Calibri"/>
    </font>
    <font>
      <color rgb="FF0000FF"/>
      <name val="Calibri"/>
    </font>
    <font>
      <color theme="1"/>
      <name val="Calibri"/>
    </font>
    <font>
      <b/>
      <sz val="11.0"/>
      <color theme="1"/>
      <name val="Calibri"/>
    </font>
    <font>
      <sz val="9.0"/>
      <color rgb="FF0000FF"/>
      <name val="Calibri"/>
    </font>
    <font>
      <sz val="9.0"/>
      <color theme="1"/>
      <name val="Calibri"/>
    </font>
    <font>
      <sz val="10.0"/>
      <color theme="1"/>
      <name val="Calibri"/>
    </font>
    <font>
      <sz val="10.0"/>
      <color theme="1"/>
      <name val="Arial"/>
    </font>
    <font>
      <b/>
      <sz val="10.0"/>
      <color theme="1"/>
      <name val="Calibri"/>
    </font>
    <font>
      <color rgb="FF0000FF"/>
      <name val="Arial"/>
      <scheme val="minor"/>
    </font>
    <font>
      <b/>
      <color theme="1"/>
      <name val="Times New Roman"/>
    </font>
  </fonts>
  <fills count="17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666666"/>
        <bgColor rgb="FF666666"/>
      </patternFill>
    </fill>
    <fill>
      <patternFill patternType="solid">
        <fgColor rgb="FFEEEEEE"/>
        <bgColor rgb="FFEEEEEE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9DAF8"/>
        <bgColor rgb="FFC9DAF8"/>
      </patternFill>
    </fill>
  </fills>
  <borders count="3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/>
      <bottom/>
    </border>
    <border>
      <left style="medium">
        <color rgb="FF000000"/>
      </left>
      <right/>
      <bottom/>
    </border>
    <border>
      <left/>
      <bottom/>
    </border>
    <border>
      <bottom/>
    </border>
    <border>
      <left/>
      <right/>
      <bottom/>
    </border>
    <border>
      <left/>
      <right style="medium">
        <color rgb="FF000000"/>
      </right>
      <bottom/>
    </border>
    <border>
      <left/>
      <top/>
      <bottom/>
    </border>
    <border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shrinkToFit="0" vertical="top" wrapText="1"/>
    </xf>
    <xf borderId="0" fillId="2" fontId="2" numFmtId="0" xfId="0" applyAlignment="1" applyFont="1">
      <alignment horizontal="center" shrinkToFit="0" vertical="top" wrapText="1"/>
    </xf>
    <xf borderId="0" fillId="2" fontId="2" numFmtId="0" xfId="0" applyAlignment="1" applyFont="1">
      <alignment horizontal="center" readingOrder="0" shrinkToFit="0" vertical="top" wrapText="1"/>
    </xf>
    <xf borderId="0" fillId="3" fontId="1" numFmtId="0" xfId="0" applyAlignment="1" applyFill="1" applyFont="1">
      <alignment horizontal="right" shrinkToFit="0" vertical="top" wrapText="1"/>
    </xf>
    <xf borderId="0" fillId="3" fontId="3" numFmtId="0" xfId="0" applyAlignment="1" applyFont="1">
      <alignment readingOrder="0" shrinkToFit="0" vertical="top" wrapText="1"/>
    </xf>
    <xf borderId="0" fillId="3" fontId="2" numFmtId="0" xfId="0" applyAlignment="1" applyFont="1">
      <alignment shrinkToFit="0" vertical="top" wrapText="1"/>
    </xf>
    <xf borderId="0" fillId="0" fontId="4" numFmtId="0" xfId="0" applyAlignment="1" applyFont="1">
      <alignment vertical="top"/>
    </xf>
    <xf borderId="0" fillId="0" fontId="5" numFmtId="0" xfId="0" applyAlignment="1" applyFont="1">
      <alignment shrinkToFit="0" vertical="top" wrapText="1"/>
    </xf>
    <xf borderId="0" fillId="0" fontId="5" numFmtId="0" xfId="0" applyAlignment="1" applyFont="1">
      <alignment readingOrder="0" shrinkToFit="0" vertical="top" wrapText="1"/>
    </xf>
    <xf borderId="0" fillId="3" fontId="2" numFmtId="0" xfId="0" applyAlignment="1" applyFont="1">
      <alignment horizontal="right" shrinkToFit="0" vertical="top" wrapText="1"/>
    </xf>
    <xf borderId="0" fillId="3" fontId="1" numFmtId="0" xfId="0" applyAlignment="1" applyFont="1">
      <alignment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2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3" fontId="2" numFmtId="0" xfId="0" applyAlignment="1" applyFont="1">
      <alignment horizontal="right" readingOrder="0" shrinkToFit="0" vertical="top" wrapText="1"/>
    </xf>
    <xf borderId="0" fillId="3" fontId="3" numFmtId="0" xfId="0" applyAlignment="1" applyFont="1">
      <alignment shrinkToFit="0" vertical="top" wrapText="1"/>
    </xf>
    <xf borderId="0" fillId="0" fontId="2" numFmtId="0" xfId="0" applyAlignment="1" applyFont="1">
      <alignment horizontal="right" readingOrder="0" shrinkToFit="0" vertical="top" wrapText="1"/>
    </xf>
    <xf borderId="0" fillId="0" fontId="6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3" numFmtId="46" xfId="0" applyAlignment="1" applyFont="1" applyNumberFormat="1">
      <alignment readingOrder="0" shrinkToFit="0" vertical="top" wrapText="1"/>
    </xf>
    <xf borderId="0" fillId="0" fontId="2" numFmtId="0" xfId="0" applyAlignment="1" applyFont="1">
      <alignment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4" fontId="1" numFmtId="0" xfId="0" applyAlignment="1" applyFill="1" applyFont="1">
      <alignment readingOrder="0" shrinkToFit="0" vertical="top" wrapText="1"/>
    </xf>
    <xf borderId="0" fillId="0" fontId="6" numFmtId="2" xfId="0" applyAlignment="1" applyFont="1" applyNumberFormat="1">
      <alignment horizontal="right" readingOrder="0" shrinkToFit="0" vertical="top" wrapText="1"/>
    </xf>
    <xf borderId="0" fillId="0" fontId="6" numFmtId="2" xfId="0" applyAlignment="1" applyFont="1" applyNumberFormat="1">
      <alignment horizontal="right" shrinkToFit="0" vertical="top" wrapText="1"/>
    </xf>
    <xf borderId="0" fillId="3" fontId="2" numFmtId="4" xfId="0" applyAlignment="1" applyFont="1" applyNumberFormat="1">
      <alignment horizontal="right" readingOrder="0" shrinkToFit="0" vertical="top" wrapText="1"/>
    </xf>
    <xf borderId="0" fillId="3" fontId="2" numFmtId="0" xfId="0" applyAlignment="1" applyFont="1">
      <alignment readingOrder="0" shrinkToFit="0" vertical="top" wrapText="1"/>
    </xf>
    <xf borderId="0" fillId="2" fontId="2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0" fontId="2" numFmtId="0" xfId="0" applyAlignment="1" applyFon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5" fontId="1" numFmtId="0" xfId="0" applyAlignment="1" applyFill="1" applyFont="1">
      <alignment shrinkToFit="0" vertical="top" wrapText="1"/>
    </xf>
    <xf borderId="0" fillId="5" fontId="1" numFmtId="0" xfId="0" applyAlignment="1" applyFont="1">
      <alignment readingOrder="0" shrinkToFit="0" vertical="top" wrapText="1"/>
    </xf>
    <xf borderId="0" fillId="0" fontId="6" numFmtId="0" xfId="0" applyAlignment="1" applyFont="1">
      <alignment readingOrder="0" shrinkToFit="0" vertical="top" wrapText="1"/>
    </xf>
    <xf borderId="0" fillId="0" fontId="6" numFmtId="4" xfId="0" applyAlignment="1" applyFont="1" applyNumberFormat="1">
      <alignment horizontal="right" readingOrder="0" shrinkToFit="0" vertical="top" wrapText="1"/>
    </xf>
    <xf borderId="0" fillId="3" fontId="1" numFmtId="0" xfId="0" applyAlignment="1" applyFont="1">
      <alignment shrinkToFit="0" vertical="top" wrapText="1"/>
    </xf>
    <xf borderId="0" fillId="0" fontId="7" numFmtId="0" xfId="0" applyAlignment="1" applyFont="1">
      <alignment horizontal="right" readingOrder="0" shrinkToFit="0" vertical="top" wrapText="1"/>
    </xf>
    <xf borderId="0" fillId="0" fontId="7" numFmtId="0" xfId="0" applyAlignment="1" applyFont="1">
      <alignment readingOrder="0" shrinkToFit="0" vertical="top" wrapText="1"/>
    </xf>
    <xf borderId="0" fillId="3" fontId="1" numFmtId="4" xfId="0" applyAlignment="1" applyFont="1" applyNumberFormat="1">
      <alignment shrinkToFit="0" vertical="top" wrapText="1"/>
    </xf>
    <xf borderId="0" fillId="0" fontId="3" numFmtId="4" xfId="0" applyAlignment="1" applyFont="1" applyNumberFormat="1">
      <alignment readingOrder="0" shrinkToFit="0" vertical="top" wrapText="1"/>
    </xf>
    <xf borderId="0" fillId="0" fontId="6" numFmtId="4" xfId="0" applyAlignment="1" applyFont="1" applyNumberFormat="1">
      <alignment shrinkToFit="0" vertical="top" wrapText="1"/>
    </xf>
    <xf borderId="0" fillId="3" fontId="6" numFmtId="4" xfId="0" applyAlignment="1" applyFont="1" applyNumberFormat="1">
      <alignment shrinkToFit="0" vertical="top" wrapText="1"/>
    </xf>
    <xf borderId="0" fillId="4" fontId="2" numFmtId="0" xfId="0" applyAlignment="1" applyFont="1">
      <alignment readingOrder="0" shrinkToFit="0" vertical="top" wrapText="1"/>
    </xf>
    <xf borderId="0" fillId="0" fontId="3" numFmtId="2" xfId="0" applyAlignment="1" applyFont="1" applyNumberFormat="1">
      <alignment horizontal="right" shrinkToFit="0" vertical="top" wrapText="1"/>
    </xf>
    <xf borderId="0" fillId="0" fontId="8" numFmtId="0" xfId="0" applyAlignment="1" applyFont="1">
      <alignment shrinkToFit="0" wrapText="1"/>
    </xf>
    <xf borderId="0" fillId="4" fontId="1" numFmtId="2" xfId="0" applyAlignment="1" applyFont="1" applyNumberFormat="1">
      <alignment horizontal="right" readingOrder="0" shrinkToFit="0" vertical="top" wrapText="1"/>
    </xf>
    <xf borderId="0" fillId="4" fontId="2" numFmtId="2" xfId="0" applyAlignment="1" applyFont="1" applyNumberFormat="1">
      <alignment horizontal="right" readingOrder="0" shrinkToFit="0" vertical="top" wrapText="1"/>
    </xf>
    <xf borderId="0" fillId="0" fontId="2" numFmtId="2" xfId="0" applyAlignment="1" applyFont="1" applyNumberFormat="1">
      <alignment horizontal="right" readingOrder="0" shrinkToFit="0" vertical="top" wrapText="1"/>
    </xf>
    <xf borderId="0" fillId="0" fontId="2" numFmtId="0" xfId="0" applyAlignment="1" applyFont="1">
      <alignment shrinkToFit="0" vertical="top" wrapText="1"/>
    </xf>
    <xf borderId="0" fillId="4" fontId="2" numFmtId="2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readingOrder="0" shrinkToFit="0" vertical="top" wrapText="1"/>
    </xf>
    <xf borderId="0" fillId="6" fontId="2" numFmtId="0" xfId="0" applyAlignment="1" applyFill="1" applyFont="1">
      <alignment readingOrder="0" shrinkToFit="0" vertical="top" wrapText="1"/>
    </xf>
    <xf borderId="0" fillId="0" fontId="8" numFmtId="4" xfId="0" applyFont="1" applyNumberFormat="1"/>
    <xf borderId="0" fillId="6" fontId="2" numFmtId="0" xfId="0" applyAlignment="1" applyFont="1">
      <alignment shrinkToFit="0" vertical="top" wrapText="1"/>
    </xf>
    <xf borderId="0" fillId="0" fontId="3" numFmtId="4" xfId="0" applyAlignment="1" applyFont="1" applyNumberFormat="1">
      <alignment shrinkToFit="0" vertical="top" wrapText="1"/>
    </xf>
    <xf borderId="1" fillId="7" fontId="9" numFmtId="0" xfId="0" applyAlignment="1" applyBorder="1" applyFill="1" applyFont="1">
      <alignment horizontal="center" shrinkToFit="0" vertical="bottom" wrapText="1"/>
    </xf>
    <xf borderId="2" fillId="0" fontId="10" numFmtId="0" xfId="0" applyBorder="1" applyFont="1"/>
    <xf borderId="3" fillId="0" fontId="10" numFmtId="0" xfId="0" applyBorder="1" applyFont="1"/>
    <xf borderId="4" fillId="8" fontId="11" numFmtId="4" xfId="0" applyAlignment="1" applyBorder="1" applyFill="1" applyFont="1" applyNumberFormat="1">
      <alignment horizontal="right" shrinkToFit="0" vertical="bottom" wrapText="1"/>
    </xf>
    <xf borderId="0" fillId="0" fontId="4" numFmtId="164" xfId="0" applyAlignment="1" applyFont="1" applyNumberFormat="1">
      <alignment vertical="bottom"/>
    </xf>
    <xf borderId="0" fillId="0" fontId="12" numFmtId="0" xfId="0" applyFont="1"/>
    <xf borderId="5" fillId="7" fontId="9" numFmtId="0" xfId="0" applyAlignment="1" applyBorder="1" applyFont="1">
      <alignment horizontal="center" shrinkToFit="0" vertical="bottom" wrapText="1"/>
    </xf>
    <xf borderId="6" fillId="7" fontId="9" numFmtId="0" xfId="0" applyAlignment="1" applyBorder="1" applyFont="1">
      <alignment shrinkToFit="0" vertical="bottom" wrapText="1"/>
    </xf>
    <xf borderId="6" fillId="0" fontId="10" numFmtId="0" xfId="0" applyBorder="1" applyFont="1"/>
    <xf borderId="6" fillId="7" fontId="13" numFmtId="0" xfId="0" applyAlignment="1" applyBorder="1" applyFont="1">
      <alignment shrinkToFit="0" vertical="bottom" wrapText="1"/>
    </xf>
    <xf borderId="7" fillId="9" fontId="11" numFmtId="4" xfId="0" applyAlignment="1" applyBorder="1" applyFill="1" applyFont="1" applyNumberFormat="1">
      <alignment horizontal="right" shrinkToFit="0" vertical="bottom" wrapText="1"/>
    </xf>
    <xf borderId="8" fillId="7" fontId="9" numFmtId="0" xfId="0" applyAlignment="1" applyBorder="1" applyFont="1">
      <alignment horizontal="center" shrinkToFit="0" vertical="bottom" wrapText="1"/>
    </xf>
    <xf borderId="9" fillId="7" fontId="9" numFmtId="0" xfId="0" applyAlignment="1" applyBorder="1" applyFont="1">
      <alignment shrinkToFit="0" vertical="bottom" wrapText="1"/>
    </xf>
    <xf borderId="9" fillId="0" fontId="10" numFmtId="0" xfId="0" applyBorder="1" applyFont="1"/>
    <xf borderId="9" fillId="7" fontId="13" numFmtId="0" xfId="0" applyAlignment="1" applyBorder="1" applyFont="1">
      <alignment shrinkToFit="0" vertical="bottom" wrapText="1"/>
    </xf>
    <xf borderId="7" fillId="10" fontId="11" numFmtId="2" xfId="0" applyAlignment="1" applyBorder="1" applyFill="1" applyFont="1" applyNumberFormat="1">
      <alignment horizontal="right" shrinkToFit="0" vertical="bottom" wrapText="1"/>
    </xf>
    <xf borderId="0" fillId="0" fontId="4" numFmtId="2" xfId="0" applyAlignment="1" applyFont="1" applyNumberFormat="1">
      <alignment vertical="bottom"/>
    </xf>
    <xf borderId="10" fillId="8" fontId="4" numFmtId="0" xfId="0" applyAlignment="1" applyBorder="1" applyFont="1">
      <alignment vertical="bottom"/>
    </xf>
    <xf borderId="0" fillId="8" fontId="14" numFmtId="0" xfId="0" applyAlignment="1" applyFont="1">
      <alignment horizontal="center" shrinkToFit="0" vertical="bottom" wrapText="1"/>
    </xf>
    <xf borderId="0" fillId="8" fontId="14" numFmtId="0" xfId="0" applyAlignment="1" applyFont="1">
      <alignment horizontal="center" shrinkToFit="0" vertical="bottom" wrapText="1"/>
    </xf>
    <xf borderId="11" fillId="8" fontId="14" numFmtId="0" xfId="0" applyAlignment="1" applyBorder="1" applyFont="1">
      <alignment horizontal="center" shrinkToFit="0" vertical="bottom" wrapText="1"/>
    </xf>
    <xf borderId="0" fillId="0" fontId="4" numFmtId="0" xfId="0" applyAlignment="1" applyFont="1">
      <alignment vertical="bottom"/>
    </xf>
    <xf borderId="10" fillId="0" fontId="10" numFmtId="0" xfId="0" applyBorder="1" applyFont="1"/>
    <xf borderId="0" fillId="9" fontId="14" numFmtId="0" xfId="0" applyAlignment="1" applyFont="1">
      <alignment shrinkToFit="0" vertical="bottom" wrapText="1"/>
    </xf>
    <xf borderId="0" fillId="9" fontId="14" numFmtId="0" xfId="0" applyAlignment="1" applyFont="1">
      <alignment horizontal="right" shrinkToFit="0" vertical="bottom" wrapText="1"/>
    </xf>
    <xf borderId="0" fillId="9" fontId="11" numFmtId="4" xfId="0" applyAlignment="1" applyFont="1" applyNumberFormat="1">
      <alignment horizontal="right" shrinkToFit="0" vertical="bottom" wrapText="1"/>
    </xf>
    <xf borderId="0" fillId="10" fontId="14" numFmtId="1" xfId="0" applyAlignment="1" applyFont="1" applyNumberFormat="1">
      <alignment horizontal="right" shrinkToFit="0" vertical="bottom" wrapText="1"/>
    </xf>
    <xf borderId="11" fillId="10" fontId="11" numFmtId="2" xfId="0" applyAlignment="1" applyBorder="1" applyFont="1" applyNumberFormat="1">
      <alignment horizontal="right" shrinkToFit="0" vertical="bottom" wrapText="1"/>
    </xf>
    <xf borderId="0" fillId="0" fontId="15" numFmtId="0" xfId="0" applyAlignment="1" applyFont="1">
      <alignment shrinkToFit="0" vertical="bottom" wrapText="1"/>
    </xf>
    <xf borderId="0" fillId="0" fontId="16" numFmtId="0" xfId="0" applyAlignment="1" applyFont="1">
      <alignment horizontal="right" shrinkToFit="0" vertical="bottom" wrapText="1"/>
    </xf>
    <xf borderId="0" fillId="8" fontId="16" numFmtId="0" xfId="0" applyAlignment="1" applyFont="1">
      <alignment horizontal="right" shrinkToFit="0" vertical="bottom" wrapText="1"/>
    </xf>
    <xf borderId="11" fillId="11" fontId="4" numFmtId="0" xfId="0" applyAlignment="1" applyBorder="1" applyFill="1" applyFont="1">
      <alignment vertical="bottom"/>
    </xf>
    <xf borderId="0" fillId="0" fontId="4" numFmtId="0" xfId="0" applyAlignment="1" applyFont="1">
      <alignment vertical="bottom"/>
    </xf>
    <xf borderId="0" fillId="0" fontId="16" numFmtId="0" xfId="0" applyAlignment="1" applyFont="1">
      <alignment horizontal="right" shrinkToFit="0" vertical="bottom" wrapText="1"/>
    </xf>
    <xf borderId="8" fillId="0" fontId="10" numFmtId="0" xfId="0" applyBorder="1" applyFont="1"/>
    <xf borderId="9" fillId="0" fontId="4" numFmtId="0" xfId="0" applyAlignment="1" applyBorder="1" applyFont="1">
      <alignment vertical="bottom"/>
    </xf>
    <xf borderId="9" fillId="0" fontId="4" numFmtId="0" xfId="0" applyAlignment="1" applyBorder="1" applyFont="1">
      <alignment vertical="bottom"/>
    </xf>
    <xf borderId="9" fillId="8" fontId="16" numFmtId="0" xfId="0" applyAlignment="1" applyBorder="1" applyFont="1">
      <alignment horizontal="right" shrinkToFit="0" vertical="bottom" wrapText="1"/>
    </xf>
    <xf borderId="9" fillId="0" fontId="16" numFmtId="0" xfId="0" applyAlignment="1" applyBorder="1" applyFont="1">
      <alignment horizontal="right" shrinkToFit="0" vertical="bottom" wrapText="1"/>
    </xf>
    <xf borderId="12" fillId="11" fontId="4" numFmtId="0" xfId="0" applyAlignment="1" applyBorder="1" applyFont="1">
      <alignment vertical="bottom"/>
    </xf>
    <xf borderId="1" fillId="8" fontId="4" numFmtId="0" xfId="0" applyAlignment="1" applyBorder="1" applyFont="1">
      <alignment vertical="bottom"/>
    </xf>
    <xf borderId="2" fillId="8" fontId="14" numFmtId="0" xfId="0" applyAlignment="1" applyBorder="1" applyFont="1">
      <alignment shrinkToFit="0" vertical="bottom" wrapText="1"/>
    </xf>
    <xf borderId="13" fillId="8" fontId="14" numFmtId="0" xfId="0" applyAlignment="1" applyBorder="1" applyFont="1">
      <alignment shrinkToFit="0" vertical="bottom" wrapText="1"/>
    </xf>
    <xf borderId="14" fillId="11" fontId="4" numFmtId="4" xfId="0" applyAlignment="1" applyBorder="1" applyFont="1" applyNumberFormat="1">
      <alignment vertical="bottom"/>
    </xf>
    <xf borderId="15" fillId="0" fontId="10" numFmtId="0" xfId="0" applyBorder="1" applyFont="1"/>
    <xf borderId="0" fillId="0" fontId="4" numFmtId="1" xfId="0" applyAlignment="1" applyFont="1" applyNumberFormat="1">
      <alignment vertical="bottom"/>
    </xf>
    <xf borderId="0" fillId="0" fontId="4" numFmtId="10" xfId="0" applyAlignment="1" applyFont="1" applyNumberFormat="1">
      <alignment vertical="bottom"/>
    </xf>
    <xf borderId="0" fillId="0" fontId="4" numFmtId="49" xfId="0" applyAlignment="1" applyFont="1" applyNumberFormat="1">
      <alignment vertical="bottom"/>
    </xf>
    <xf borderId="0" fillId="0" fontId="15" numFmtId="0" xfId="0" applyAlignment="1" applyFont="1">
      <alignment shrinkToFit="0" vertical="bottom" wrapText="1"/>
    </xf>
    <xf borderId="0" fillId="0" fontId="4" numFmtId="4" xfId="0" applyAlignment="1" applyFont="1" applyNumberFormat="1">
      <alignment vertical="bottom"/>
    </xf>
    <xf borderId="0" fillId="0" fontId="16" numFmtId="1" xfId="0" applyAlignment="1" applyFont="1" applyNumberFormat="1">
      <alignment horizontal="right" shrinkToFit="0" vertical="bottom" wrapText="1"/>
    </xf>
    <xf borderId="11" fillId="11" fontId="4" numFmtId="2" xfId="0" applyAlignment="1" applyBorder="1" applyFont="1" applyNumberFormat="1">
      <alignment vertical="bottom"/>
    </xf>
    <xf borderId="12" fillId="0" fontId="4" numFmtId="0" xfId="0" applyAlignment="1" applyBorder="1" applyFont="1">
      <alignment vertical="bottom"/>
    </xf>
    <xf borderId="5" fillId="12" fontId="9" numFmtId="0" xfId="0" applyAlignment="1" applyBorder="1" applyFill="1" applyFont="1">
      <alignment horizontal="center" shrinkToFit="0" vertical="bottom" wrapText="1"/>
    </xf>
    <xf borderId="16" fillId="12" fontId="9" numFmtId="0" xfId="0" applyAlignment="1" applyBorder="1" applyFont="1">
      <alignment shrinkToFit="0" vertical="bottom" wrapText="1"/>
    </xf>
    <xf borderId="17" fillId="0" fontId="10" numFmtId="0" xfId="0" applyBorder="1" applyFont="1"/>
    <xf borderId="6" fillId="12" fontId="4" numFmtId="0" xfId="0" applyAlignment="1" applyBorder="1" applyFont="1">
      <alignment vertical="bottom"/>
    </xf>
    <xf borderId="6" fillId="12" fontId="13" numFmtId="164" xfId="0" applyAlignment="1" applyBorder="1" applyFont="1" applyNumberFormat="1">
      <alignment shrinkToFit="0" vertical="bottom" wrapText="1"/>
    </xf>
    <xf borderId="18" fillId="11" fontId="11" numFmtId="4" xfId="0" applyAlignment="1" applyBorder="1" applyFont="1" applyNumberFormat="1">
      <alignment horizontal="right" shrinkToFit="0" vertical="bottom" wrapText="1"/>
    </xf>
    <xf borderId="10" fillId="8" fontId="17" numFmtId="0" xfId="0" applyAlignment="1" applyBorder="1" applyFont="1">
      <alignment horizontal="right" shrinkToFit="0" vertical="bottom" wrapText="1"/>
    </xf>
    <xf borderId="0" fillId="8" fontId="14" numFmtId="0" xfId="0" applyAlignment="1" applyFont="1">
      <alignment shrinkToFit="0" vertical="bottom" wrapText="1"/>
    </xf>
    <xf borderId="0" fillId="8" fontId="11" numFmtId="0" xfId="0" applyAlignment="1" applyFont="1">
      <alignment horizontal="right" shrinkToFit="0" vertical="bottom" wrapText="1"/>
    </xf>
    <xf borderId="19" fillId="11" fontId="4" numFmtId="4" xfId="0" applyAlignment="1" applyBorder="1" applyFont="1" applyNumberFormat="1">
      <alignment vertical="bottom"/>
    </xf>
    <xf borderId="0" fillId="8" fontId="16" numFmtId="49" xfId="0" applyAlignment="1" applyFont="1" applyNumberFormat="1">
      <alignment shrinkToFit="0" vertical="bottom" wrapText="1"/>
    </xf>
    <xf borderId="0" fillId="11" fontId="4" numFmtId="0" xfId="0" applyAlignment="1" applyFont="1">
      <alignment vertical="bottom"/>
    </xf>
    <xf borderId="19" fillId="11" fontId="4" numFmtId="0" xfId="0" applyAlignment="1" applyBorder="1" applyFont="1">
      <alignment vertical="bottom"/>
    </xf>
    <xf borderId="0" fillId="11" fontId="4" numFmtId="0" xfId="0" applyAlignment="1" applyFont="1">
      <alignment vertical="bottom"/>
    </xf>
    <xf borderId="0" fillId="8" fontId="16" numFmtId="0" xfId="0" applyAlignment="1" applyFont="1">
      <alignment shrinkToFit="0" vertical="bottom" wrapText="1"/>
    </xf>
    <xf borderId="0" fillId="0" fontId="14" numFmtId="0" xfId="0" applyAlignment="1" applyFont="1">
      <alignment shrinkToFit="0" vertical="bottom" wrapText="1"/>
    </xf>
    <xf borderId="0" fillId="11" fontId="15" numFmtId="0" xfId="0" applyAlignment="1" applyFont="1">
      <alignment shrinkToFit="0" vertical="bottom" wrapText="1"/>
    </xf>
    <xf borderId="6" fillId="12" fontId="9" numFmtId="0" xfId="0" applyAlignment="1" applyBorder="1" applyFont="1">
      <alignment shrinkToFit="0" vertical="bottom" wrapText="1"/>
    </xf>
    <xf borderId="6" fillId="12" fontId="4" numFmtId="0" xfId="0" applyAlignment="1" applyBorder="1" applyFont="1">
      <alignment vertical="bottom"/>
    </xf>
    <xf borderId="6" fillId="12" fontId="13" numFmtId="0" xfId="0" applyAlignment="1" applyBorder="1" applyFont="1">
      <alignment shrinkToFit="0" vertical="bottom" wrapText="1"/>
    </xf>
    <xf borderId="10" fillId="13" fontId="17" numFmtId="0" xfId="0" applyAlignment="1" applyBorder="1" applyFill="1" applyFont="1">
      <alignment horizontal="right" shrinkToFit="0" vertical="bottom" wrapText="1"/>
    </xf>
    <xf borderId="19" fillId="8" fontId="14" numFmtId="4" xfId="0" applyAlignment="1" applyBorder="1" applyFont="1" applyNumberFormat="1">
      <alignment horizontal="center" shrinkToFit="0" vertical="bottom" wrapText="1"/>
    </xf>
    <xf borderId="10" fillId="0" fontId="18" numFmtId="0" xfId="0" applyAlignment="1" applyBorder="1" applyFont="1">
      <alignment shrinkToFit="0" vertical="bottom" wrapText="1"/>
    </xf>
    <xf borderId="0" fillId="8" fontId="16" numFmtId="0" xfId="0" applyAlignment="1" applyFont="1">
      <alignment vertical="bottom"/>
    </xf>
    <xf borderId="19" fillId="11" fontId="16" numFmtId="0" xfId="0" applyAlignment="1" applyBorder="1" applyFont="1">
      <alignment horizontal="right" shrinkToFit="0" vertical="bottom" wrapText="1"/>
    </xf>
    <xf borderId="0" fillId="8" fontId="19" numFmtId="0" xfId="0" applyAlignment="1" applyFont="1">
      <alignment shrinkToFit="0" vertical="bottom" wrapText="1"/>
    </xf>
    <xf borderId="0" fillId="8" fontId="19" numFmtId="0" xfId="0" applyAlignment="1" applyFont="1">
      <alignment horizontal="right" shrinkToFit="0" vertical="bottom" wrapText="1"/>
    </xf>
    <xf borderId="0" fillId="8" fontId="14" numFmtId="0" xfId="0" applyAlignment="1" applyFont="1">
      <alignment horizontal="center" vertical="bottom"/>
    </xf>
    <xf borderId="19" fillId="8" fontId="14" numFmtId="0" xfId="0" applyAlignment="1" applyBorder="1" applyFont="1">
      <alignment horizontal="center" shrinkToFit="0" vertical="bottom" wrapText="1"/>
    </xf>
    <xf borderId="0" fillId="8" fontId="19" numFmtId="0" xfId="0" applyAlignment="1" applyFont="1">
      <alignment horizontal="right" shrinkToFit="0" vertical="bottom" wrapText="1"/>
    </xf>
    <xf borderId="10" fillId="0" fontId="20" numFmtId="0" xfId="0" applyAlignment="1" applyBorder="1" applyFont="1">
      <alignment vertical="bottom"/>
    </xf>
    <xf borderId="0" fillId="11" fontId="20" numFmtId="0" xfId="0" applyAlignment="1" applyFont="1">
      <alignment vertical="bottom"/>
    </xf>
    <xf borderId="0" fillId="0" fontId="20" numFmtId="0" xfId="0" applyAlignment="1" applyFont="1">
      <alignment readingOrder="0" shrinkToFit="0" vertical="bottom" wrapText="1"/>
    </xf>
    <xf borderId="0" fillId="8" fontId="20" numFmtId="0" xfId="0" applyAlignment="1" applyFont="1">
      <alignment horizontal="right" shrinkToFit="0" vertical="bottom" wrapText="1"/>
    </xf>
    <xf borderId="0" fillId="14" fontId="20" numFmtId="0" xfId="0" applyAlignment="1" applyFill="1" applyFont="1">
      <alignment horizontal="right" shrinkToFit="0" vertical="bottom" wrapText="1"/>
    </xf>
    <xf borderId="0" fillId="0" fontId="20" numFmtId="0" xfId="0" applyAlignment="1" applyFont="1">
      <alignment vertical="bottom"/>
    </xf>
    <xf borderId="0" fillId="0" fontId="20" numFmtId="0" xfId="0" applyAlignment="1" applyFont="1">
      <alignment shrinkToFit="0" vertical="bottom" wrapText="1"/>
    </xf>
    <xf borderId="11" fillId="0" fontId="10" numFmtId="0" xfId="0" applyBorder="1" applyFont="1"/>
    <xf borderId="0" fillId="0" fontId="21" numFmtId="0" xfId="0" applyAlignment="1" applyFont="1">
      <alignment readingOrder="0" vertical="bottom"/>
    </xf>
    <xf borderId="0" fillId="14" fontId="20" numFmtId="0" xfId="0" applyAlignment="1" applyFont="1">
      <alignment horizontal="right" readingOrder="0" shrinkToFit="0" vertical="bottom" wrapText="1"/>
    </xf>
    <xf borderId="11" fillId="8" fontId="14" numFmtId="2" xfId="0" applyAlignment="1" applyBorder="1" applyFont="1" applyNumberFormat="1">
      <alignment horizontal="center" shrinkToFit="0" vertical="bottom" wrapText="1"/>
    </xf>
    <xf borderId="0" fillId="9" fontId="14" numFmtId="0" xfId="0" applyAlignment="1" applyFont="1">
      <alignment shrinkToFit="0" vertical="bottom" wrapText="1"/>
    </xf>
    <xf borderId="9" fillId="0" fontId="16" numFmtId="0" xfId="0" applyAlignment="1" applyBorder="1" applyFont="1">
      <alignment horizontal="right" shrinkToFit="0" vertical="bottom" wrapText="1"/>
    </xf>
    <xf borderId="2" fillId="8" fontId="14" numFmtId="0" xfId="0" applyAlignment="1" applyBorder="1" applyFont="1">
      <alignment shrinkToFit="0" vertical="bottom" wrapText="1"/>
    </xf>
    <xf borderId="20" fillId="9" fontId="14" numFmtId="0" xfId="0" applyAlignment="1" applyBorder="1" applyFont="1">
      <alignment shrinkToFit="0" vertical="bottom" wrapText="1"/>
    </xf>
    <xf borderId="16" fillId="12" fontId="9" numFmtId="0" xfId="0" applyAlignment="1" applyBorder="1" applyFont="1">
      <alignment shrinkToFit="0" vertical="bottom" wrapText="1"/>
    </xf>
    <xf borderId="19" fillId="11" fontId="4" numFmtId="2" xfId="0" applyAlignment="1" applyBorder="1" applyFont="1" applyNumberFormat="1">
      <alignment vertical="bottom"/>
    </xf>
    <xf borderId="0" fillId="8" fontId="16" numFmtId="0" xfId="0" applyAlignment="1" applyFont="1">
      <alignment horizontal="right" shrinkToFit="0" vertical="bottom" wrapText="1"/>
    </xf>
    <xf borderId="0" fillId="8" fontId="16" numFmtId="0" xfId="0" applyAlignment="1" applyFont="1">
      <alignment shrinkToFit="0" vertical="bottom" wrapText="1"/>
    </xf>
    <xf borderId="6" fillId="12" fontId="13" numFmtId="4" xfId="0" applyAlignment="1" applyBorder="1" applyFont="1" applyNumberFormat="1">
      <alignment shrinkToFit="0" vertical="bottom" wrapText="1"/>
    </xf>
    <xf borderId="0" fillId="8" fontId="16" numFmtId="164" xfId="0" applyAlignment="1" applyFont="1" applyNumberFormat="1">
      <alignment vertical="bottom"/>
    </xf>
    <xf borderId="0" fillId="8" fontId="19" numFmtId="0" xfId="0" applyAlignment="1" applyFont="1">
      <alignment shrinkToFit="0" vertical="bottom" wrapText="1"/>
    </xf>
    <xf borderId="19" fillId="11" fontId="16" numFmtId="2" xfId="0" applyAlignment="1" applyBorder="1" applyFont="1" applyNumberFormat="1">
      <alignment horizontal="right" shrinkToFit="0" vertical="bottom" wrapText="1"/>
    </xf>
    <xf borderId="0" fillId="8" fontId="19" numFmtId="49" xfId="0" applyAlignment="1" applyFont="1" applyNumberFormat="1">
      <alignment shrinkToFit="0" vertical="bottom" wrapText="1"/>
    </xf>
    <xf borderId="0" fillId="15" fontId="20" numFmtId="0" xfId="0" applyAlignment="1" applyFill="1" applyFont="1">
      <alignment horizontal="right" shrinkToFit="0" vertical="bottom" wrapText="1"/>
    </xf>
    <xf borderId="11" fillId="0" fontId="20" numFmtId="0" xfId="0" applyAlignment="1" applyBorder="1" applyFont="1">
      <alignment vertical="bottom"/>
    </xf>
    <xf borderId="8" fillId="0" fontId="22" numFmtId="0" xfId="0" applyAlignment="1" applyBorder="1" applyFont="1">
      <alignment horizontal="right" shrinkToFit="0" vertical="bottom" wrapText="1"/>
    </xf>
    <xf borderId="9" fillId="8" fontId="22" numFmtId="0" xfId="0" applyAlignment="1" applyBorder="1" applyFont="1">
      <alignment shrinkToFit="0" vertical="bottom" wrapText="1"/>
    </xf>
    <xf borderId="9" fillId="0" fontId="22" numFmtId="0" xfId="0" applyAlignment="1" applyBorder="1" applyFont="1">
      <alignment readingOrder="0" shrinkToFit="0" vertical="bottom" wrapText="1"/>
    </xf>
    <xf borderId="9" fillId="8" fontId="20" numFmtId="0" xfId="0" applyAlignment="1" applyBorder="1" applyFont="1">
      <alignment vertical="bottom"/>
    </xf>
    <xf borderId="9" fillId="15" fontId="22" numFmtId="0" xfId="0" applyAlignment="1" applyBorder="1" applyFont="1">
      <alignment horizontal="right" shrinkToFit="0" vertical="bottom" wrapText="1"/>
    </xf>
    <xf borderId="9" fillId="0" fontId="20" numFmtId="0" xfId="0" applyAlignment="1" applyBorder="1" applyFont="1">
      <alignment shrinkToFit="0" vertical="bottom" wrapText="1"/>
    </xf>
    <xf borderId="12" fillId="0" fontId="10" numFmtId="0" xfId="0" applyBorder="1" applyFont="1"/>
    <xf borderId="21" fillId="14" fontId="22" numFmtId="0" xfId="0" applyAlignment="1" applyBorder="1" applyFont="1">
      <alignment horizontal="right" shrinkToFit="0" vertical="bottom" wrapText="1"/>
    </xf>
    <xf borderId="22" fillId="14" fontId="22" numFmtId="0" xfId="0" applyAlignment="1" applyBorder="1" applyFont="1">
      <alignment shrinkToFit="0" vertical="bottom" wrapText="1"/>
    </xf>
    <xf borderId="23" fillId="0" fontId="10" numFmtId="0" xfId="0" applyBorder="1" applyFont="1"/>
    <xf borderId="24" fillId="14" fontId="20" numFmtId="0" xfId="0" applyAlignment="1" applyBorder="1" applyFont="1">
      <alignment vertical="bottom"/>
    </xf>
    <xf borderId="24" fillId="14" fontId="21" numFmtId="0" xfId="0" applyAlignment="1" applyBorder="1" applyFont="1">
      <alignment readingOrder="0" vertical="bottom"/>
    </xf>
    <xf borderId="0" fillId="14" fontId="20" numFmtId="0" xfId="0" applyAlignment="1" applyFont="1">
      <alignment shrinkToFit="0" vertical="bottom" wrapText="1"/>
    </xf>
    <xf borderId="25" fillId="14" fontId="22" numFmtId="4" xfId="0" applyAlignment="1" applyBorder="1" applyFont="1" applyNumberFormat="1">
      <alignment horizontal="right" shrinkToFit="0" vertical="bottom" wrapText="1"/>
    </xf>
    <xf borderId="10" fillId="0" fontId="22" numFmtId="0" xfId="0" applyAlignment="1" applyBorder="1" applyFont="1">
      <alignment horizontal="right" shrinkToFit="0" vertical="bottom" wrapText="1"/>
    </xf>
    <xf borderId="26" fillId="8" fontId="22" numFmtId="0" xfId="0" applyAlignment="1" applyBorder="1" applyFont="1">
      <alignment shrinkToFit="0" vertical="bottom" wrapText="1"/>
    </xf>
    <xf borderId="27" fillId="0" fontId="10" numFmtId="0" xfId="0" applyBorder="1" applyFont="1"/>
    <xf borderId="28" fillId="14" fontId="22" numFmtId="0" xfId="0" applyAlignment="1" applyBorder="1" applyFont="1">
      <alignment shrinkToFit="0" vertical="bottom" wrapText="1"/>
    </xf>
    <xf borderId="0" fillId="14" fontId="22" numFmtId="0" xfId="0" applyAlignment="1" applyFont="1">
      <alignment vertical="bottom"/>
    </xf>
    <xf borderId="0" fillId="14" fontId="22" numFmtId="0" xfId="0" applyAlignment="1" applyFont="1">
      <alignment horizontal="right" shrinkToFit="0" vertical="bottom" wrapText="1"/>
    </xf>
    <xf borderId="10" fillId="0" fontId="20" numFmtId="0" xfId="0" applyAlignment="1" applyBorder="1" applyFont="1">
      <alignment shrinkToFit="0" vertical="bottom" wrapText="1"/>
    </xf>
    <xf borderId="29" fillId="8" fontId="4" numFmtId="0" xfId="0" applyAlignment="1" applyBorder="1" applyFont="1">
      <alignment vertical="bottom"/>
    </xf>
    <xf borderId="30" fillId="8" fontId="14" numFmtId="0" xfId="0" applyAlignment="1" applyBorder="1" applyFont="1">
      <alignment shrinkToFit="0" vertical="bottom" wrapText="1"/>
    </xf>
    <xf borderId="30" fillId="0" fontId="10" numFmtId="0" xfId="0" applyBorder="1" applyFont="1"/>
    <xf borderId="30" fillId="11" fontId="4" numFmtId="4" xfId="0" applyAlignment="1" applyBorder="1" applyFont="1" applyNumberFormat="1">
      <alignment vertical="bottom"/>
    </xf>
    <xf borderId="31" fillId="0" fontId="10" numFmtId="0" xfId="0" applyBorder="1" applyFont="1"/>
    <xf borderId="32" fillId="0" fontId="10" numFmtId="0" xfId="0" applyBorder="1" applyFont="1"/>
    <xf borderId="33" fillId="10" fontId="11" numFmtId="2" xfId="0" applyAlignment="1" applyBorder="1" applyFont="1" applyNumberFormat="1">
      <alignment horizontal="right" shrinkToFit="0" vertical="bottom" wrapText="1"/>
    </xf>
    <xf borderId="33" fillId="11" fontId="4" numFmtId="0" xfId="0" applyAlignment="1" applyBorder="1" applyFont="1">
      <alignment vertical="bottom"/>
    </xf>
    <xf borderId="33" fillId="11" fontId="4" numFmtId="2" xfId="0" applyAlignment="1" applyBorder="1" applyFont="1" applyNumberFormat="1">
      <alignment vertical="bottom"/>
    </xf>
    <xf borderId="34" fillId="0" fontId="10" numFmtId="0" xfId="0" applyBorder="1" applyFont="1"/>
    <xf borderId="19" fillId="11" fontId="16" numFmtId="4" xfId="0" applyAlignment="1" applyBorder="1" applyFont="1" applyNumberFormat="1">
      <alignment horizontal="right" shrinkToFit="0" vertical="bottom" wrapText="1"/>
    </xf>
    <xf borderId="8" fillId="0" fontId="18" numFmtId="0" xfId="0" applyAlignment="1" applyBorder="1" applyFont="1">
      <alignment shrinkToFit="0" vertical="bottom" wrapText="1"/>
    </xf>
    <xf borderId="0" fillId="2" fontId="1" numFmtId="0" xfId="0" applyAlignment="1" applyFont="1">
      <alignment horizontal="right" shrinkToFit="0" vertical="top" wrapText="1"/>
    </xf>
    <xf borderId="0" fillId="2" fontId="3" numFmtId="0" xfId="0" applyAlignment="1" applyFont="1">
      <alignment horizontal="center" shrinkToFit="0" vertical="top" wrapText="1"/>
    </xf>
    <xf borderId="0" fillId="0" fontId="3" numFmtId="4" xfId="0" applyAlignment="1" applyFont="1" applyNumberFormat="1">
      <alignment horizontal="right" readingOrder="0" shrinkToFit="0" vertical="top" wrapText="1"/>
    </xf>
    <xf borderId="0" fillId="0" fontId="3" numFmtId="10" xfId="0" applyAlignment="1" applyFont="1" applyNumberFormat="1">
      <alignment horizontal="right" readingOrder="0" shrinkToFit="0" vertical="top" wrapText="1"/>
    </xf>
    <xf borderId="0" fillId="0" fontId="23" numFmtId="0" xfId="0" applyAlignment="1" applyFont="1">
      <alignment shrinkToFit="0" wrapText="1"/>
    </xf>
    <xf borderId="0" fillId="11" fontId="1" numFmtId="0" xfId="0" applyAlignment="1" applyFont="1">
      <alignment shrinkToFit="0" vertical="top" wrapText="1"/>
    </xf>
    <xf borderId="0" fillId="11" fontId="1" numFmtId="0" xfId="0" applyAlignment="1" applyFont="1">
      <alignment shrinkToFit="0" vertical="top" wrapText="1"/>
    </xf>
    <xf borderId="0" fillId="6" fontId="2" numFmtId="4" xfId="0" applyAlignment="1" applyFont="1" applyNumberFormat="1">
      <alignment horizontal="right" shrinkToFit="0" vertical="top" wrapText="1"/>
    </xf>
    <xf borderId="0" fillId="0" fontId="6" numFmtId="4" xfId="0" applyAlignment="1" applyFont="1" applyNumberFormat="1">
      <alignment horizontal="right" shrinkToFit="0" vertical="top" wrapText="1"/>
    </xf>
    <xf borderId="0" fillId="6" fontId="1" numFmtId="0" xfId="0" applyAlignment="1" applyFont="1">
      <alignment shrinkToFit="0" vertical="top" wrapText="1"/>
    </xf>
    <xf borderId="0" fillId="6" fontId="1" numFmtId="4" xfId="0" applyAlignment="1" applyFont="1" applyNumberFormat="1">
      <alignment horizontal="right" shrinkToFit="0" vertical="top" wrapText="1"/>
    </xf>
    <xf borderId="0" fillId="0" fontId="3" numFmtId="4" xfId="0" applyAlignment="1" applyFont="1" applyNumberFormat="1">
      <alignment horizontal="right" shrinkToFit="0" vertical="top" wrapText="1"/>
    </xf>
    <xf borderId="0" fillId="6" fontId="1" numFmtId="0" xfId="0" applyAlignment="1" applyFont="1">
      <alignment readingOrder="0" shrinkToFit="0" vertical="top" wrapText="1"/>
    </xf>
    <xf borderId="0" fillId="11" fontId="6" numFmtId="4" xfId="0" applyAlignment="1" applyFont="1" applyNumberFormat="1">
      <alignment horizontal="right" readingOrder="0" shrinkToFit="0" vertical="top" wrapText="1"/>
    </xf>
    <xf borderId="0" fillId="11" fontId="1" numFmtId="0" xfId="0" applyAlignment="1" applyFont="1">
      <alignment horizontal="right" shrinkToFit="0" vertical="top" wrapText="1"/>
    </xf>
    <xf borderId="0" fillId="11" fontId="6" numFmtId="4" xfId="0" applyAlignment="1" applyFont="1" applyNumberFormat="1">
      <alignment horizontal="right" shrinkToFit="0" vertical="top" wrapText="1"/>
    </xf>
    <xf borderId="0" fillId="16" fontId="2" numFmtId="0" xfId="0" applyAlignment="1" applyFill="1" applyFont="1">
      <alignment readingOrder="0" shrinkToFit="0" vertical="top" wrapText="1"/>
    </xf>
    <xf borderId="0" fillId="4" fontId="2" numFmtId="4" xfId="0" applyAlignment="1" applyFont="1" applyNumberFormat="1">
      <alignment horizontal="right" shrinkToFit="0" vertical="top" wrapText="1"/>
    </xf>
    <xf borderId="0" fillId="3" fontId="1" numFmtId="0" xfId="0" applyAlignment="1" applyFont="1">
      <alignment horizontal="right" readingOrder="0" shrinkToFit="0" vertical="top" wrapText="1"/>
    </xf>
    <xf borderId="0" fillId="6" fontId="2" numFmtId="4" xfId="0" applyAlignment="1" applyFont="1" applyNumberFormat="1">
      <alignment shrinkToFit="0" vertical="top" wrapText="1"/>
    </xf>
    <xf borderId="0" fillId="11" fontId="1" numFmtId="0" xfId="0" applyAlignment="1" applyFont="1">
      <alignment readingOrder="0" shrinkToFit="0" vertical="top" wrapText="1"/>
    </xf>
    <xf borderId="0" fillId="0" fontId="1" numFmtId="9" xfId="0" applyAlignment="1" applyFont="1" applyNumberFormat="1">
      <alignment horizontal="right" shrinkToFit="0" vertical="top" wrapText="1"/>
    </xf>
    <xf borderId="0" fillId="6" fontId="2" numFmtId="10" xfId="0" applyAlignment="1" applyFont="1" applyNumberFormat="1">
      <alignment horizontal="right" shrinkToFit="0" vertical="top" wrapText="1"/>
    </xf>
    <xf borderId="0" fillId="0" fontId="4" numFmtId="0" xfId="0" applyAlignment="1" applyFont="1">
      <alignment shrinkToFit="0" vertical="top" wrapText="1"/>
    </xf>
    <xf borderId="0" fillId="0" fontId="24" numFmtId="0" xfId="0" applyAlignment="1" applyFont="1">
      <alignment shrinkToFit="0" vertical="top" wrapText="1"/>
    </xf>
    <xf borderId="0" fillId="4" fontId="24" numFmtId="4" xfId="0" applyAlignment="1" applyFont="1" applyNumberFormat="1">
      <alignment horizontal="right" shrinkToFit="0" vertical="top" wrapText="1"/>
    </xf>
    <xf borderId="0" fillId="3" fontId="2" numFmtId="4" xfId="0" applyAlignment="1" applyFont="1" applyNumberFormat="1">
      <alignment shrinkToFit="0" vertical="top" wrapText="1"/>
    </xf>
    <xf borderId="0" fillId="3" fontId="2" numFmtId="0" xfId="0" applyAlignment="1" applyFont="1">
      <alignment shrinkToFit="0" vertical="top" wrapText="1"/>
    </xf>
    <xf borderId="0" fillId="6" fontId="3" numFmtId="0" xfId="0" applyAlignment="1" applyFont="1">
      <alignment readingOrder="0" shrinkToFit="0" vertical="top" wrapText="1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1" t="s">
        <v>0</v>
      </c>
      <c r="B1" s="2" t="s">
        <v>1</v>
      </c>
      <c r="C1" s="2"/>
      <c r="D1" s="3" t="s">
        <v>2</v>
      </c>
    </row>
    <row r="2">
      <c r="A2" s="4"/>
      <c r="B2" s="5" t="s">
        <v>3</v>
      </c>
      <c r="C2" s="6" t="s">
        <v>4</v>
      </c>
      <c r="D2" s="6" t="s">
        <v>5</v>
      </c>
    </row>
    <row r="3">
      <c r="A3" s="7"/>
      <c r="B3" s="8" t="s">
        <v>6</v>
      </c>
      <c r="C3" s="7"/>
      <c r="D3" s="8"/>
    </row>
    <row r="4">
      <c r="A4" s="7"/>
      <c r="B4" s="9" t="s">
        <v>7</v>
      </c>
      <c r="C4" s="7"/>
      <c r="D4" s="8"/>
    </row>
    <row r="5">
      <c r="A5" s="10" t="s">
        <v>8</v>
      </c>
      <c r="B5" s="6" t="s">
        <v>9</v>
      </c>
      <c r="C5" s="5" t="s">
        <v>10</v>
      </c>
      <c r="D5" s="11"/>
    </row>
    <row r="6">
      <c r="A6" s="12"/>
      <c r="B6" s="13"/>
      <c r="C6" s="14"/>
      <c r="D6" s="15"/>
    </row>
    <row r="7">
      <c r="A7" s="16" t="s">
        <v>11</v>
      </c>
      <c r="B7" s="6" t="s">
        <v>12</v>
      </c>
      <c r="C7" s="17"/>
      <c r="D7" s="11"/>
    </row>
    <row r="8">
      <c r="A8" s="18" t="s">
        <v>13</v>
      </c>
      <c r="B8" s="13" t="s">
        <v>14</v>
      </c>
      <c r="C8" s="19"/>
      <c r="D8" s="15"/>
    </row>
    <row r="9">
      <c r="A9" s="12"/>
      <c r="B9" s="15" t="s">
        <v>15</v>
      </c>
      <c r="C9" s="20" t="s">
        <v>10</v>
      </c>
      <c r="D9" s="21" t="s">
        <v>16</v>
      </c>
    </row>
    <row r="10">
      <c r="A10" s="12"/>
      <c r="B10" s="15" t="s">
        <v>17</v>
      </c>
      <c r="C10" s="22" t="s">
        <v>18</v>
      </c>
      <c r="D10" s="21"/>
    </row>
    <row r="11">
      <c r="A11" s="12"/>
      <c r="B11" s="23" t="s">
        <v>19</v>
      </c>
      <c r="C11" s="24">
        <v>0.0</v>
      </c>
      <c r="D11" s="21"/>
    </row>
    <row r="12">
      <c r="A12" s="18" t="s">
        <v>20</v>
      </c>
      <c r="B12" s="25" t="s">
        <v>21</v>
      </c>
      <c r="C12" s="19"/>
      <c r="D12" s="15"/>
    </row>
    <row r="13">
      <c r="A13" s="26" t="s">
        <v>22</v>
      </c>
      <c r="B13" s="27" t="s">
        <v>23</v>
      </c>
      <c r="C13" s="28">
        <v>0.0</v>
      </c>
      <c r="D13" s="15"/>
    </row>
    <row r="14">
      <c r="A14" s="26" t="s">
        <v>24</v>
      </c>
      <c r="B14" s="27" t="s">
        <v>25</v>
      </c>
      <c r="C14" s="28">
        <v>0.0</v>
      </c>
      <c r="D14" s="15"/>
    </row>
    <row r="15">
      <c r="A15" s="26" t="s">
        <v>26</v>
      </c>
      <c r="B15" s="27" t="s">
        <v>27</v>
      </c>
      <c r="C15" s="29">
        <v>0.0</v>
      </c>
      <c r="D15" s="15"/>
    </row>
    <row r="16">
      <c r="A16" s="26" t="s">
        <v>28</v>
      </c>
      <c r="B16" s="27" t="s">
        <v>29</v>
      </c>
      <c r="C16" s="29">
        <v>0.0</v>
      </c>
      <c r="D16" s="15"/>
    </row>
    <row r="17">
      <c r="A17" s="26" t="s">
        <v>30</v>
      </c>
      <c r="B17" s="27" t="s">
        <v>31</v>
      </c>
      <c r="C17" s="29">
        <v>0.0</v>
      </c>
      <c r="D17" s="15"/>
    </row>
    <row r="18">
      <c r="A18" s="18" t="s">
        <v>32</v>
      </c>
      <c r="B18" s="13" t="s">
        <v>33</v>
      </c>
      <c r="C18" s="14"/>
      <c r="D18" s="15"/>
    </row>
    <row r="19">
      <c r="A19" s="12"/>
      <c r="B19" s="15" t="s">
        <v>34</v>
      </c>
      <c r="C19" s="28">
        <v>0.0</v>
      </c>
      <c r="D19" s="21"/>
    </row>
    <row r="20">
      <c r="A20" s="12"/>
      <c r="B20" s="11" t="s">
        <v>35</v>
      </c>
      <c r="C20" s="30">
        <v>55.67</v>
      </c>
      <c r="D20" s="21"/>
    </row>
    <row r="21">
      <c r="A21" s="12"/>
      <c r="B21" s="11" t="s">
        <v>36</v>
      </c>
      <c r="C21" s="30">
        <v>50.0</v>
      </c>
      <c r="D21" s="23" t="s">
        <v>37</v>
      </c>
    </row>
    <row r="22">
      <c r="A22" s="18" t="s">
        <v>38</v>
      </c>
      <c r="B22" s="13" t="s">
        <v>39</v>
      </c>
      <c r="C22" s="20" t="s">
        <v>10</v>
      </c>
      <c r="D22" s="23" t="s">
        <v>40</v>
      </c>
    </row>
    <row r="23">
      <c r="A23" s="12"/>
      <c r="B23" s="13"/>
      <c r="C23" s="19"/>
      <c r="D23" s="15"/>
    </row>
    <row r="24">
      <c r="A24" s="16" t="s">
        <v>41</v>
      </c>
      <c r="B24" s="31" t="s">
        <v>42</v>
      </c>
      <c r="C24" s="32"/>
      <c r="D24" s="33" t="s">
        <v>43</v>
      </c>
    </row>
    <row r="25">
      <c r="A25" s="18" t="s">
        <v>44</v>
      </c>
      <c r="B25" s="13" t="s">
        <v>45</v>
      </c>
      <c r="C25" s="20" t="s">
        <v>10</v>
      </c>
      <c r="D25" s="15"/>
    </row>
    <row r="26">
      <c r="A26" s="12"/>
      <c r="B26" s="23" t="s">
        <v>46</v>
      </c>
      <c r="C26" s="20" t="s">
        <v>10</v>
      </c>
      <c r="D26" s="15"/>
    </row>
    <row r="27">
      <c r="A27" s="12"/>
      <c r="B27" s="15" t="s">
        <v>47</v>
      </c>
      <c r="C27" s="20" t="s">
        <v>10</v>
      </c>
      <c r="D27" s="15"/>
    </row>
    <row r="28">
      <c r="A28" s="18" t="s">
        <v>48</v>
      </c>
      <c r="B28" s="13" t="s">
        <v>49</v>
      </c>
      <c r="C28" s="20" t="s">
        <v>10</v>
      </c>
      <c r="D28" s="15"/>
    </row>
    <row r="29">
      <c r="A29" s="18" t="s">
        <v>48</v>
      </c>
      <c r="B29" s="25" t="s">
        <v>50</v>
      </c>
      <c r="C29" s="20" t="s">
        <v>10</v>
      </c>
      <c r="D29" s="15"/>
    </row>
    <row r="30">
      <c r="A30" s="18" t="s">
        <v>48</v>
      </c>
      <c r="B30" s="25" t="s">
        <v>51</v>
      </c>
      <c r="C30" s="20" t="s">
        <v>10</v>
      </c>
      <c r="D30" s="21"/>
    </row>
    <row r="31">
      <c r="A31" s="34"/>
      <c r="B31" s="15" t="s">
        <v>52</v>
      </c>
      <c r="C31" s="20" t="s">
        <v>10</v>
      </c>
      <c r="D31" s="21"/>
    </row>
    <row r="32">
      <c r="A32" s="35"/>
      <c r="B32" s="36" t="s">
        <v>53</v>
      </c>
      <c r="C32" s="20" t="s">
        <v>10</v>
      </c>
      <c r="D32" s="21"/>
    </row>
    <row r="33">
      <c r="A33" s="35"/>
      <c r="B33" s="27" t="s">
        <v>54</v>
      </c>
      <c r="C33" s="29">
        <v>0.0</v>
      </c>
      <c r="D33" s="21"/>
    </row>
    <row r="34">
      <c r="A34" s="35"/>
      <c r="B34" s="36" t="s">
        <v>55</v>
      </c>
      <c r="C34" s="20" t="s">
        <v>10</v>
      </c>
      <c r="D34" s="21"/>
    </row>
    <row r="35">
      <c r="A35" s="35"/>
      <c r="B35" s="36" t="s">
        <v>56</v>
      </c>
      <c r="C35" s="20" t="s">
        <v>10</v>
      </c>
      <c r="D35" s="21"/>
    </row>
    <row r="36">
      <c r="A36" s="26" t="s">
        <v>57</v>
      </c>
      <c r="B36" s="36" t="s">
        <v>58</v>
      </c>
      <c r="C36" s="20" t="s">
        <v>10</v>
      </c>
      <c r="D36" s="21"/>
    </row>
    <row r="37">
      <c r="A37" s="18" t="s">
        <v>48</v>
      </c>
      <c r="B37" s="25" t="s">
        <v>59</v>
      </c>
      <c r="C37" s="20" t="s">
        <v>10</v>
      </c>
      <c r="D37" s="21"/>
    </row>
    <row r="38">
      <c r="A38" s="18" t="s">
        <v>48</v>
      </c>
      <c r="B38" s="13" t="s">
        <v>60</v>
      </c>
      <c r="C38" s="20" t="s">
        <v>10</v>
      </c>
      <c r="D38" s="21"/>
    </row>
    <row r="39">
      <c r="A39" s="12"/>
      <c r="B39" s="37" t="s">
        <v>61</v>
      </c>
      <c r="C39" s="38" t="s">
        <v>10</v>
      </c>
      <c r="D39" s="21"/>
    </row>
    <row r="40">
      <c r="A40" s="26" t="s">
        <v>62</v>
      </c>
      <c r="B40" s="23" t="s">
        <v>63</v>
      </c>
      <c r="C40" s="38" t="s">
        <v>10</v>
      </c>
      <c r="D40" s="21"/>
    </row>
    <row r="41">
      <c r="A41" s="26" t="str">
        <f t="shared" ref="A41:B41" si="1">A13</f>
        <v>b.14.2.1)</v>
      </c>
      <c r="B41" s="27" t="str">
        <f t="shared" si="1"/>
        <v>Puntos por fomento del sector audiovisual canario</v>
      </c>
      <c r="C41" s="39">
        <v>0.0</v>
      </c>
      <c r="D41" s="21"/>
    </row>
    <row r="42">
      <c r="A42" s="26" t="str">
        <f t="shared" ref="A42:B42" si="2">A14</f>
        <v>b.14.2.3)</v>
      </c>
      <c r="B42" s="27" t="str">
        <f t="shared" si="2"/>
        <v>Puntos por igualdad de género</v>
      </c>
      <c r="C42" s="39">
        <v>0.0</v>
      </c>
      <c r="D42" s="21"/>
    </row>
    <row r="43">
      <c r="A43" s="26" t="str">
        <f t="shared" ref="A43:B43" si="3">A15</f>
        <v>b.14.2.4)</v>
      </c>
      <c r="B43" s="27" t="str">
        <f t="shared" si="3"/>
        <v>Puntos por trayectoria del equipo</v>
      </c>
      <c r="C43" s="39">
        <v>0.0</v>
      </c>
      <c r="D43" s="21"/>
    </row>
    <row r="44">
      <c r="A44" s="18" t="s">
        <v>48</v>
      </c>
      <c r="B44" s="25" t="s">
        <v>64</v>
      </c>
      <c r="C44" s="20" t="s">
        <v>10</v>
      </c>
      <c r="D44" s="23"/>
    </row>
    <row r="45">
      <c r="A45" s="18" t="s">
        <v>65</v>
      </c>
      <c r="B45" s="25" t="s">
        <v>66</v>
      </c>
      <c r="C45" s="20" t="s">
        <v>10</v>
      </c>
      <c r="D45" s="23" t="s">
        <v>67</v>
      </c>
    </row>
    <row r="46">
      <c r="A46" s="34"/>
      <c r="B46" s="15"/>
      <c r="C46" s="14"/>
      <c r="D46" s="15"/>
    </row>
    <row r="47">
      <c r="A47" s="16" t="s">
        <v>68</v>
      </c>
      <c r="B47" s="31" t="s">
        <v>69</v>
      </c>
      <c r="C47" s="40"/>
      <c r="D47" s="40"/>
    </row>
    <row r="48">
      <c r="A48" s="18" t="s">
        <v>70</v>
      </c>
      <c r="B48" s="25" t="s">
        <v>71</v>
      </c>
      <c r="C48" s="20" t="s">
        <v>10</v>
      </c>
      <c r="D48" s="15"/>
    </row>
    <row r="49">
      <c r="A49" s="35"/>
      <c r="B49" s="15" t="s">
        <v>72</v>
      </c>
      <c r="C49" s="38" t="s">
        <v>10</v>
      </c>
      <c r="D49" s="15"/>
    </row>
    <row r="50">
      <c r="A50" s="12"/>
      <c r="B50" s="15" t="s">
        <v>73</v>
      </c>
      <c r="C50" s="38" t="s">
        <v>10</v>
      </c>
      <c r="D50" s="15"/>
    </row>
    <row r="51">
      <c r="A51" s="12"/>
      <c r="B51" s="15" t="s">
        <v>74</v>
      </c>
      <c r="C51" s="38" t="s">
        <v>10</v>
      </c>
      <c r="D51" s="15"/>
    </row>
    <row r="52">
      <c r="A52" s="12"/>
      <c r="B52" s="15" t="s">
        <v>75</v>
      </c>
      <c r="C52" s="38" t="s">
        <v>10</v>
      </c>
      <c r="D52" s="15"/>
    </row>
    <row r="53">
      <c r="A53" s="12"/>
      <c r="B53" s="15" t="s">
        <v>76</v>
      </c>
      <c r="C53" s="38" t="s">
        <v>10</v>
      </c>
      <c r="D53" s="15"/>
    </row>
    <row r="54">
      <c r="A54" s="12"/>
      <c r="B54" s="15" t="s">
        <v>77</v>
      </c>
      <c r="C54" s="38" t="s">
        <v>10</v>
      </c>
      <c r="D54" s="15"/>
    </row>
    <row r="55">
      <c r="A55" s="12"/>
      <c r="B55" s="15" t="s">
        <v>78</v>
      </c>
      <c r="C55" s="38" t="s">
        <v>10</v>
      </c>
      <c r="D55" s="15"/>
    </row>
    <row r="56">
      <c r="A56" s="12"/>
      <c r="B56" s="15" t="s">
        <v>79</v>
      </c>
      <c r="C56" s="38" t="s">
        <v>10</v>
      </c>
      <c r="D56" s="15"/>
    </row>
    <row r="57">
      <c r="A57" s="12"/>
      <c r="B57" s="15" t="s">
        <v>80</v>
      </c>
      <c r="C57" s="38" t="s">
        <v>10</v>
      </c>
      <c r="D57" s="15"/>
    </row>
    <row r="58">
      <c r="A58" s="26" t="s">
        <v>81</v>
      </c>
      <c r="B58" s="23" t="s">
        <v>82</v>
      </c>
      <c r="C58" s="38" t="s">
        <v>10</v>
      </c>
      <c r="D58" s="15"/>
    </row>
    <row r="59">
      <c r="A59" s="26" t="s">
        <v>83</v>
      </c>
      <c r="B59" s="23" t="s">
        <v>84</v>
      </c>
      <c r="C59" s="38" t="s">
        <v>10</v>
      </c>
      <c r="D59" s="23" t="s">
        <v>85</v>
      </c>
    </row>
    <row r="60">
      <c r="A60" s="26" t="s">
        <v>83</v>
      </c>
      <c r="B60" s="23" t="s">
        <v>86</v>
      </c>
      <c r="C60" s="38" t="s">
        <v>10</v>
      </c>
      <c r="D60" s="23" t="s">
        <v>0</v>
      </c>
    </row>
    <row r="61">
      <c r="A61" s="26" t="s">
        <v>83</v>
      </c>
      <c r="B61" s="23" t="s">
        <v>87</v>
      </c>
      <c r="C61" s="38" t="s">
        <v>10</v>
      </c>
      <c r="D61" s="23"/>
    </row>
    <row r="62">
      <c r="A62" s="26" t="s">
        <v>83</v>
      </c>
      <c r="B62" s="23" t="s">
        <v>88</v>
      </c>
      <c r="C62" s="38" t="s">
        <v>10</v>
      </c>
      <c r="D62" s="23"/>
    </row>
    <row r="63">
      <c r="A63" s="26" t="s">
        <v>83</v>
      </c>
      <c r="B63" s="23" t="s">
        <v>89</v>
      </c>
      <c r="C63" s="38" t="s">
        <v>10</v>
      </c>
      <c r="D63" s="23"/>
    </row>
    <row r="64">
      <c r="A64" s="41" t="s">
        <v>90</v>
      </c>
      <c r="B64" s="42" t="s">
        <v>91</v>
      </c>
      <c r="C64" s="38" t="s">
        <v>10</v>
      </c>
      <c r="D64" s="23"/>
    </row>
    <row r="65">
      <c r="A65" s="26" t="s">
        <v>92</v>
      </c>
      <c r="B65" s="23" t="s">
        <v>93</v>
      </c>
      <c r="C65" s="38" t="s">
        <v>10</v>
      </c>
      <c r="D65" s="23" t="s">
        <v>94</v>
      </c>
    </row>
    <row r="66">
      <c r="A66" s="12" t="str">
        <f>A17</f>
        <v>b.14.2.2.a)</v>
      </c>
      <c r="B66" s="23" t="s">
        <v>95</v>
      </c>
      <c r="C66" s="38" t="s">
        <v>10</v>
      </c>
      <c r="D66" s="23" t="s">
        <v>96</v>
      </c>
    </row>
    <row r="67">
      <c r="A67" s="12"/>
      <c r="B67" s="23" t="s">
        <v>97</v>
      </c>
      <c r="C67" s="38" t="s">
        <v>10</v>
      </c>
      <c r="D67" s="15"/>
    </row>
    <row r="68">
      <c r="A68" s="18" t="s">
        <v>98</v>
      </c>
      <c r="B68" s="25" t="s">
        <v>99</v>
      </c>
      <c r="C68" s="20" t="s">
        <v>10</v>
      </c>
      <c r="D68" s="15"/>
    </row>
    <row r="69">
      <c r="A69" s="26" t="s">
        <v>48</v>
      </c>
      <c r="B69" s="23" t="s">
        <v>100</v>
      </c>
      <c r="C69" s="38" t="s">
        <v>10</v>
      </c>
      <c r="D69" s="15"/>
    </row>
    <row r="70">
      <c r="A70" s="26" t="s">
        <v>48</v>
      </c>
      <c r="B70" s="23" t="s">
        <v>101</v>
      </c>
      <c r="C70" s="38" t="s">
        <v>10</v>
      </c>
      <c r="D70" s="15"/>
    </row>
    <row r="71">
      <c r="A71" s="26" t="s">
        <v>102</v>
      </c>
      <c r="B71" s="23" t="s">
        <v>103</v>
      </c>
      <c r="C71" s="38" t="s">
        <v>10</v>
      </c>
      <c r="D71" s="23"/>
    </row>
    <row r="72">
      <c r="A72" s="18" t="s">
        <v>104</v>
      </c>
      <c r="B72" s="25" t="s">
        <v>105</v>
      </c>
      <c r="C72" s="20" t="s">
        <v>10</v>
      </c>
      <c r="D72" s="15"/>
    </row>
    <row r="73">
      <c r="A73" s="12"/>
      <c r="B73" s="15"/>
      <c r="C73" s="21"/>
      <c r="D73" s="21"/>
    </row>
    <row r="74">
      <c r="A74" s="16" t="s">
        <v>106</v>
      </c>
      <c r="B74" s="6" t="s">
        <v>107</v>
      </c>
      <c r="C74" s="43"/>
      <c r="D74" s="40"/>
    </row>
    <row r="75">
      <c r="A75" s="26" t="s">
        <v>108</v>
      </c>
      <c r="B75" s="25" t="s">
        <v>109</v>
      </c>
      <c r="C75" s="44" t="s">
        <v>10</v>
      </c>
      <c r="D75" s="21"/>
    </row>
    <row r="76">
      <c r="A76" s="12"/>
      <c r="B76" s="15" t="s">
        <v>110</v>
      </c>
      <c r="C76" s="38" t="s">
        <v>10</v>
      </c>
      <c r="D76" s="21"/>
    </row>
    <row r="77">
      <c r="A77" s="26" t="s">
        <v>111</v>
      </c>
      <c r="B77" s="15" t="s">
        <v>112</v>
      </c>
      <c r="C77" s="38" t="s">
        <v>10</v>
      </c>
      <c r="D77" s="21"/>
    </row>
    <row r="78">
      <c r="A78" s="26" t="s">
        <v>113</v>
      </c>
      <c r="B78" s="15" t="s">
        <v>114</v>
      </c>
      <c r="C78" s="38" t="s">
        <v>10</v>
      </c>
      <c r="D78" s="21"/>
    </row>
    <row r="79">
      <c r="A79" s="26" t="s">
        <v>115</v>
      </c>
      <c r="B79" s="15" t="s">
        <v>116</v>
      </c>
      <c r="C79" s="38" t="s">
        <v>10</v>
      </c>
      <c r="D79" s="21"/>
    </row>
    <row r="80">
      <c r="A80" s="26" t="s">
        <v>57</v>
      </c>
      <c r="B80" s="15" t="s">
        <v>117</v>
      </c>
      <c r="C80" s="38" t="s">
        <v>10</v>
      </c>
      <c r="D80" s="21"/>
    </row>
    <row r="81">
      <c r="A81" s="26" t="s">
        <v>118</v>
      </c>
      <c r="B81" s="15" t="s">
        <v>119</v>
      </c>
      <c r="C81" s="38" t="s">
        <v>10</v>
      </c>
      <c r="D81" s="21"/>
    </row>
    <row r="82">
      <c r="A82" s="26" t="s">
        <v>120</v>
      </c>
      <c r="B82" s="23" t="s">
        <v>121</v>
      </c>
      <c r="C82" s="38" t="s">
        <v>10</v>
      </c>
      <c r="D82" s="21"/>
    </row>
    <row r="83">
      <c r="A83" s="26" t="s">
        <v>122</v>
      </c>
      <c r="B83" s="23" t="s">
        <v>123</v>
      </c>
      <c r="C83" s="38" t="s">
        <v>10</v>
      </c>
      <c r="D83" s="21"/>
    </row>
    <row r="84">
      <c r="A84" s="26" t="s">
        <v>124</v>
      </c>
      <c r="B84" s="23" t="s">
        <v>125</v>
      </c>
      <c r="C84" s="38" t="s">
        <v>10</v>
      </c>
      <c r="D84" s="21"/>
    </row>
    <row r="85">
      <c r="A85" s="26" t="s">
        <v>126</v>
      </c>
      <c r="B85" s="23" t="s">
        <v>127</v>
      </c>
      <c r="C85" s="38" t="s">
        <v>10</v>
      </c>
      <c r="D85" s="21"/>
    </row>
    <row r="86">
      <c r="A86" s="12"/>
      <c r="B86" s="15"/>
      <c r="C86" s="45"/>
      <c r="D86" s="21"/>
    </row>
    <row r="87">
      <c r="A87" s="16" t="s">
        <v>128</v>
      </c>
      <c r="B87" s="6" t="s">
        <v>129</v>
      </c>
      <c r="C87" s="46"/>
      <c r="D87" s="40"/>
    </row>
    <row r="88">
      <c r="A88" s="18" t="str">
        <f t="shared" ref="A88:C88" si="4">A40</f>
        <v>b. 6.3.</v>
      </c>
      <c r="B88" s="47" t="str">
        <f t="shared" si="4"/>
        <v>Se cumple el requisito de personal canario</v>
      </c>
      <c r="C88" s="48" t="str">
        <f t="shared" si="4"/>
        <v>No verificado</v>
      </c>
      <c r="D88" s="21"/>
    </row>
    <row r="89">
      <c r="A89" s="26" t="str">
        <f t="shared" ref="A89:B89" si="5">A13</f>
        <v>b.14.2.1)</v>
      </c>
      <c r="B89" s="47" t="str">
        <f t="shared" si="5"/>
        <v>Puntos por fomento del sector audiovisual canario</v>
      </c>
      <c r="C89" s="28"/>
      <c r="D89" s="21"/>
    </row>
    <row r="90">
      <c r="A90" s="49"/>
      <c r="B90" s="27" t="s">
        <v>14</v>
      </c>
      <c r="C90" s="50">
        <f>C13</f>
        <v>0</v>
      </c>
      <c r="D90" s="21"/>
    </row>
    <row r="91">
      <c r="A91" s="49"/>
      <c r="B91" s="27" t="s">
        <v>130</v>
      </c>
      <c r="C91" s="50">
        <f>C41</f>
        <v>0</v>
      </c>
      <c r="D91" s="21"/>
    </row>
    <row r="92">
      <c r="A92" s="49"/>
      <c r="B92" s="47" t="s">
        <v>131</v>
      </c>
      <c r="C92" s="51">
        <f>-(C90-C91)</f>
        <v>0</v>
      </c>
      <c r="D92" s="21"/>
    </row>
    <row r="93">
      <c r="A93" s="26" t="str">
        <f t="shared" ref="A93:B93" si="6">A14</f>
        <v>b.14.2.3)</v>
      </c>
      <c r="B93" s="47" t="str">
        <f t="shared" si="6"/>
        <v>Puntos por igualdad de género</v>
      </c>
      <c r="C93" s="52"/>
      <c r="D93" s="21"/>
    </row>
    <row r="94">
      <c r="A94" s="49"/>
      <c r="B94" s="27" t="s">
        <v>14</v>
      </c>
      <c r="C94" s="50">
        <f>C14</f>
        <v>0</v>
      </c>
      <c r="D94" s="21"/>
    </row>
    <row r="95">
      <c r="A95" s="49"/>
      <c r="B95" s="27" t="s">
        <v>130</v>
      </c>
      <c r="C95" s="50">
        <f>C42</f>
        <v>0</v>
      </c>
      <c r="D95" s="21"/>
    </row>
    <row r="96">
      <c r="A96" s="49"/>
      <c r="B96" s="47" t="s">
        <v>131</v>
      </c>
      <c r="C96" s="51">
        <f>-(C94-C95)</f>
        <v>0</v>
      </c>
      <c r="D96" s="21"/>
    </row>
    <row r="97">
      <c r="A97" s="26" t="str">
        <f t="shared" ref="A97:B97" si="7">A15</f>
        <v>b.14.2.4)</v>
      </c>
      <c r="B97" s="47" t="str">
        <f t="shared" si="7"/>
        <v>Puntos por trayectoria del equipo</v>
      </c>
      <c r="C97" s="53"/>
      <c r="D97" s="21"/>
    </row>
    <row r="98">
      <c r="A98" s="49"/>
      <c r="B98" s="27" t="s">
        <v>14</v>
      </c>
      <c r="C98" s="50">
        <f>C15</f>
        <v>0</v>
      </c>
      <c r="D98" s="21"/>
    </row>
    <row r="99">
      <c r="A99" s="49"/>
      <c r="B99" s="27" t="s">
        <v>130</v>
      </c>
      <c r="C99" s="50">
        <f>C43</f>
        <v>0</v>
      </c>
      <c r="D99" s="21"/>
    </row>
    <row r="100">
      <c r="A100" s="35"/>
      <c r="B100" s="47" t="s">
        <v>131</v>
      </c>
      <c r="C100" s="51">
        <f>-(C98-C99)</f>
        <v>0</v>
      </c>
      <c r="D100" s="21"/>
    </row>
    <row r="101">
      <c r="A101" s="26" t="str">
        <f t="shared" ref="A101:B101" si="8">A16</f>
        <v>b.14.2.2.b)</v>
      </c>
      <c r="B101" s="47" t="str">
        <f t="shared" si="8"/>
        <v>Puntos por contenido canario</v>
      </c>
      <c r="C101" s="53"/>
      <c r="D101" s="21"/>
    </row>
    <row r="102">
      <c r="A102" s="49"/>
      <c r="B102" s="27" t="s">
        <v>14</v>
      </c>
      <c r="C102" s="50">
        <f>C16</f>
        <v>0</v>
      </c>
      <c r="D102" s="21"/>
    </row>
    <row r="103">
      <c r="A103" s="35"/>
      <c r="B103" s="27" t="s">
        <v>130</v>
      </c>
      <c r="C103" s="50">
        <f>C33</f>
        <v>0</v>
      </c>
      <c r="D103" s="21"/>
    </row>
    <row r="104">
      <c r="A104" s="35"/>
      <c r="B104" s="47" t="s">
        <v>131</v>
      </c>
      <c r="C104" s="51">
        <f>-(C102-C103)</f>
        <v>0</v>
      </c>
      <c r="D104" s="21"/>
    </row>
    <row r="105">
      <c r="A105" s="26" t="str">
        <f t="shared" ref="A105:B105" si="9">A17</f>
        <v>b.14.2.2.a)</v>
      </c>
      <c r="B105" s="47" t="str">
        <f t="shared" si="9"/>
        <v>Puntos por porcentaje de gasto en Canarias</v>
      </c>
      <c r="C105" s="53"/>
      <c r="D105" s="21"/>
    </row>
    <row r="106">
      <c r="A106" s="35"/>
      <c r="B106" s="27" t="s">
        <v>14</v>
      </c>
      <c r="C106" s="50">
        <f>C17</f>
        <v>0</v>
      </c>
      <c r="D106" s="21"/>
    </row>
    <row r="107">
      <c r="A107" s="35"/>
      <c r="B107" s="27" t="s">
        <v>130</v>
      </c>
      <c r="C107" s="50">
        <f>IF(C66="Sí",C17,0)</f>
        <v>0</v>
      </c>
      <c r="D107" s="21"/>
    </row>
    <row r="108">
      <c r="A108" s="35"/>
      <c r="B108" s="47" t="s">
        <v>131</v>
      </c>
      <c r="C108" s="51">
        <f>-(C106-C107)</f>
        <v>0</v>
      </c>
      <c r="D108" s="21"/>
    </row>
    <row r="109">
      <c r="A109" s="26" t="str">
        <f>A12</f>
        <v>2.b.</v>
      </c>
      <c r="B109" s="47" t="s">
        <v>132</v>
      </c>
      <c r="C109" s="54">
        <f>C19</f>
        <v>0</v>
      </c>
      <c r="D109" s="49"/>
    </row>
    <row r="110">
      <c r="A110" s="35"/>
      <c r="B110" s="47" t="s">
        <v>133</v>
      </c>
      <c r="C110" s="54">
        <f>C92+C96+C100+C104+C108</f>
        <v>0</v>
      </c>
      <c r="D110" s="55"/>
    </row>
    <row r="111">
      <c r="A111" s="35"/>
      <c r="B111" s="47" t="s">
        <v>134</v>
      </c>
      <c r="C111" s="51">
        <f>C109+C110</f>
        <v>0</v>
      </c>
      <c r="D111" s="55"/>
    </row>
    <row r="112">
      <c r="A112" s="35" t="str">
        <f>A18</f>
        <v>2.c.</v>
      </c>
      <c r="B112" s="11" t="str">
        <f t="shared" ref="B112:C112" si="10">B20</f>
        <v>Puntuación del último proyecto subvencionado</v>
      </c>
      <c r="C112" s="30">
        <f t="shared" si="10"/>
        <v>55.67</v>
      </c>
      <c r="D112" s="55"/>
    </row>
    <row r="113">
      <c r="A113" s="35"/>
      <c r="B113" s="11" t="str">
        <f t="shared" ref="B113:C113" si="11">B21</f>
        <v>Puntuación del primer proyecto no subvencionado</v>
      </c>
      <c r="C113" s="30">
        <f t="shared" si="11"/>
        <v>50</v>
      </c>
      <c r="D113" s="55"/>
    </row>
    <row r="114">
      <c r="A114" s="16" t="str">
        <f>A87</f>
        <v>6.</v>
      </c>
      <c r="B114" s="56" t="s">
        <v>135</v>
      </c>
      <c r="C114" s="47" t="str">
        <f>IF(C111&gt;MAX(C112,C113),"No",IF(C111&gt;=MIN(C112,C113),"Se modifica la cantidad","Sí"))</f>
        <v>Sí</v>
      </c>
      <c r="D114" s="55"/>
    </row>
    <row r="115">
      <c r="B115" s="56" t="s">
        <v>136</v>
      </c>
      <c r="C115" s="20" t="s">
        <v>10</v>
      </c>
      <c r="D115" s="57"/>
    </row>
    <row r="116">
      <c r="A116" s="35"/>
      <c r="B116" s="58" t="s">
        <v>137</v>
      </c>
      <c r="C116" s="59" t="s">
        <v>138</v>
      </c>
      <c r="D116" s="23"/>
    </row>
    <row r="117">
      <c r="A117" s="35"/>
      <c r="B117" s="15"/>
      <c r="C117" s="45"/>
      <c r="D117" s="21"/>
    </row>
  </sheetData>
  <customSheetViews>
    <customSheetView guid="{FAEBEE46-A9A9-498E-A717-4334BD3BCE39}" filter="1" showAutoFilter="1">
      <autoFilter ref="$A$1:$D$22"/>
    </customSheetView>
  </customSheetViews>
  <conditionalFormatting sqref="C75:C85">
    <cfRule type="cellIs" dxfId="0" priority="1" operator="equal">
      <formula>"Sí"</formula>
    </cfRule>
  </conditionalFormatting>
  <conditionalFormatting sqref="C114:C116">
    <cfRule type="cellIs" dxfId="0" priority="2" operator="equal">
      <formula>"Sí"</formula>
    </cfRule>
  </conditionalFormatting>
  <conditionalFormatting sqref="D116">
    <cfRule type="notContainsBlanks" dxfId="1" priority="3">
      <formula>LEN(TRIM(D116))&gt;0</formula>
    </cfRule>
  </conditionalFormatting>
  <conditionalFormatting sqref="C3:C5 C7:C45 C47:C72 C88:C96 C98:C100 C102:C104 C106:C113">
    <cfRule type="cellIs" dxfId="0" priority="4" operator="equal">
      <formula>"No"</formula>
    </cfRule>
  </conditionalFormatting>
  <conditionalFormatting sqref="C3:C5 C7:C45 C47:C96 C98:C100 C102:C104 C106:C113 C115:C116">
    <cfRule type="cellIs" dxfId="2" priority="5" operator="equal">
      <formula>"Requerir"</formula>
    </cfRule>
  </conditionalFormatting>
  <dataValidations>
    <dataValidation type="list" allowBlank="1" sqref="C5 C9 C22 C25:C32 C34:C40 C44:C45 C48:C72 C75:C85 C115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60" t="s">
        <v>139</v>
      </c>
      <c r="B1" s="61"/>
      <c r="C1" s="61"/>
      <c r="D1" s="61"/>
      <c r="E1" s="61"/>
      <c r="F1" s="61"/>
      <c r="G1" s="61"/>
      <c r="H1" s="62"/>
      <c r="I1" s="63">
        <f>I2+I3+I46+I51+I60+I78+I82</f>
        <v>0</v>
      </c>
      <c r="J1" s="64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>
      <c r="A2" s="66">
        <v>1.0</v>
      </c>
      <c r="B2" s="67" t="s">
        <v>140</v>
      </c>
      <c r="C2" s="68"/>
      <c r="D2" s="68"/>
      <c r="E2" s="68"/>
      <c r="F2" s="68"/>
      <c r="G2" s="69" t="s">
        <v>141</v>
      </c>
      <c r="H2" s="68"/>
      <c r="I2" s="70">
        <f>G5+G9+G13+G17+G21+G25+G30+G34+G38+G42</f>
        <v>0</v>
      </c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71">
        <v>3.0</v>
      </c>
      <c r="B3" s="72" t="s">
        <v>142</v>
      </c>
      <c r="C3" s="73"/>
      <c r="D3" s="73"/>
      <c r="E3" s="73"/>
      <c r="F3" s="73"/>
      <c r="G3" s="74" t="s">
        <v>143</v>
      </c>
      <c r="H3" s="73"/>
      <c r="I3" s="75">
        <f>I5+I9+I13+I17+I21+I25+I30+I34</f>
        <v>0</v>
      </c>
      <c r="J3" s="76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>
      <c r="A4" s="77"/>
      <c r="B4" s="78" t="s">
        <v>144</v>
      </c>
      <c r="C4" s="79" t="s">
        <v>145</v>
      </c>
      <c r="D4" s="79" t="s">
        <v>146</v>
      </c>
      <c r="E4" s="79" t="s">
        <v>147</v>
      </c>
      <c r="F4" s="79" t="s">
        <v>148</v>
      </c>
      <c r="G4" s="79" t="s">
        <v>149</v>
      </c>
      <c r="H4" s="79" t="s">
        <v>150</v>
      </c>
      <c r="I4" s="80" t="s">
        <v>149</v>
      </c>
      <c r="J4" s="81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>
      <c r="A5" s="82"/>
      <c r="B5" s="83" t="s">
        <v>151</v>
      </c>
      <c r="C5" s="84">
        <v>2.0</v>
      </c>
      <c r="D5" s="84">
        <v>1.0</v>
      </c>
      <c r="E5" s="84">
        <f t="shared" ref="E5:F5" si="1">SUM(E6:E8)</f>
        <v>0</v>
      </c>
      <c r="F5" s="84">
        <f t="shared" si="1"/>
        <v>0</v>
      </c>
      <c r="G5" s="85">
        <f>(C5/D5)*F5</f>
        <v>0</v>
      </c>
      <c r="H5" s="86">
        <f>SUM(H6:H8)</f>
        <v>0</v>
      </c>
      <c r="I5" s="87">
        <f>(2/D5)*H5</f>
        <v>0</v>
      </c>
      <c r="J5" s="76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>
      <c r="A6" s="82"/>
      <c r="B6" s="88" t="s">
        <v>5</v>
      </c>
      <c r="C6" s="89">
        <v>0.0</v>
      </c>
      <c r="D6" s="90">
        <f t="shared" ref="D6:D8" si="2">COUNTA(C6)</f>
        <v>1</v>
      </c>
      <c r="E6" s="89">
        <v>0.0</v>
      </c>
      <c r="F6" s="89">
        <v>0.0</v>
      </c>
      <c r="G6" s="76"/>
      <c r="H6" s="89">
        <v>0.0</v>
      </c>
      <c r="I6" s="91"/>
      <c r="J6" s="81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>
      <c r="A7" s="82"/>
      <c r="B7" s="92"/>
      <c r="C7" s="81"/>
      <c r="D7" s="90">
        <f t="shared" si="2"/>
        <v>0</v>
      </c>
      <c r="E7" s="89">
        <v>0.0</v>
      </c>
      <c r="F7" s="89">
        <v>0.0</v>
      </c>
      <c r="G7" s="76"/>
      <c r="H7" s="89">
        <v>0.0</v>
      </c>
      <c r="I7" s="91"/>
      <c r="J7" s="81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>
      <c r="A8" s="82"/>
      <c r="B8" s="92"/>
      <c r="C8" s="81"/>
      <c r="D8" s="90">
        <f t="shared" si="2"/>
        <v>0</v>
      </c>
      <c r="E8" s="93">
        <v>0.0</v>
      </c>
      <c r="F8" s="93">
        <v>0.0</v>
      </c>
      <c r="G8" s="76"/>
      <c r="H8" s="93">
        <v>0.0</v>
      </c>
      <c r="I8" s="91"/>
      <c r="J8" s="81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>
      <c r="A9" s="82"/>
      <c r="B9" s="83" t="s">
        <v>152</v>
      </c>
      <c r="C9" s="84">
        <v>2.0</v>
      </c>
      <c r="D9" s="84">
        <f t="shared" ref="D9:F9" si="3">SUM(D10:D12)</f>
        <v>1</v>
      </c>
      <c r="E9" s="84">
        <f t="shared" si="3"/>
        <v>0</v>
      </c>
      <c r="F9" s="84">
        <f t="shared" si="3"/>
        <v>0</v>
      </c>
      <c r="G9" s="85">
        <f>(C9/D9)*F9</f>
        <v>0</v>
      </c>
      <c r="H9" s="86">
        <f>SUM(H10:H12)</f>
        <v>0</v>
      </c>
      <c r="I9" s="87">
        <f>(2/D9)*H9</f>
        <v>0</v>
      </c>
      <c r="J9" s="76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>
      <c r="A10" s="82"/>
      <c r="B10" s="88" t="s">
        <v>5</v>
      </c>
      <c r="C10" s="89">
        <v>0.0</v>
      </c>
      <c r="D10" s="90">
        <f t="shared" ref="D10:D12" si="4">COUNTA(C10)</f>
        <v>1</v>
      </c>
      <c r="E10" s="89">
        <v>0.0</v>
      </c>
      <c r="F10" s="89">
        <v>0.0</v>
      </c>
      <c r="G10" s="81"/>
      <c r="H10" s="89">
        <v>0.0</v>
      </c>
      <c r="I10" s="91"/>
      <c r="J10" s="81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>
      <c r="A11" s="82"/>
      <c r="B11" s="92"/>
      <c r="C11" s="81"/>
      <c r="D11" s="90">
        <f t="shared" si="4"/>
        <v>0</v>
      </c>
      <c r="E11" s="89">
        <v>0.0</v>
      </c>
      <c r="F11" s="89">
        <v>0.0</v>
      </c>
      <c r="G11" s="81"/>
      <c r="H11" s="89">
        <v>0.0</v>
      </c>
      <c r="I11" s="91"/>
      <c r="J11" s="81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>
      <c r="A12" s="82"/>
      <c r="B12" s="92"/>
      <c r="C12" s="81"/>
      <c r="D12" s="90">
        <f t="shared" si="4"/>
        <v>0</v>
      </c>
      <c r="E12" s="93">
        <v>0.0</v>
      </c>
      <c r="F12" s="93">
        <v>0.0</v>
      </c>
      <c r="G12" s="81"/>
      <c r="H12" s="93">
        <v>0.0</v>
      </c>
      <c r="I12" s="91"/>
      <c r="J12" s="81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>
      <c r="A13" s="82"/>
      <c r="B13" s="83" t="s">
        <v>153</v>
      </c>
      <c r="C13" s="84">
        <v>2.0</v>
      </c>
      <c r="D13" s="84">
        <f t="shared" ref="D13:F13" si="5">SUM(D14:D16)</f>
        <v>1</v>
      </c>
      <c r="E13" s="84">
        <f t="shared" si="5"/>
        <v>0</v>
      </c>
      <c r="F13" s="84">
        <f t="shared" si="5"/>
        <v>0</v>
      </c>
      <c r="G13" s="85">
        <f>(C13/D13)*F13</f>
        <v>0</v>
      </c>
      <c r="H13" s="86">
        <f>SUM(H14:H16)</f>
        <v>0</v>
      </c>
      <c r="I13" s="87">
        <f>(1/D13)*H13</f>
        <v>0</v>
      </c>
      <c r="J13" s="76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>
      <c r="A14" s="82"/>
      <c r="B14" s="88" t="s">
        <v>5</v>
      </c>
      <c r="C14" s="89">
        <v>0.0</v>
      </c>
      <c r="D14" s="90">
        <f t="shared" ref="D14:D16" si="6">COUNTA(C14)</f>
        <v>1</v>
      </c>
      <c r="E14" s="89">
        <v>0.0</v>
      </c>
      <c r="F14" s="89">
        <v>0.0</v>
      </c>
      <c r="G14" s="81"/>
      <c r="H14" s="89">
        <v>0.0</v>
      </c>
      <c r="I14" s="91"/>
      <c r="J14" s="81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>
      <c r="A15" s="82"/>
      <c r="B15" s="92"/>
      <c r="C15" s="92"/>
      <c r="D15" s="90">
        <f t="shared" si="6"/>
        <v>0</v>
      </c>
      <c r="E15" s="89">
        <v>0.0</v>
      </c>
      <c r="F15" s="89">
        <v>0.0</v>
      </c>
      <c r="G15" s="81"/>
      <c r="H15" s="89">
        <v>0.0</v>
      </c>
      <c r="I15" s="91"/>
      <c r="J15" s="81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>
      <c r="A16" s="82"/>
      <c r="B16" s="92"/>
      <c r="C16" s="81"/>
      <c r="D16" s="90">
        <f t="shared" si="6"/>
        <v>0</v>
      </c>
      <c r="E16" s="93">
        <v>0.0</v>
      </c>
      <c r="F16" s="93">
        <v>0.0</v>
      </c>
      <c r="G16" s="81"/>
      <c r="H16" s="93">
        <v>0.0</v>
      </c>
      <c r="I16" s="91"/>
      <c r="J16" s="81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>
      <c r="A17" s="82"/>
      <c r="B17" s="83" t="s">
        <v>154</v>
      </c>
      <c r="C17" s="84">
        <v>2.0</v>
      </c>
      <c r="D17" s="84">
        <f t="shared" ref="D17:F17" si="7">SUM(D18:D20)</f>
        <v>1</v>
      </c>
      <c r="E17" s="84">
        <f t="shared" si="7"/>
        <v>0</v>
      </c>
      <c r="F17" s="84">
        <f t="shared" si="7"/>
        <v>0</v>
      </c>
      <c r="G17" s="85">
        <f>(C17/D17)*F17</f>
        <v>0</v>
      </c>
      <c r="H17" s="86">
        <f>SUM(H18:H20)</f>
        <v>0</v>
      </c>
      <c r="I17" s="87">
        <f>(1/D17)*H17</f>
        <v>0</v>
      </c>
      <c r="J17" s="76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>
      <c r="A18" s="82"/>
      <c r="B18" s="88" t="s">
        <v>5</v>
      </c>
      <c r="C18" s="89">
        <v>0.0</v>
      </c>
      <c r="D18" s="90">
        <f t="shared" ref="D18:D20" si="8">COUNTA(C18)</f>
        <v>1</v>
      </c>
      <c r="E18" s="89">
        <v>0.0</v>
      </c>
      <c r="F18" s="89">
        <v>0.0</v>
      </c>
      <c r="G18" s="81"/>
      <c r="H18" s="89">
        <v>0.0</v>
      </c>
      <c r="I18" s="91"/>
      <c r="J18" s="81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>
      <c r="A19" s="82"/>
      <c r="B19" s="92"/>
      <c r="C19" s="81"/>
      <c r="D19" s="90">
        <f t="shared" si="8"/>
        <v>0</v>
      </c>
      <c r="E19" s="89">
        <v>0.0</v>
      </c>
      <c r="F19" s="89">
        <v>0.0</v>
      </c>
      <c r="G19" s="81"/>
      <c r="H19" s="89">
        <v>0.0</v>
      </c>
      <c r="I19" s="91"/>
      <c r="J19" s="81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>
      <c r="A20" s="82"/>
      <c r="B20" s="92"/>
      <c r="C20" s="81"/>
      <c r="D20" s="90">
        <f t="shared" si="8"/>
        <v>0</v>
      </c>
      <c r="E20" s="93">
        <v>0.0</v>
      </c>
      <c r="F20" s="93">
        <v>0.0</v>
      </c>
      <c r="G20" s="81"/>
      <c r="H20" s="93">
        <v>0.0</v>
      </c>
      <c r="I20" s="91"/>
      <c r="J20" s="81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>
      <c r="A21" s="82"/>
      <c r="B21" s="83" t="s">
        <v>155</v>
      </c>
      <c r="C21" s="84">
        <v>2.0</v>
      </c>
      <c r="D21" s="84">
        <f t="shared" ref="D21:F21" si="9">SUM(D22:D24)</f>
        <v>1</v>
      </c>
      <c r="E21" s="84">
        <f t="shared" si="9"/>
        <v>0</v>
      </c>
      <c r="F21" s="84">
        <f t="shared" si="9"/>
        <v>0</v>
      </c>
      <c r="G21" s="85">
        <f>(C21/D21)*F21</f>
        <v>0</v>
      </c>
      <c r="H21" s="86">
        <f>SUM(H22:H24)</f>
        <v>0</v>
      </c>
      <c r="I21" s="87">
        <f>(1/D21)*H21</f>
        <v>0</v>
      </c>
      <c r="J21" s="76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>
      <c r="A22" s="82"/>
      <c r="B22" s="88" t="s">
        <v>5</v>
      </c>
      <c r="C22" s="89">
        <v>0.0</v>
      </c>
      <c r="D22" s="90">
        <f t="shared" ref="D22:D24" si="10">COUNTA(C22)</f>
        <v>1</v>
      </c>
      <c r="E22" s="89">
        <v>0.0</v>
      </c>
      <c r="F22" s="89">
        <v>0.0</v>
      </c>
      <c r="G22" s="81"/>
      <c r="H22" s="89">
        <v>0.0</v>
      </c>
      <c r="I22" s="91"/>
      <c r="J22" s="81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>
      <c r="A23" s="82"/>
      <c r="B23" s="92"/>
      <c r="C23" s="81"/>
      <c r="D23" s="90">
        <f t="shared" si="10"/>
        <v>0</v>
      </c>
      <c r="E23" s="89">
        <v>0.0</v>
      </c>
      <c r="F23" s="89">
        <v>0.0</v>
      </c>
      <c r="G23" s="81"/>
      <c r="H23" s="89">
        <v>0.0</v>
      </c>
      <c r="I23" s="91"/>
      <c r="J23" s="81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>
      <c r="A24" s="82"/>
      <c r="B24" s="92"/>
      <c r="C24" s="81"/>
      <c r="D24" s="90">
        <f t="shared" si="10"/>
        <v>0</v>
      </c>
      <c r="E24" s="93">
        <v>0.0</v>
      </c>
      <c r="F24" s="93">
        <v>0.0</v>
      </c>
      <c r="G24" s="81"/>
      <c r="H24" s="93">
        <v>0.0</v>
      </c>
      <c r="I24" s="91"/>
      <c r="J24" s="81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>
      <c r="A25" s="82"/>
      <c r="B25" s="83" t="s">
        <v>156</v>
      </c>
      <c r="C25" s="84">
        <v>2.0</v>
      </c>
      <c r="D25" s="84">
        <v>1.0</v>
      </c>
      <c r="E25" s="84">
        <f t="shared" ref="E25:F25" si="11">SUM(E26:E28)</f>
        <v>0</v>
      </c>
      <c r="F25" s="84">
        <f t="shared" si="11"/>
        <v>0</v>
      </c>
      <c r="G25" s="85">
        <f>(C25/D25)*F25</f>
        <v>0</v>
      </c>
      <c r="H25" s="86">
        <f>SUM(H26:H28)</f>
        <v>0</v>
      </c>
      <c r="I25" s="87">
        <f>(1/D25)*H25</f>
        <v>0</v>
      </c>
      <c r="J25" s="76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>
      <c r="A26" s="82"/>
      <c r="B26" s="88" t="s">
        <v>5</v>
      </c>
      <c r="C26" s="89">
        <v>0.0</v>
      </c>
      <c r="D26" s="90">
        <v>0.0</v>
      </c>
      <c r="E26" s="89">
        <v>0.0</v>
      </c>
      <c r="F26" s="89">
        <v>0.0</v>
      </c>
      <c r="G26" s="81"/>
      <c r="H26" s="89">
        <v>0.0</v>
      </c>
      <c r="I26" s="91"/>
      <c r="J26" s="81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>
      <c r="A27" s="82"/>
      <c r="B27" s="92"/>
      <c r="C27" s="81"/>
      <c r="D27" s="90">
        <f t="shared" ref="D27:D28" si="12">COUNTA(C27)</f>
        <v>0</v>
      </c>
      <c r="E27" s="89">
        <v>0.0</v>
      </c>
      <c r="F27" s="89">
        <v>0.0</v>
      </c>
      <c r="G27" s="81"/>
      <c r="H27" s="89">
        <v>0.0</v>
      </c>
      <c r="I27" s="91"/>
      <c r="J27" s="81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>
      <c r="A28" s="94"/>
      <c r="B28" s="95"/>
      <c r="C28" s="96"/>
      <c r="D28" s="97">
        <f t="shared" si="12"/>
        <v>0</v>
      </c>
      <c r="E28" s="98">
        <v>0.0</v>
      </c>
      <c r="F28" s="98">
        <v>0.0</v>
      </c>
      <c r="G28" s="96"/>
      <c r="H28" s="98">
        <v>0.0</v>
      </c>
      <c r="I28" s="99"/>
      <c r="J28" s="81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>
      <c r="A29" s="100"/>
      <c r="B29" s="101" t="s">
        <v>157</v>
      </c>
      <c r="C29" s="61"/>
      <c r="D29" s="61"/>
      <c r="E29" s="62"/>
      <c r="F29" s="102" t="s">
        <v>158</v>
      </c>
      <c r="G29" s="103"/>
      <c r="H29" s="61"/>
      <c r="I29" s="104"/>
      <c r="J29" s="81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>
      <c r="A30" s="82"/>
      <c r="B30" s="83" t="s">
        <v>159</v>
      </c>
      <c r="C30" s="84">
        <v>2.0</v>
      </c>
      <c r="D30" s="84">
        <f t="shared" ref="D30:F30" si="13">SUM(D31:D33)</f>
        <v>1</v>
      </c>
      <c r="E30" s="84">
        <f t="shared" si="13"/>
        <v>0</v>
      </c>
      <c r="F30" s="84">
        <f t="shared" si="13"/>
        <v>0</v>
      </c>
      <c r="G30" s="85">
        <f>(C30/D30)*F30</f>
        <v>0</v>
      </c>
      <c r="H30" s="86">
        <v>0.0</v>
      </c>
      <c r="I30" s="87">
        <f>(1/D30)*H30</f>
        <v>0</v>
      </c>
      <c r="J30" s="76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>
      <c r="A31" s="82"/>
      <c r="B31" s="88" t="s">
        <v>5</v>
      </c>
      <c r="C31" s="89">
        <v>0.0</v>
      </c>
      <c r="D31" s="90">
        <f t="shared" ref="D31:D33" si="14">COUNTA(C31)</f>
        <v>1</v>
      </c>
      <c r="E31" s="89">
        <v>0.0</v>
      </c>
      <c r="F31" s="89">
        <v>0.0</v>
      </c>
      <c r="G31" s="81"/>
      <c r="H31" s="89">
        <v>0.0</v>
      </c>
      <c r="I31" s="91"/>
      <c r="J31" s="76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>
      <c r="A32" s="82"/>
      <c r="B32" s="92"/>
      <c r="C32" s="81"/>
      <c r="D32" s="90">
        <f t="shared" si="14"/>
        <v>0</v>
      </c>
      <c r="E32" s="89">
        <v>0.0</v>
      </c>
      <c r="F32" s="89">
        <v>0.0</v>
      </c>
      <c r="G32" s="81"/>
      <c r="H32" s="89">
        <v>0.0</v>
      </c>
      <c r="I32" s="91"/>
      <c r="J32" s="76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>
      <c r="A33" s="82"/>
      <c r="B33" s="92"/>
      <c r="C33" s="81"/>
      <c r="D33" s="90">
        <f t="shared" si="14"/>
        <v>0</v>
      </c>
      <c r="E33" s="93">
        <v>0.0</v>
      </c>
      <c r="F33" s="93">
        <v>0.0</v>
      </c>
      <c r="G33" s="81"/>
      <c r="H33" s="93">
        <v>0.0</v>
      </c>
      <c r="I33" s="91"/>
      <c r="J33" s="81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>
      <c r="A34" s="82"/>
      <c r="B34" s="83" t="s">
        <v>160</v>
      </c>
      <c r="C34" s="84">
        <v>2.0</v>
      </c>
      <c r="D34" s="84">
        <f t="shared" ref="D34:F34" si="15">SUM(D35:D37)</f>
        <v>1</v>
      </c>
      <c r="E34" s="84">
        <f t="shared" si="15"/>
        <v>0</v>
      </c>
      <c r="F34" s="84">
        <f t="shared" si="15"/>
        <v>0</v>
      </c>
      <c r="G34" s="85">
        <f>(C34/D34)*F34</f>
        <v>0</v>
      </c>
      <c r="H34" s="86">
        <v>0.0</v>
      </c>
      <c r="I34" s="87">
        <f>(1/D34)*H34</f>
        <v>0</v>
      </c>
      <c r="J34" s="81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>
      <c r="A35" s="82"/>
      <c r="B35" s="88" t="s">
        <v>5</v>
      </c>
      <c r="C35" s="89">
        <v>0.0</v>
      </c>
      <c r="D35" s="90">
        <f t="shared" ref="D35:D37" si="16">COUNTA(C35)</f>
        <v>1</v>
      </c>
      <c r="E35" s="89">
        <v>0.0</v>
      </c>
      <c r="F35" s="89">
        <v>0.0</v>
      </c>
      <c r="G35" s="81"/>
      <c r="H35" s="89">
        <v>0.0</v>
      </c>
      <c r="I35" s="91"/>
      <c r="J35" s="10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>
      <c r="A36" s="82"/>
      <c r="B36" s="92"/>
      <c r="C36" s="81"/>
      <c r="D36" s="90">
        <f t="shared" si="16"/>
        <v>0</v>
      </c>
      <c r="E36" s="89">
        <v>0.0</v>
      </c>
      <c r="F36" s="89">
        <v>0.0</v>
      </c>
      <c r="G36" s="81"/>
      <c r="H36" s="89">
        <v>0.0</v>
      </c>
      <c r="I36" s="91"/>
      <c r="J36" s="106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>
      <c r="A37" s="82"/>
      <c r="B37" s="92"/>
      <c r="C37" s="81"/>
      <c r="D37" s="90">
        <f t="shared" si="16"/>
        <v>0</v>
      </c>
      <c r="E37" s="93">
        <v>0.0</v>
      </c>
      <c r="F37" s="93">
        <v>0.0</v>
      </c>
      <c r="G37" s="81"/>
      <c r="H37" s="93">
        <v>0.0</v>
      </c>
      <c r="I37" s="91"/>
      <c r="J37" s="107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>
      <c r="A38" s="82"/>
      <c r="B38" s="83" t="s">
        <v>161</v>
      </c>
      <c r="C38" s="84">
        <v>2.0</v>
      </c>
      <c r="D38" s="84">
        <f t="shared" ref="D38:F38" si="17">SUM(D39:D41)</f>
        <v>1</v>
      </c>
      <c r="E38" s="84">
        <f t="shared" si="17"/>
        <v>0</v>
      </c>
      <c r="F38" s="84">
        <f t="shared" si="17"/>
        <v>0</v>
      </c>
      <c r="G38" s="85">
        <f>(C38/D38)*F38</f>
        <v>0</v>
      </c>
      <c r="H38" s="86">
        <v>0.0</v>
      </c>
      <c r="I38" s="87">
        <f>(1/D38)*H38</f>
        <v>0</v>
      </c>
      <c r="J38" s="81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>
      <c r="A39" s="82"/>
      <c r="B39" s="88" t="s">
        <v>5</v>
      </c>
      <c r="C39" s="89">
        <v>0.0</v>
      </c>
      <c r="D39" s="90">
        <f t="shared" ref="D39:D41" si="18">COUNTA(C39)</f>
        <v>1</v>
      </c>
      <c r="E39" s="89">
        <v>0.0</v>
      </c>
      <c r="F39" s="89">
        <v>0.0</v>
      </c>
      <c r="G39" s="81"/>
      <c r="H39" s="93">
        <v>0.0</v>
      </c>
      <c r="I39" s="91"/>
      <c r="J39" s="81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>
      <c r="A40" s="82"/>
      <c r="B40" s="92"/>
      <c r="C40" s="81"/>
      <c r="D40" s="90">
        <f t="shared" si="18"/>
        <v>0</v>
      </c>
      <c r="E40" s="89">
        <v>0.0</v>
      </c>
      <c r="F40" s="89">
        <v>0.0</v>
      </c>
      <c r="G40" s="81"/>
      <c r="H40" s="93">
        <v>0.0</v>
      </c>
      <c r="I40" s="91"/>
      <c r="J40" s="81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>
      <c r="A41" s="82"/>
      <c r="B41" s="92"/>
      <c r="C41" s="81"/>
      <c r="D41" s="90">
        <f t="shared" si="18"/>
        <v>0</v>
      </c>
      <c r="E41" s="93">
        <v>0.0</v>
      </c>
      <c r="F41" s="93">
        <v>0.0</v>
      </c>
      <c r="G41" s="81"/>
      <c r="H41" s="93">
        <v>0.0</v>
      </c>
      <c r="I41" s="91"/>
      <c r="J41" s="81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>
      <c r="A42" s="82"/>
      <c r="B42" s="83" t="s">
        <v>162</v>
      </c>
      <c r="C42" s="84">
        <v>2.0</v>
      </c>
      <c r="D42" s="84">
        <f t="shared" ref="D42:F42" si="19">SUM(D43:D45)</f>
        <v>1</v>
      </c>
      <c r="E42" s="84">
        <f t="shared" si="19"/>
        <v>0</v>
      </c>
      <c r="F42" s="84">
        <f t="shared" si="19"/>
        <v>0</v>
      </c>
      <c r="G42" s="85">
        <f>(C42/D42)*F42</f>
        <v>0</v>
      </c>
      <c r="H42" s="86">
        <v>0.0</v>
      </c>
      <c r="I42" s="87">
        <f>(1/D42)*H42</f>
        <v>0</v>
      </c>
      <c r="J42" s="81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>
      <c r="A43" s="82"/>
      <c r="B43" s="108" t="s">
        <v>5</v>
      </c>
      <c r="C43" s="93">
        <v>0.0</v>
      </c>
      <c r="D43" s="90">
        <f t="shared" ref="D43:D46" si="20">COUNTA(C43)</f>
        <v>1</v>
      </c>
      <c r="E43" s="93">
        <v>0.0</v>
      </c>
      <c r="F43" s="93">
        <v>0.0</v>
      </c>
      <c r="G43" s="109"/>
      <c r="H43" s="110">
        <v>0.0</v>
      </c>
      <c r="I43" s="111"/>
      <c r="J43" s="81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>
      <c r="A44" s="82"/>
      <c r="B44" s="92"/>
      <c r="C44" s="92"/>
      <c r="D44" s="90">
        <f t="shared" si="20"/>
        <v>0</v>
      </c>
      <c r="E44" s="89">
        <v>0.0</v>
      </c>
      <c r="F44" s="89">
        <v>0.0</v>
      </c>
      <c r="G44" s="81"/>
      <c r="H44" s="93">
        <v>0.0</v>
      </c>
      <c r="I44" s="91"/>
      <c r="J44" s="81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>
      <c r="A45" s="82"/>
      <c r="B45" s="92"/>
      <c r="C45" s="81"/>
      <c r="D45" s="90">
        <f t="shared" si="20"/>
        <v>0</v>
      </c>
      <c r="E45" s="89">
        <v>0.0</v>
      </c>
      <c r="F45" s="89">
        <v>0.0</v>
      </c>
      <c r="G45" s="81"/>
      <c r="H45" s="93">
        <v>0.0</v>
      </c>
      <c r="I45" s="91"/>
      <c r="J45" s="81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>
      <c r="A46" s="94"/>
      <c r="B46" s="95"/>
      <c r="C46" s="96"/>
      <c r="D46" s="90">
        <f t="shared" si="20"/>
        <v>0</v>
      </c>
      <c r="E46" s="93">
        <v>0.0</v>
      </c>
      <c r="F46" s="93">
        <v>0.0</v>
      </c>
      <c r="G46" s="96"/>
      <c r="H46" s="96"/>
      <c r="I46" s="112"/>
      <c r="J46" s="81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>
      <c r="A47" s="113">
        <v>2.0</v>
      </c>
      <c r="B47" s="114" t="s">
        <v>163</v>
      </c>
      <c r="C47" s="115"/>
      <c r="D47" s="116"/>
      <c r="E47" s="116"/>
      <c r="F47" s="116"/>
      <c r="G47" s="117" t="s">
        <v>164</v>
      </c>
      <c r="H47" s="115"/>
      <c r="I47" s="118">
        <f>F48+F52</f>
        <v>0</v>
      </c>
      <c r="J47" s="81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>
      <c r="A48" s="119" t="s">
        <v>165</v>
      </c>
      <c r="B48" s="79" t="s">
        <v>166</v>
      </c>
      <c r="D48" s="120" t="s">
        <v>149</v>
      </c>
      <c r="E48" s="120" t="s">
        <v>14</v>
      </c>
      <c r="F48" s="121">
        <f>SUM(E49:E51)</f>
        <v>0</v>
      </c>
      <c r="G48" s="81"/>
      <c r="I48" s="122"/>
      <c r="J48" s="81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>
      <c r="A49" s="77"/>
      <c r="B49" s="123" t="s">
        <v>167</v>
      </c>
      <c r="C49" s="107"/>
      <c r="D49" s="90">
        <v>3.0</v>
      </c>
      <c r="E49" s="90">
        <f t="shared" ref="E49:E51" si="21">COUNTA(C49)*D49</f>
        <v>0</v>
      </c>
      <c r="F49" s="124"/>
      <c r="G49" s="81"/>
      <c r="I49" s="125"/>
      <c r="J49" s="81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>
      <c r="A50" s="82"/>
      <c r="B50" s="123" t="s">
        <v>168</v>
      </c>
      <c r="C50" s="81"/>
      <c r="D50" s="90">
        <v>2.0</v>
      </c>
      <c r="E50" s="90">
        <f t="shared" si="21"/>
        <v>0</v>
      </c>
      <c r="F50" s="126"/>
      <c r="G50" s="81"/>
      <c r="I50" s="125"/>
      <c r="J50" s="81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>
      <c r="A51" s="82"/>
      <c r="B51" s="127" t="s">
        <v>169</v>
      </c>
      <c r="C51" s="81"/>
      <c r="D51" s="90">
        <v>1.0</v>
      </c>
      <c r="E51" s="90">
        <f t="shared" si="21"/>
        <v>0</v>
      </c>
      <c r="F51" s="124"/>
      <c r="G51" s="81"/>
      <c r="I51" s="125"/>
      <c r="J51" s="81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>
      <c r="A52" s="119" t="s">
        <v>170</v>
      </c>
      <c r="B52" s="79" t="s">
        <v>171</v>
      </c>
      <c r="D52" s="90">
        <v>3.0</v>
      </c>
      <c r="E52" s="128" t="s">
        <v>172</v>
      </c>
      <c r="F52" s="93">
        <f>IF(E52="no",0,3)</f>
        <v>0</v>
      </c>
      <c r="G52" s="129" t="s">
        <v>173</v>
      </c>
      <c r="I52" s="125"/>
      <c r="J52" s="81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>
      <c r="A53" s="113">
        <v>4.0</v>
      </c>
      <c r="B53" s="130" t="s">
        <v>174</v>
      </c>
      <c r="C53" s="68"/>
      <c r="D53" s="131"/>
      <c r="E53" s="116"/>
      <c r="F53" s="116"/>
      <c r="G53" s="132" t="s">
        <v>164</v>
      </c>
      <c r="H53" s="68"/>
      <c r="I53" s="118">
        <f>I55+I56+I57+I59+I60+I61</f>
        <v>0</v>
      </c>
      <c r="J53" s="81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>
      <c r="A54" s="133" t="s">
        <v>165</v>
      </c>
      <c r="B54" s="79" t="s">
        <v>175</v>
      </c>
      <c r="C54" s="79" t="s">
        <v>7</v>
      </c>
      <c r="D54" s="79" t="s">
        <v>176</v>
      </c>
      <c r="E54" s="79" t="s">
        <v>14</v>
      </c>
      <c r="F54" s="78" t="s">
        <v>177</v>
      </c>
      <c r="I54" s="134" t="s">
        <v>178</v>
      </c>
      <c r="J54" s="81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>
      <c r="A55" s="135" t="s">
        <v>179</v>
      </c>
      <c r="B55" s="136" t="s">
        <v>180</v>
      </c>
      <c r="C55" s="124"/>
      <c r="D55" s="90">
        <v>1.0</v>
      </c>
      <c r="E55" s="90">
        <f t="shared" ref="E55:E57" si="22">(COUNTA(C55)*D55)</f>
        <v>0</v>
      </c>
      <c r="F55" s="108" t="s">
        <v>181</v>
      </c>
      <c r="I55" s="137">
        <v>0.0</v>
      </c>
      <c r="J55" s="81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>
      <c r="A56" s="82"/>
      <c r="B56" s="138" t="s">
        <v>182</v>
      </c>
      <c r="C56" s="126"/>
      <c r="D56" s="139">
        <v>2.0</v>
      </c>
      <c r="E56" s="139">
        <f t="shared" si="22"/>
        <v>0</v>
      </c>
      <c r="F56" s="81"/>
      <c r="I56" s="137">
        <v>0.0</v>
      </c>
      <c r="J56" s="81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>
      <c r="A57" s="82"/>
      <c r="B57" s="138" t="s">
        <v>183</v>
      </c>
      <c r="C57" s="126"/>
      <c r="D57" s="139">
        <v>1.0</v>
      </c>
      <c r="E57" s="139">
        <f t="shared" si="22"/>
        <v>0</v>
      </c>
      <c r="F57" s="81"/>
      <c r="I57" s="137">
        <v>0.0</v>
      </c>
      <c r="J57" s="81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>
      <c r="A58" s="133" t="s">
        <v>170</v>
      </c>
      <c r="B58" s="79" t="s">
        <v>184</v>
      </c>
      <c r="C58" s="78" t="s">
        <v>7</v>
      </c>
      <c r="D58" s="79" t="s">
        <v>176</v>
      </c>
      <c r="E58" s="140" t="s">
        <v>14</v>
      </c>
      <c r="F58" s="79" t="s">
        <v>177</v>
      </c>
      <c r="I58" s="141" t="s">
        <v>178</v>
      </c>
      <c r="J58" s="81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>
      <c r="A59" s="135" t="s">
        <v>179</v>
      </c>
      <c r="B59" s="136" t="s">
        <v>180</v>
      </c>
      <c r="C59" s="124"/>
      <c r="D59" s="90">
        <v>1.0</v>
      </c>
      <c r="E59" s="90">
        <f t="shared" ref="E59:E61" si="23">(COUNTA(C59)*D59)</f>
        <v>0</v>
      </c>
      <c r="F59" s="108" t="s">
        <v>181</v>
      </c>
      <c r="I59" s="137">
        <v>0.0</v>
      </c>
      <c r="J59" s="81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>
      <c r="A60" s="82"/>
      <c r="B60" s="138" t="s">
        <v>182</v>
      </c>
      <c r="C60" s="124"/>
      <c r="D60" s="139">
        <v>2.0</v>
      </c>
      <c r="E60" s="139">
        <f t="shared" si="23"/>
        <v>0</v>
      </c>
      <c r="F60" s="81"/>
      <c r="I60" s="137">
        <v>0.0</v>
      </c>
      <c r="J60" s="81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>
      <c r="A61" s="94"/>
      <c r="B61" s="138" t="s">
        <v>183</v>
      </c>
      <c r="C61" s="126"/>
      <c r="D61" s="139">
        <v>1.0</v>
      </c>
      <c r="E61" s="142">
        <f t="shared" si="23"/>
        <v>0</v>
      </c>
      <c r="F61" s="81"/>
      <c r="I61" s="137">
        <v>0.0</v>
      </c>
      <c r="J61" s="81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>
      <c r="A62" s="143"/>
      <c r="B62" s="144"/>
      <c r="C62" s="145"/>
      <c r="D62" s="146"/>
      <c r="E62" s="147"/>
      <c r="F62" s="148"/>
      <c r="G62" s="149"/>
      <c r="I62" s="150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>
      <c r="A63" s="143"/>
      <c r="B63" s="144"/>
      <c r="C63" s="151"/>
      <c r="D63" s="146"/>
      <c r="E63" s="152"/>
      <c r="F63" s="148"/>
      <c r="G63" s="149"/>
      <c r="I63" s="150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>
      <c r="A64" s="143"/>
      <c r="B64" s="144"/>
      <c r="C64" s="145"/>
      <c r="D64" s="146"/>
      <c r="E64" s="152"/>
      <c r="F64" s="148"/>
      <c r="G64" s="149"/>
      <c r="I64" s="150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mergeCells count="34">
    <mergeCell ref="B29:E29"/>
    <mergeCell ref="G29:I29"/>
    <mergeCell ref="A1:H1"/>
    <mergeCell ref="B2:F2"/>
    <mergeCell ref="G2:H2"/>
    <mergeCell ref="B3:F3"/>
    <mergeCell ref="G3:H3"/>
    <mergeCell ref="A4:A28"/>
    <mergeCell ref="A29:A46"/>
    <mergeCell ref="B48:C48"/>
    <mergeCell ref="B52:C52"/>
    <mergeCell ref="B53:C53"/>
    <mergeCell ref="A55:A57"/>
    <mergeCell ref="A59:A61"/>
    <mergeCell ref="B47:C47"/>
    <mergeCell ref="G47:H47"/>
    <mergeCell ref="G48:H48"/>
    <mergeCell ref="A49:A51"/>
    <mergeCell ref="G49:H49"/>
    <mergeCell ref="G50:H50"/>
    <mergeCell ref="G51:H51"/>
    <mergeCell ref="F59:H59"/>
    <mergeCell ref="F60:H60"/>
    <mergeCell ref="F61:H61"/>
    <mergeCell ref="G62:I62"/>
    <mergeCell ref="G63:I63"/>
    <mergeCell ref="G64:I64"/>
    <mergeCell ref="G52:H52"/>
    <mergeCell ref="G53:H53"/>
    <mergeCell ref="F54:H54"/>
    <mergeCell ref="F55:H55"/>
    <mergeCell ref="F56:H56"/>
    <mergeCell ref="F57:H57"/>
    <mergeCell ref="F58:H58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66">
        <v>1.0</v>
      </c>
      <c r="B1" s="67" t="s">
        <v>140</v>
      </c>
      <c r="C1" s="68"/>
      <c r="D1" s="68"/>
      <c r="E1" s="68"/>
      <c r="F1" s="68"/>
      <c r="G1" s="69" t="s">
        <v>141</v>
      </c>
      <c r="H1" s="68"/>
      <c r="I1" s="70">
        <f>G4+G8+G12+G16+G20+G24+G29+G33</f>
        <v>0</v>
      </c>
      <c r="J1" s="64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>
      <c r="A2" s="71">
        <v>3.0</v>
      </c>
      <c r="B2" s="72" t="s">
        <v>142</v>
      </c>
      <c r="C2" s="73"/>
      <c r="D2" s="73"/>
      <c r="E2" s="73"/>
      <c r="F2" s="73"/>
      <c r="G2" s="74" t="s">
        <v>143</v>
      </c>
      <c r="H2" s="73"/>
      <c r="I2" s="75">
        <f>I4+I8+I12+I16+I20+I24+I29+I33</f>
        <v>0</v>
      </c>
      <c r="J2" s="76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77"/>
      <c r="B3" s="79" t="s">
        <v>144</v>
      </c>
      <c r="C3" s="79" t="s">
        <v>145</v>
      </c>
      <c r="D3" s="79" t="s">
        <v>146</v>
      </c>
      <c r="E3" s="79" t="s">
        <v>147</v>
      </c>
      <c r="F3" s="79" t="s">
        <v>148</v>
      </c>
      <c r="G3" s="79" t="s">
        <v>149</v>
      </c>
      <c r="H3" s="79" t="s">
        <v>150</v>
      </c>
      <c r="I3" s="153" t="s">
        <v>149</v>
      </c>
      <c r="J3" s="81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>
      <c r="A4" s="82"/>
      <c r="B4" s="154" t="s">
        <v>151</v>
      </c>
      <c r="C4" s="84">
        <v>3.0</v>
      </c>
      <c r="D4" s="84">
        <v>1.0</v>
      </c>
      <c r="E4" s="84">
        <f t="shared" ref="E4:F4" si="1">SUM(E5:E7)</f>
        <v>0</v>
      </c>
      <c r="F4" s="84">
        <f t="shared" si="1"/>
        <v>0</v>
      </c>
      <c r="G4" s="85">
        <f>(C4/D4)*F4</f>
        <v>0</v>
      </c>
      <c r="H4" s="86">
        <f>SUM(H5:H7)</f>
        <v>0</v>
      </c>
      <c r="I4" s="87">
        <f>(2/D4)*H4</f>
        <v>0</v>
      </c>
      <c r="J4" s="76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>
      <c r="A5" s="82"/>
      <c r="B5" s="108" t="s">
        <v>5</v>
      </c>
      <c r="C5" s="93">
        <v>0.0</v>
      </c>
      <c r="D5" s="90">
        <f t="shared" ref="D5:D7" si="2">COUNTA(C5)</f>
        <v>1</v>
      </c>
      <c r="E5" s="93">
        <v>0.0</v>
      </c>
      <c r="F5" s="93">
        <v>0.0</v>
      </c>
      <c r="G5" s="76"/>
      <c r="H5" s="110">
        <v>0.0</v>
      </c>
      <c r="I5" s="111"/>
      <c r="J5" s="81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>
      <c r="A6" s="82"/>
      <c r="B6" s="92"/>
      <c r="C6" s="92"/>
      <c r="D6" s="90">
        <f t="shared" si="2"/>
        <v>0</v>
      </c>
      <c r="E6" s="89">
        <v>0.0</v>
      </c>
      <c r="F6" s="89">
        <v>0.0</v>
      </c>
      <c r="G6" s="76"/>
      <c r="H6" s="89">
        <v>0.0</v>
      </c>
      <c r="I6" s="91"/>
      <c r="J6" s="81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>
      <c r="A7" s="82"/>
      <c r="B7" s="92"/>
      <c r="C7" s="81"/>
      <c r="D7" s="90">
        <f t="shared" si="2"/>
        <v>0</v>
      </c>
      <c r="E7" s="89">
        <v>0.0</v>
      </c>
      <c r="F7" s="89">
        <v>0.0</v>
      </c>
      <c r="G7" s="76"/>
      <c r="H7" s="89">
        <v>0.0</v>
      </c>
      <c r="I7" s="91"/>
      <c r="J7" s="81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>
      <c r="A8" s="82"/>
      <c r="B8" s="154" t="s">
        <v>152</v>
      </c>
      <c r="C8" s="84">
        <v>3.0</v>
      </c>
      <c r="D8" s="84">
        <f t="shared" ref="D8:F8" si="3">SUM(D9:D11)</f>
        <v>1</v>
      </c>
      <c r="E8" s="84">
        <f t="shared" si="3"/>
        <v>0</v>
      </c>
      <c r="F8" s="84">
        <f t="shared" si="3"/>
        <v>0</v>
      </c>
      <c r="G8" s="85">
        <f>(C8/D8)*F8</f>
        <v>0</v>
      </c>
      <c r="H8" s="86">
        <f>SUM(H9:H11)</f>
        <v>0</v>
      </c>
      <c r="I8" s="87">
        <f>(2/D8)*H8</f>
        <v>0</v>
      </c>
      <c r="J8" s="76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>
      <c r="A9" s="82"/>
      <c r="B9" s="108" t="s">
        <v>5</v>
      </c>
      <c r="C9" s="93">
        <v>0.0</v>
      </c>
      <c r="D9" s="90">
        <f t="shared" ref="D9:D11" si="4">COUNTA(C9)</f>
        <v>1</v>
      </c>
      <c r="E9" s="93">
        <v>0.0</v>
      </c>
      <c r="F9" s="93">
        <v>0.0</v>
      </c>
      <c r="G9" s="109"/>
      <c r="H9" s="110">
        <v>0.0</v>
      </c>
      <c r="I9" s="111"/>
      <c r="J9" s="81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>
      <c r="A10" s="82"/>
      <c r="B10" s="92"/>
      <c r="C10" s="92"/>
      <c r="D10" s="90">
        <f t="shared" si="4"/>
        <v>0</v>
      </c>
      <c r="E10" s="89">
        <v>0.0</v>
      </c>
      <c r="F10" s="89">
        <v>0.0</v>
      </c>
      <c r="G10" s="81"/>
      <c r="H10" s="89">
        <v>0.0</v>
      </c>
      <c r="I10" s="91"/>
      <c r="J10" s="81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>
      <c r="A11" s="82"/>
      <c r="B11" s="92"/>
      <c r="C11" s="81"/>
      <c r="D11" s="90">
        <f t="shared" si="4"/>
        <v>0</v>
      </c>
      <c r="E11" s="89">
        <v>0.0</v>
      </c>
      <c r="F11" s="89">
        <v>0.0</v>
      </c>
      <c r="G11" s="81"/>
      <c r="H11" s="89">
        <v>0.0</v>
      </c>
      <c r="I11" s="91"/>
      <c r="J11" s="81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>
      <c r="A12" s="82"/>
      <c r="B12" s="154" t="s">
        <v>153</v>
      </c>
      <c r="C12" s="84">
        <v>3.0</v>
      </c>
      <c r="D12" s="84">
        <f t="shared" ref="D12:F12" si="5">SUM(D13:D15)</f>
        <v>1</v>
      </c>
      <c r="E12" s="84">
        <f t="shared" si="5"/>
        <v>0</v>
      </c>
      <c r="F12" s="84">
        <f t="shared" si="5"/>
        <v>0</v>
      </c>
      <c r="G12" s="85">
        <f>(C12/D12)*F12</f>
        <v>0</v>
      </c>
      <c r="H12" s="86">
        <f>SUM(H13:H15)</f>
        <v>0</v>
      </c>
      <c r="I12" s="87">
        <f>(1/D12)*H12</f>
        <v>0</v>
      </c>
      <c r="J12" s="76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>
      <c r="A13" s="82"/>
      <c r="B13" s="108" t="s">
        <v>5</v>
      </c>
      <c r="C13" s="93">
        <v>0.0</v>
      </c>
      <c r="D13" s="90">
        <f t="shared" ref="D13:D15" si="6">COUNTA(C13)</f>
        <v>1</v>
      </c>
      <c r="E13" s="93">
        <v>0.0</v>
      </c>
      <c r="F13" s="93">
        <v>0.0</v>
      </c>
      <c r="G13" s="109"/>
      <c r="H13" s="110">
        <v>0.0</v>
      </c>
      <c r="I13" s="111"/>
      <c r="J13" s="81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>
      <c r="A14" s="82"/>
      <c r="B14" s="92"/>
      <c r="C14" s="92"/>
      <c r="D14" s="90">
        <f t="shared" si="6"/>
        <v>0</v>
      </c>
      <c r="E14" s="89">
        <v>0.0</v>
      </c>
      <c r="F14" s="89">
        <v>0.0</v>
      </c>
      <c r="G14" s="81"/>
      <c r="H14" s="89">
        <v>0.0</v>
      </c>
      <c r="I14" s="91"/>
      <c r="J14" s="81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>
      <c r="A15" s="82"/>
      <c r="B15" s="92"/>
      <c r="C15" s="92"/>
      <c r="D15" s="90">
        <f t="shared" si="6"/>
        <v>0</v>
      </c>
      <c r="E15" s="89">
        <v>0.0</v>
      </c>
      <c r="F15" s="89">
        <v>0.0</v>
      </c>
      <c r="G15" s="81"/>
      <c r="H15" s="89">
        <v>0.0</v>
      </c>
      <c r="I15" s="91"/>
      <c r="J15" s="81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>
      <c r="A16" s="82"/>
      <c r="B16" s="154" t="s">
        <v>154</v>
      </c>
      <c r="C16" s="84">
        <v>2.0</v>
      </c>
      <c r="D16" s="84">
        <f t="shared" ref="D16:F16" si="7">SUM(D17:D19)</f>
        <v>1</v>
      </c>
      <c r="E16" s="84">
        <f t="shared" si="7"/>
        <v>0</v>
      </c>
      <c r="F16" s="84">
        <f t="shared" si="7"/>
        <v>0</v>
      </c>
      <c r="G16" s="85">
        <f>(C16/D16)*F16</f>
        <v>0</v>
      </c>
      <c r="H16" s="86">
        <f>SUM(H17:H19)</f>
        <v>0</v>
      </c>
      <c r="I16" s="87">
        <f>(1/D16)*H16</f>
        <v>0</v>
      </c>
      <c r="J16" s="76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>
      <c r="A17" s="82"/>
      <c r="B17" s="108" t="s">
        <v>5</v>
      </c>
      <c r="C17" s="93">
        <v>0.0</v>
      </c>
      <c r="D17" s="90">
        <f t="shared" ref="D17:D19" si="8">COUNTA(C17)</f>
        <v>1</v>
      </c>
      <c r="E17" s="93">
        <v>0.0</v>
      </c>
      <c r="F17" s="93">
        <v>0.0</v>
      </c>
      <c r="G17" s="109"/>
      <c r="H17" s="110">
        <v>0.0</v>
      </c>
      <c r="I17" s="111"/>
      <c r="J17" s="81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>
      <c r="A18" s="82"/>
      <c r="B18" s="92"/>
      <c r="C18" s="92"/>
      <c r="D18" s="90">
        <f t="shared" si="8"/>
        <v>0</v>
      </c>
      <c r="E18" s="89">
        <v>0.0</v>
      </c>
      <c r="F18" s="89">
        <v>0.0</v>
      </c>
      <c r="G18" s="81"/>
      <c r="H18" s="89">
        <v>0.0</v>
      </c>
      <c r="I18" s="91"/>
      <c r="J18" s="81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>
      <c r="A19" s="82"/>
      <c r="B19" s="92"/>
      <c r="C19" s="81"/>
      <c r="D19" s="90">
        <f t="shared" si="8"/>
        <v>0</v>
      </c>
      <c r="E19" s="89">
        <v>0.0</v>
      </c>
      <c r="F19" s="89">
        <v>0.0</v>
      </c>
      <c r="G19" s="81"/>
      <c r="H19" s="89">
        <v>0.0</v>
      </c>
      <c r="I19" s="91"/>
      <c r="J19" s="81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>
      <c r="A20" s="82"/>
      <c r="B20" s="154" t="s">
        <v>155</v>
      </c>
      <c r="C20" s="84">
        <v>3.0</v>
      </c>
      <c r="D20" s="84">
        <f t="shared" ref="D20:F20" si="9">SUM(D21:D23)</f>
        <v>1</v>
      </c>
      <c r="E20" s="84">
        <f t="shared" si="9"/>
        <v>0</v>
      </c>
      <c r="F20" s="84">
        <f t="shared" si="9"/>
        <v>0</v>
      </c>
      <c r="G20" s="85">
        <f>(C20/D20)*F20</f>
        <v>0</v>
      </c>
      <c r="H20" s="86">
        <f>SUM(H21:H23)</f>
        <v>0</v>
      </c>
      <c r="I20" s="87">
        <f>(1/D20)*H20</f>
        <v>0</v>
      </c>
      <c r="J20" s="76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>
      <c r="A21" s="82"/>
      <c r="B21" s="108" t="s">
        <v>5</v>
      </c>
      <c r="C21" s="93">
        <v>0.0</v>
      </c>
      <c r="D21" s="90">
        <f t="shared" ref="D21:D23" si="10">COUNTA(C21)</f>
        <v>1</v>
      </c>
      <c r="E21" s="93">
        <v>0.0</v>
      </c>
      <c r="F21" s="93">
        <v>0.0</v>
      </c>
      <c r="G21" s="109"/>
      <c r="H21" s="110">
        <v>0.0</v>
      </c>
      <c r="I21" s="111"/>
      <c r="J21" s="81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>
      <c r="A22" s="82"/>
      <c r="B22" s="92"/>
      <c r="C22" s="92"/>
      <c r="D22" s="90">
        <f t="shared" si="10"/>
        <v>0</v>
      </c>
      <c r="E22" s="89">
        <v>0.0</v>
      </c>
      <c r="F22" s="89">
        <v>0.0</v>
      </c>
      <c r="G22" s="81"/>
      <c r="H22" s="89">
        <v>0.0</v>
      </c>
      <c r="I22" s="91"/>
      <c r="J22" s="81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>
      <c r="A23" s="82"/>
      <c r="B23" s="92"/>
      <c r="C23" s="81"/>
      <c r="D23" s="90">
        <f t="shared" si="10"/>
        <v>0</v>
      </c>
      <c r="E23" s="89">
        <v>0.0</v>
      </c>
      <c r="F23" s="89">
        <v>0.0</v>
      </c>
      <c r="G23" s="81"/>
      <c r="H23" s="89">
        <v>0.0</v>
      </c>
      <c r="I23" s="91"/>
      <c r="J23" s="81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>
      <c r="A24" s="82"/>
      <c r="B24" s="154" t="s">
        <v>156</v>
      </c>
      <c r="C24" s="84">
        <v>2.0</v>
      </c>
      <c r="D24" s="84">
        <v>1.0</v>
      </c>
      <c r="E24" s="84">
        <f t="shared" ref="E24:F24" si="11">SUM(E25:E27)</f>
        <v>0</v>
      </c>
      <c r="F24" s="84">
        <f t="shared" si="11"/>
        <v>0</v>
      </c>
      <c r="G24" s="85">
        <f>(C24/D24)*F24</f>
        <v>0</v>
      </c>
      <c r="H24" s="86">
        <f>SUM(H25:H27)</f>
        <v>0</v>
      </c>
      <c r="I24" s="87">
        <f>(1/D24)*H24</f>
        <v>0</v>
      </c>
      <c r="J24" s="76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>
      <c r="A25" s="82"/>
      <c r="B25" s="108" t="s">
        <v>5</v>
      </c>
      <c r="C25" s="93">
        <v>0.0</v>
      </c>
      <c r="D25" s="90">
        <v>0.0</v>
      </c>
      <c r="E25" s="93">
        <v>0.0</v>
      </c>
      <c r="F25" s="93">
        <v>0.0</v>
      </c>
      <c r="G25" s="109"/>
      <c r="H25" s="110">
        <v>0.0</v>
      </c>
      <c r="I25" s="111"/>
      <c r="J25" s="81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>
      <c r="A26" s="82"/>
      <c r="B26" s="92"/>
      <c r="C26" s="92"/>
      <c r="D26" s="90">
        <f t="shared" ref="D26:D27" si="12">COUNTA(C26)</f>
        <v>0</v>
      </c>
      <c r="E26" s="89">
        <v>0.0</v>
      </c>
      <c r="F26" s="89">
        <v>0.0</v>
      </c>
      <c r="G26" s="81"/>
      <c r="H26" s="89">
        <v>0.0</v>
      </c>
      <c r="I26" s="91"/>
      <c r="J26" s="81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>
      <c r="A27" s="94"/>
      <c r="B27" s="95"/>
      <c r="C27" s="96"/>
      <c r="D27" s="97">
        <f t="shared" si="12"/>
        <v>0</v>
      </c>
      <c r="E27" s="155">
        <v>0.0</v>
      </c>
      <c r="F27" s="155">
        <v>0.0</v>
      </c>
      <c r="G27" s="96"/>
      <c r="H27" s="155">
        <v>0.0</v>
      </c>
      <c r="I27" s="99"/>
      <c r="J27" s="81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>
      <c r="A28" s="100"/>
      <c r="B28" s="156" t="s">
        <v>157</v>
      </c>
      <c r="C28" s="61"/>
      <c r="D28" s="61"/>
      <c r="E28" s="62"/>
      <c r="F28" s="102" t="s">
        <v>158</v>
      </c>
      <c r="G28" s="103"/>
      <c r="H28" s="61"/>
      <c r="I28" s="104"/>
      <c r="J28" s="81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>
      <c r="A29" s="82"/>
      <c r="B29" s="83" t="s">
        <v>159</v>
      </c>
      <c r="C29" s="84">
        <v>2.0</v>
      </c>
      <c r="D29" s="84">
        <f t="shared" ref="D29:F29" si="13">SUM(D30:D32)</f>
        <v>1</v>
      </c>
      <c r="E29" s="84">
        <f t="shared" si="13"/>
        <v>0</v>
      </c>
      <c r="F29" s="84">
        <f t="shared" si="13"/>
        <v>0</v>
      </c>
      <c r="G29" s="85">
        <f>(C29/D29)*F29</f>
        <v>0</v>
      </c>
      <c r="H29" s="86">
        <v>0.0</v>
      </c>
      <c r="I29" s="87">
        <f>(1/D29)*H29</f>
        <v>0</v>
      </c>
      <c r="J29" s="76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>
      <c r="A30" s="82"/>
      <c r="B30" s="108" t="s">
        <v>5</v>
      </c>
      <c r="C30" s="93">
        <v>0.0</v>
      </c>
      <c r="D30" s="90">
        <f t="shared" ref="D30:D32" si="14">COUNTA(C30)</f>
        <v>1</v>
      </c>
      <c r="E30" s="93">
        <v>0.0</v>
      </c>
      <c r="F30" s="93">
        <v>0.0</v>
      </c>
      <c r="G30" s="109"/>
      <c r="H30" s="110">
        <v>0.0</v>
      </c>
      <c r="I30" s="111"/>
      <c r="J30" s="76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>
      <c r="A31" s="82"/>
      <c r="B31" s="92"/>
      <c r="C31" s="92"/>
      <c r="D31" s="90">
        <f t="shared" si="14"/>
        <v>0</v>
      </c>
      <c r="E31" s="89">
        <v>0.0</v>
      </c>
      <c r="F31" s="89">
        <v>0.0</v>
      </c>
      <c r="G31" s="81"/>
      <c r="H31" s="89">
        <v>0.0</v>
      </c>
      <c r="I31" s="91"/>
      <c r="J31" s="76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>
      <c r="A32" s="82"/>
      <c r="B32" s="92"/>
      <c r="C32" s="81"/>
      <c r="D32" s="90">
        <f t="shared" si="14"/>
        <v>0</v>
      </c>
      <c r="E32" s="89">
        <v>0.0</v>
      </c>
      <c r="F32" s="89">
        <v>0.0</v>
      </c>
      <c r="G32" s="81"/>
      <c r="H32" s="89">
        <v>0.0</v>
      </c>
      <c r="I32" s="91"/>
      <c r="J32" s="81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>
      <c r="A33" s="82"/>
      <c r="B33" s="157" t="s">
        <v>185</v>
      </c>
      <c r="C33" s="84">
        <v>2.0</v>
      </c>
      <c r="D33" s="84">
        <f t="shared" ref="D33:F33" si="15">SUM(D34:D36)</f>
        <v>1</v>
      </c>
      <c r="E33" s="84">
        <f t="shared" si="15"/>
        <v>0</v>
      </c>
      <c r="F33" s="84">
        <f t="shared" si="15"/>
        <v>0</v>
      </c>
      <c r="G33" s="85">
        <f>(C33/D33)*F33</f>
        <v>0</v>
      </c>
      <c r="H33" s="86">
        <v>0.0</v>
      </c>
      <c r="I33" s="87">
        <f>(1/D33)*H33</f>
        <v>0</v>
      </c>
      <c r="J33" s="81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>
      <c r="A34" s="82"/>
      <c r="B34" s="108" t="s">
        <v>5</v>
      </c>
      <c r="C34" s="93">
        <v>0.0</v>
      </c>
      <c r="D34" s="90">
        <f t="shared" ref="D34:D36" si="16">COUNTA(C34)</f>
        <v>1</v>
      </c>
      <c r="E34" s="93">
        <v>0.0</v>
      </c>
      <c r="F34" s="93">
        <v>0.0</v>
      </c>
      <c r="G34" s="109"/>
      <c r="H34" s="110">
        <v>0.0</v>
      </c>
      <c r="I34" s="111"/>
      <c r="J34" s="10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>
      <c r="A35" s="82"/>
      <c r="B35" s="92"/>
      <c r="C35" s="92"/>
      <c r="D35" s="90">
        <f t="shared" si="16"/>
        <v>0</v>
      </c>
      <c r="E35" s="89">
        <v>0.0</v>
      </c>
      <c r="F35" s="89">
        <v>0.0</v>
      </c>
      <c r="G35" s="81"/>
      <c r="H35" s="89">
        <v>0.0</v>
      </c>
      <c r="I35" s="91"/>
      <c r="J35" s="106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>
      <c r="A36" s="94"/>
      <c r="B36" s="92"/>
      <c r="C36" s="81"/>
      <c r="D36" s="90">
        <f t="shared" si="16"/>
        <v>0</v>
      </c>
      <c r="E36" s="89">
        <v>0.0</v>
      </c>
      <c r="F36" s="89">
        <v>0.0</v>
      </c>
      <c r="G36" s="81"/>
      <c r="H36" s="89">
        <v>0.0</v>
      </c>
      <c r="I36" s="91"/>
      <c r="J36" s="107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>
      <c r="A37" s="113">
        <v>2.0</v>
      </c>
      <c r="B37" s="158" t="s">
        <v>163</v>
      </c>
      <c r="C37" s="115"/>
      <c r="D37" s="116"/>
      <c r="E37" s="116"/>
      <c r="F37" s="116"/>
      <c r="G37" s="132" t="s">
        <v>164</v>
      </c>
      <c r="H37" s="115"/>
      <c r="I37" s="118">
        <f>F38+F42</f>
        <v>0</v>
      </c>
      <c r="J37" s="81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>
      <c r="A38" s="119" t="s">
        <v>165</v>
      </c>
      <c r="B38" s="79" t="s">
        <v>166</v>
      </c>
      <c r="D38" s="120" t="s">
        <v>149</v>
      </c>
      <c r="E38" s="120" t="s">
        <v>14</v>
      </c>
      <c r="F38" s="121">
        <f>SUM(E39:E41)</f>
        <v>0</v>
      </c>
      <c r="G38" s="109"/>
      <c r="I38" s="159"/>
      <c r="J38" s="81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>
      <c r="A39" s="77"/>
      <c r="B39" s="123" t="s">
        <v>167</v>
      </c>
      <c r="C39" s="107"/>
      <c r="D39" s="90">
        <v>3.0</v>
      </c>
      <c r="E39" s="160">
        <f t="shared" ref="E39:E41" si="17">COUNTA(C39)*D39</f>
        <v>0</v>
      </c>
      <c r="F39" s="126"/>
      <c r="G39" s="81"/>
      <c r="I39" s="125"/>
      <c r="J39" s="81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>
      <c r="A40" s="82"/>
      <c r="B40" s="161" t="s">
        <v>168</v>
      </c>
      <c r="C40" s="81"/>
      <c r="D40" s="90">
        <v>2.0</v>
      </c>
      <c r="E40" s="160">
        <f t="shared" si="17"/>
        <v>0</v>
      </c>
      <c r="F40" s="126"/>
      <c r="G40" s="81"/>
      <c r="I40" s="125"/>
      <c r="J40" s="81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>
      <c r="A41" s="82"/>
      <c r="B41" s="161" t="s">
        <v>169</v>
      </c>
      <c r="C41" s="81"/>
      <c r="D41" s="90">
        <v>1.0</v>
      </c>
      <c r="E41" s="90">
        <f t="shared" si="17"/>
        <v>0</v>
      </c>
      <c r="F41" s="124"/>
      <c r="G41" s="81"/>
      <c r="I41" s="125"/>
      <c r="J41" s="81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>
      <c r="A42" s="119" t="s">
        <v>170</v>
      </c>
      <c r="B42" s="79" t="s">
        <v>171</v>
      </c>
      <c r="D42" s="90">
        <v>3.0</v>
      </c>
      <c r="E42" s="128" t="s">
        <v>172</v>
      </c>
      <c r="F42" s="93">
        <f>IF(E42="no",0,3)</f>
        <v>0</v>
      </c>
      <c r="G42" s="129" t="s">
        <v>186</v>
      </c>
      <c r="I42" s="125"/>
      <c r="J42" s="81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>
      <c r="A43" s="113">
        <v>4.0</v>
      </c>
      <c r="B43" s="130" t="s">
        <v>174</v>
      </c>
      <c r="C43" s="68"/>
      <c r="D43" s="116"/>
      <c r="E43" s="116"/>
      <c r="F43" s="116"/>
      <c r="G43" s="162" t="s">
        <v>164</v>
      </c>
      <c r="H43" s="68"/>
      <c r="I43" s="118">
        <f>I45+I46+I47+I49+I50+I51</f>
        <v>0</v>
      </c>
      <c r="J43" s="81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>
      <c r="A44" s="133" t="s">
        <v>165</v>
      </c>
      <c r="B44" s="78" t="s">
        <v>175</v>
      </c>
      <c r="C44" s="78" t="s">
        <v>7</v>
      </c>
      <c r="D44" s="79" t="s">
        <v>176</v>
      </c>
      <c r="E44" s="78" t="s">
        <v>14</v>
      </c>
      <c r="F44" s="78" t="s">
        <v>177</v>
      </c>
      <c r="I44" s="141" t="s">
        <v>178</v>
      </c>
      <c r="J44" s="81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>
      <c r="A45" s="135" t="s">
        <v>179</v>
      </c>
      <c r="B45" s="163" t="s">
        <v>180</v>
      </c>
      <c r="C45" s="124"/>
      <c r="D45" s="90">
        <v>1.0</v>
      </c>
      <c r="E45" s="160">
        <f t="shared" ref="E45:E47" si="18">(COUNTA(C45)*D45)</f>
        <v>0</v>
      </c>
      <c r="F45" s="88" t="s">
        <v>181</v>
      </c>
      <c r="I45" s="137">
        <v>0.0</v>
      </c>
      <c r="J45" s="81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>
      <c r="A46" s="82"/>
      <c r="B46" s="164" t="s">
        <v>182</v>
      </c>
      <c r="C46" s="124"/>
      <c r="D46" s="139">
        <v>2.0</v>
      </c>
      <c r="E46" s="139">
        <f t="shared" si="18"/>
        <v>0</v>
      </c>
      <c r="F46" s="81"/>
      <c r="I46" s="137">
        <v>0.0</v>
      </c>
      <c r="J46" s="81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>
      <c r="A47" s="82"/>
      <c r="B47" s="138" t="s">
        <v>183</v>
      </c>
      <c r="C47" s="124"/>
      <c r="D47" s="139">
        <v>1.0</v>
      </c>
      <c r="E47" s="139">
        <f t="shared" si="18"/>
        <v>0</v>
      </c>
      <c r="F47" s="81"/>
      <c r="I47" s="165">
        <v>0.0</v>
      </c>
      <c r="J47" s="81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>
      <c r="A48" s="133" t="s">
        <v>170</v>
      </c>
      <c r="B48" s="79" t="s">
        <v>184</v>
      </c>
      <c r="C48" s="79" t="s">
        <v>7</v>
      </c>
      <c r="D48" s="79" t="s">
        <v>176</v>
      </c>
      <c r="E48" s="140" t="s">
        <v>14</v>
      </c>
      <c r="F48" s="79" t="s">
        <v>177</v>
      </c>
      <c r="I48" s="134" t="s">
        <v>178</v>
      </c>
      <c r="J48" s="81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>
      <c r="A49" s="135" t="s">
        <v>179</v>
      </c>
      <c r="B49" s="136" t="s">
        <v>180</v>
      </c>
      <c r="C49" s="124"/>
      <c r="D49" s="90">
        <v>1.0</v>
      </c>
      <c r="E49" s="90">
        <f t="shared" ref="E49:E51" si="19">(COUNTA(C49)*D49)</f>
        <v>0</v>
      </c>
      <c r="F49" s="108" t="s">
        <v>181</v>
      </c>
      <c r="I49" s="137">
        <v>0.0</v>
      </c>
      <c r="J49" s="81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>
      <c r="A50" s="82"/>
      <c r="B50" s="166" t="s">
        <v>182</v>
      </c>
      <c r="C50" s="124"/>
      <c r="D50" s="139">
        <v>2.0</v>
      </c>
      <c r="E50" s="139">
        <f t="shared" si="19"/>
        <v>0</v>
      </c>
      <c r="F50" s="92"/>
      <c r="I50" s="137">
        <v>0.0</v>
      </c>
      <c r="J50" s="81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>
      <c r="A51" s="94"/>
      <c r="B51" s="138" t="s">
        <v>183</v>
      </c>
      <c r="C51" s="124"/>
      <c r="D51" s="139">
        <v>1.0</v>
      </c>
      <c r="E51" s="139">
        <f t="shared" si="19"/>
        <v>0</v>
      </c>
      <c r="F51" s="81"/>
      <c r="I51" s="137">
        <v>0.0</v>
      </c>
      <c r="J51" s="81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>
      <c r="A52" s="143"/>
      <c r="B52" s="149"/>
      <c r="C52" s="148"/>
      <c r="D52" s="146"/>
      <c r="E52" s="167"/>
      <c r="F52" s="148"/>
      <c r="G52" s="148"/>
      <c r="H52" s="148"/>
      <c r="I52" s="168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>
      <c r="A53" s="169"/>
      <c r="B53" s="170"/>
      <c r="C53" s="73"/>
      <c r="D53" s="171"/>
      <c r="E53" s="172"/>
      <c r="F53" s="173"/>
      <c r="G53" s="174"/>
      <c r="H53" s="73"/>
      <c r="I53" s="17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>
      <c r="A54" s="176"/>
      <c r="B54" s="177"/>
      <c r="C54" s="178"/>
      <c r="D54" s="179"/>
      <c r="E54" s="179"/>
      <c r="F54" s="180"/>
      <c r="G54" s="181"/>
      <c r="I54" s="182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>
      <c r="A55" s="183"/>
      <c r="B55" s="184"/>
      <c r="C55" s="185"/>
      <c r="D55" s="186"/>
      <c r="E55" s="187"/>
      <c r="F55" s="188"/>
      <c r="G55" s="148"/>
      <c r="H55" s="148"/>
      <c r="I55" s="168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>
      <c r="A56" s="189"/>
      <c r="B56" s="149"/>
      <c r="C56" s="145"/>
      <c r="D56" s="146"/>
      <c r="E56" s="147"/>
      <c r="F56" s="148"/>
      <c r="G56" s="149"/>
      <c r="I56" s="150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>
      <c r="A57" s="143"/>
      <c r="B57" s="144"/>
      <c r="C57" s="145"/>
      <c r="D57" s="146"/>
      <c r="E57" s="147"/>
      <c r="F57" s="148"/>
      <c r="G57" s="149"/>
      <c r="I57" s="150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>
      <c r="A58" s="143"/>
      <c r="B58" s="144"/>
      <c r="C58" s="145"/>
      <c r="D58" s="146"/>
      <c r="E58" s="147"/>
      <c r="F58" s="148"/>
      <c r="G58" s="149"/>
      <c r="I58" s="150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>
      <c r="A59" s="143"/>
      <c r="B59" s="144"/>
      <c r="C59" s="148"/>
      <c r="D59" s="146"/>
      <c r="E59" s="147"/>
      <c r="F59" s="148"/>
      <c r="G59" s="149"/>
      <c r="I59" s="150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>
      <c r="A60" s="183"/>
      <c r="B60" s="184"/>
      <c r="C60" s="185"/>
      <c r="D60" s="186"/>
      <c r="E60" s="187"/>
      <c r="F60" s="188"/>
      <c r="G60" s="148"/>
      <c r="H60" s="148"/>
      <c r="I60" s="168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>
      <c r="A61" s="189"/>
      <c r="B61" s="149"/>
      <c r="C61" s="145"/>
      <c r="D61" s="146"/>
      <c r="E61" s="152"/>
      <c r="F61" s="148"/>
      <c r="G61" s="149"/>
      <c r="I61" s="150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>
      <c r="A62" s="143"/>
      <c r="B62" s="144"/>
      <c r="C62" s="145"/>
      <c r="D62" s="146"/>
      <c r="E62" s="147"/>
      <c r="F62" s="148"/>
      <c r="G62" s="149"/>
      <c r="I62" s="150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>
      <c r="A63" s="143"/>
      <c r="B63" s="144"/>
      <c r="C63" s="151"/>
      <c r="D63" s="146"/>
      <c r="E63" s="152"/>
      <c r="F63" s="148"/>
      <c r="G63" s="149"/>
      <c r="I63" s="150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>
      <c r="A64" s="143"/>
      <c r="B64" s="144"/>
      <c r="C64" s="145"/>
      <c r="D64" s="146"/>
      <c r="E64" s="152"/>
      <c r="F64" s="148"/>
      <c r="G64" s="149"/>
      <c r="I64" s="150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mergeCells count="44">
    <mergeCell ref="G59:I59"/>
    <mergeCell ref="G61:I61"/>
    <mergeCell ref="G62:I62"/>
    <mergeCell ref="G63:I63"/>
    <mergeCell ref="G64:I64"/>
    <mergeCell ref="F50:H50"/>
    <mergeCell ref="F51:H51"/>
    <mergeCell ref="G53:I53"/>
    <mergeCell ref="G54:H54"/>
    <mergeCell ref="G56:I56"/>
    <mergeCell ref="G57:I57"/>
    <mergeCell ref="G58:I58"/>
    <mergeCell ref="B1:F1"/>
    <mergeCell ref="G1:H1"/>
    <mergeCell ref="B2:F2"/>
    <mergeCell ref="G2:H2"/>
    <mergeCell ref="A3:A27"/>
    <mergeCell ref="B28:E28"/>
    <mergeCell ref="G28:I28"/>
    <mergeCell ref="G40:H40"/>
    <mergeCell ref="G41:H41"/>
    <mergeCell ref="A28:A36"/>
    <mergeCell ref="B37:C37"/>
    <mergeCell ref="G37:H37"/>
    <mergeCell ref="B38:C38"/>
    <mergeCell ref="G38:H38"/>
    <mergeCell ref="A39:A41"/>
    <mergeCell ref="G39:H39"/>
    <mergeCell ref="F46:H46"/>
    <mergeCell ref="F47:H47"/>
    <mergeCell ref="F48:H48"/>
    <mergeCell ref="F45:H45"/>
    <mergeCell ref="F49:H49"/>
    <mergeCell ref="B53:C53"/>
    <mergeCell ref="B54:C54"/>
    <mergeCell ref="B55:C55"/>
    <mergeCell ref="B60:C60"/>
    <mergeCell ref="B42:C42"/>
    <mergeCell ref="G42:H42"/>
    <mergeCell ref="B43:C43"/>
    <mergeCell ref="G43:H43"/>
    <mergeCell ref="F44:H44"/>
    <mergeCell ref="A45:A47"/>
    <mergeCell ref="A49:A51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9" width="9.75"/>
  </cols>
  <sheetData>
    <row r="1">
      <c r="A1" s="60" t="s">
        <v>139</v>
      </c>
      <c r="B1" s="61"/>
      <c r="C1" s="61"/>
      <c r="D1" s="61"/>
      <c r="E1" s="61"/>
      <c r="F1" s="61"/>
      <c r="G1" s="61"/>
      <c r="H1" s="62"/>
      <c r="I1" s="63">
        <f>I2+I3+I46+I52+I61+J75+I79</f>
        <v>0</v>
      </c>
      <c r="J1" s="64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>
      <c r="A2" s="66">
        <v>1.0</v>
      </c>
      <c r="B2" s="67" t="s">
        <v>140</v>
      </c>
      <c r="C2" s="68"/>
      <c r="D2" s="68"/>
      <c r="E2" s="68"/>
      <c r="F2" s="68"/>
      <c r="G2" s="69" t="s">
        <v>141</v>
      </c>
      <c r="H2" s="68"/>
      <c r="I2" s="70">
        <f>G5+G9+G13+G17+G21+G25+G30+G34+G38+G42</f>
        <v>0</v>
      </c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>
      <c r="A3" s="71">
        <v>3.0</v>
      </c>
      <c r="B3" s="72" t="s">
        <v>142</v>
      </c>
      <c r="C3" s="73"/>
      <c r="D3" s="73"/>
      <c r="E3" s="73"/>
      <c r="F3" s="73"/>
      <c r="G3" s="74" t="s">
        <v>143</v>
      </c>
      <c r="H3" s="73"/>
      <c r="I3" s="75">
        <f>I5+I9+I13+I17+I21+I25+I30+I34</f>
        <v>0</v>
      </c>
      <c r="J3" s="76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>
      <c r="A4" s="77"/>
      <c r="B4" s="78" t="s">
        <v>144</v>
      </c>
      <c r="C4" s="79" t="s">
        <v>145</v>
      </c>
      <c r="D4" s="79" t="s">
        <v>146</v>
      </c>
      <c r="E4" s="79" t="s">
        <v>147</v>
      </c>
      <c r="F4" s="79" t="s">
        <v>148</v>
      </c>
      <c r="G4" s="79" t="s">
        <v>149</v>
      </c>
      <c r="H4" s="79" t="s">
        <v>150</v>
      </c>
      <c r="I4" s="80" t="s">
        <v>149</v>
      </c>
      <c r="J4" s="81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>
      <c r="A5" s="82"/>
      <c r="B5" s="83" t="s">
        <v>151</v>
      </c>
      <c r="C5" s="84">
        <v>2.0</v>
      </c>
      <c r="D5" s="84">
        <v>1.0</v>
      </c>
      <c r="E5" s="84">
        <f t="shared" ref="E5:F5" si="1">SUM(E6:E8)</f>
        <v>0</v>
      </c>
      <c r="F5" s="84">
        <f t="shared" si="1"/>
        <v>0</v>
      </c>
      <c r="G5" s="85">
        <f>(C5/D5)*F5</f>
        <v>0</v>
      </c>
      <c r="H5" s="86">
        <f>SUM(H6:H8)</f>
        <v>0</v>
      </c>
      <c r="I5" s="87">
        <f>(2/D5)*H5</f>
        <v>0</v>
      </c>
      <c r="J5" s="76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>
      <c r="A6" s="82"/>
      <c r="B6" s="88" t="s">
        <v>5</v>
      </c>
      <c r="C6" s="89">
        <v>0.0</v>
      </c>
      <c r="D6" s="90">
        <f t="shared" ref="D6:D8" si="2">COUNTA(C6)</f>
        <v>1</v>
      </c>
      <c r="E6" s="89">
        <v>0.0</v>
      </c>
      <c r="F6" s="89">
        <v>0.0</v>
      </c>
      <c r="G6" s="76"/>
      <c r="H6" s="89">
        <v>0.0</v>
      </c>
      <c r="I6" s="91"/>
      <c r="J6" s="81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>
      <c r="A7" s="82"/>
      <c r="B7" s="92"/>
      <c r="C7" s="81"/>
      <c r="D7" s="90">
        <f t="shared" si="2"/>
        <v>0</v>
      </c>
      <c r="E7" s="89">
        <v>0.0</v>
      </c>
      <c r="F7" s="89">
        <v>0.0</v>
      </c>
      <c r="G7" s="76"/>
      <c r="H7" s="89">
        <v>0.0</v>
      </c>
      <c r="I7" s="91"/>
      <c r="J7" s="81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>
      <c r="A8" s="82"/>
      <c r="B8" s="92"/>
      <c r="C8" s="81"/>
      <c r="D8" s="90">
        <f t="shared" si="2"/>
        <v>0</v>
      </c>
      <c r="E8" s="93">
        <v>0.0</v>
      </c>
      <c r="F8" s="93">
        <v>0.0</v>
      </c>
      <c r="G8" s="76"/>
      <c r="H8" s="93">
        <v>0.0</v>
      </c>
      <c r="I8" s="91"/>
      <c r="J8" s="81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>
      <c r="A9" s="82"/>
      <c r="B9" s="83" t="s">
        <v>152</v>
      </c>
      <c r="C9" s="84">
        <v>2.0</v>
      </c>
      <c r="D9" s="84">
        <f t="shared" ref="D9:F9" si="3">SUM(D10:D12)</f>
        <v>1</v>
      </c>
      <c r="E9" s="84">
        <f t="shared" si="3"/>
        <v>0</v>
      </c>
      <c r="F9" s="84">
        <f t="shared" si="3"/>
        <v>0</v>
      </c>
      <c r="G9" s="85">
        <f>(C9/D9)*F9</f>
        <v>0</v>
      </c>
      <c r="H9" s="86">
        <f>SUM(H10:H12)</f>
        <v>0</v>
      </c>
      <c r="I9" s="87">
        <f>(2/D9)*H9</f>
        <v>0</v>
      </c>
      <c r="J9" s="76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>
      <c r="A10" s="82"/>
      <c r="B10" s="88" t="s">
        <v>5</v>
      </c>
      <c r="C10" s="89">
        <v>0.0</v>
      </c>
      <c r="D10" s="90">
        <f t="shared" ref="D10:D12" si="4">COUNTA(C10)</f>
        <v>1</v>
      </c>
      <c r="E10" s="89">
        <v>0.0</v>
      </c>
      <c r="F10" s="89">
        <v>0.0</v>
      </c>
      <c r="G10" s="81"/>
      <c r="H10" s="89">
        <v>0.0</v>
      </c>
      <c r="I10" s="91"/>
      <c r="J10" s="81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>
      <c r="A11" s="82"/>
      <c r="B11" s="92"/>
      <c r="C11" s="81"/>
      <c r="D11" s="90">
        <f t="shared" si="4"/>
        <v>0</v>
      </c>
      <c r="E11" s="89">
        <v>0.0</v>
      </c>
      <c r="F11" s="89">
        <v>0.0</v>
      </c>
      <c r="G11" s="81"/>
      <c r="H11" s="89">
        <v>0.0</v>
      </c>
      <c r="I11" s="91"/>
      <c r="J11" s="81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>
      <c r="A12" s="82"/>
      <c r="B12" s="92"/>
      <c r="C12" s="81"/>
      <c r="D12" s="90">
        <f t="shared" si="4"/>
        <v>0</v>
      </c>
      <c r="E12" s="93">
        <v>0.0</v>
      </c>
      <c r="F12" s="93">
        <v>0.0</v>
      </c>
      <c r="G12" s="81"/>
      <c r="H12" s="93">
        <v>0.0</v>
      </c>
      <c r="I12" s="91"/>
      <c r="J12" s="81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>
      <c r="A13" s="82"/>
      <c r="B13" s="83" t="s">
        <v>153</v>
      </c>
      <c r="C13" s="84">
        <v>2.0</v>
      </c>
      <c r="D13" s="84">
        <f t="shared" ref="D13:F13" si="5">SUM(D14:D16)</f>
        <v>1</v>
      </c>
      <c r="E13" s="84">
        <f t="shared" si="5"/>
        <v>0</v>
      </c>
      <c r="F13" s="84">
        <f t="shared" si="5"/>
        <v>0</v>
      </c>
      <c r="G13" s="85">
        <f>(C13/D13)*F13</f>
        <v>0</v>
      </c>
      <c r="H13" s="86">
        <f>SUM(H14:H16)</f>
        <v>0</v>
      </c>
      <c r="I13" s="87">
        <f>(1/D13)*H13</f>
        <v>0</v>
      </c>
      <c r="J13" s="76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>
      <c r="A14" s="82"/>
      <c r="B14" s="88" t="s">
        <v>5</v>
      </c>
      <c r="C14" s="89">
        <v>0.0</v>
      </c>
      <c r="D14" s="90">
        <f t="shared" ref="D14:D16" si="6">COUNTA(C14)</f>
        <v>1</v>
      </c>
      <c r="E14" s="89">
        <v>0.0</v>
      </c>
      <c r="F14" s="89">
        <v>0.0</v>
      </c>
      <c r="G14" s="81"/>
      <c r="H14" s="89">
        <v>0.0</v>
      </c>
      <c r="I14" s="91"/>
      <c r="J14" s="81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>
      <c r="A15" s="82"/>
      <c r="B15" s="92"/>
      <c r="C15" s="92"/>
      <c r="D15" s="90">
        <f t="shared" si="6"/>
        <v>0</v>
      </c>
      <c r="E15" s="89">
        <v>0.0</v>
      </c>
      <c r="F15" s="89">
        <v>0.0</v>
      </c>
      <c r="G15" s="81"/>
      <c r="H15" s="89">
        <v>0.0</v>
      </c>
      <c r="I15" s="91"/>
      <c r="J15" s="81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>
      <c r="A16" s="82"/>
      <c r="B16" s="92"/>
      <c r="C16" s="81"/>
      <c r="D16" s="90">
        <f t="shared" si="6"/>
        <v>0</v>
      </c>
      <c r="E16" s="93">
        <v>0.0</v>
      </c>
      <c r="F16" s="93">
        <v>0.0</v>
      </c>
      <c r="G16" s="81"/>
      <c r="H16" s="93">
        <v>0.0</v>
      </c>
      <c r="I16" s="91"/>
      <c r="J16" s="81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>
      <c r="A17" s="82"/>
      <c r="B17" s="83" t="s">
        <v>154</v>
      </c>
      <c r="C17" s="84">
        <v>2.0</v>
      </c>
      <c r="D17" s="84">
        <f t="shared" ref="D17:F17" si="7">SUM(D18:D20)</f>
        <v>1</v>
      </c>
      <c r="E17" s="84">
        <f t="shared" si="7"/>
        <v>0</v>
      </c>
      <c r="F17" s="84">
        <f t="shared" si="7"/>
        <v>0</v>
      </c>
      <c r="G17" s="85">
        <f>(C17/D17)*F17</f>
        <v>0</v>
      </c>
      <c r="H17" s="86">
        <f>SUM(H18:H20)</f>
        <v>0</v>
      </c>
      <c r="I17" s="87">
        <f>(1/D17)*H17</f>
        <v>0</v>
      </c>
      <c r="J17" s="76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>
      <c r="A18" s="82"/>
      <c r="B18" s="88" t="s">
        <v>5</v>
      </c>
      <c r="C18" s="89">
        <v>0.0</v>
      </c>
      <c r="D18" s="90">
        <f t="shared" ref="D18:D20" si="8">COUNTA(C18)</f>
        <v>1</v>
      </c>
      <c r="E18" s="89">
        <v>0.0</v>
      </c>
      <c r="F18" s="89">
        <v>0.0</v>
      </c>
      <c r="G18" s="81"/>
      <c r="H18" s="89">
        <v>0.0</v>
      </c>
      <c r="I18" s="91"/>
      <c r="J18" s="81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>
      <c r="A19" s="82"/>
      <c r="B19" s="92"/>
      <c r="C19" s="81"/>
      <c r="D19" s="90">
        <f t="shared" si="8"/>
        <v>0</v>
      </c>
      <c r="E19" s="89">
        <v>0.0</v>
      </c>
      <c r="F19" s="89">
        <v>0.0</v>
      </c>
      <c r="G19" s="81"/>
      <c r="H19" s="89">
        <v>0.0</v>
      </c>
      <c r="I19" s="91"/>
      <c r="J19" s="81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>
      <c r="A20" s="82"/>
      <c r="B20" s="92"/>
      <c r="C20" s="81"/>
      <c r="D20" s="90">
        <f t="shared" si="8"/>
        <v>0</v>
      </c>
      <c r="E20" s="93">
        <v>0.0</v>
      </c>
      <c r="F20" s="93">
        <v>0.0</v>
      </c>
      <c r="G20" s="81"/>
      <c r="H20" s="93">
        <v>0.0</v>
      </c>
      <c r="I20" s="91"/>
      <c r="J20" s="81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>
      <c r="A21" s="82"/>
      <c r="B21" s="83" t="s">
        <v>187</v>
      </c>
      <c r="C21" s="84">
        <v>2.0</v>
      </c>
      <c r="D21" s="84">
        <f t="shared" ref="D21:F21" si="9">SUM(D22:D24)</f>
        <v>1</v>
      </c>
      <c r="E21" s="84">
        <f t="shared" si="9"/>
        <v>0</v>
      </c>
      <c r="F21" s="84">
        <f t="shared" si="9"/>
        <v>0</v>
      </c>
      <c r="G21" s="85">
        <f>(C21/D21)*F21</f>
        <v>0</v>
      </c>
      <c r="H21" s="86">
        <f>SUM(H22:H24)</f>
        <v>0</v>
      </c>
      <c r="I21" s="87">
        <f>(1/D21)*H21</f>
        <v>0</v>
      </c>
      <c r="J21" s="76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>
      <c r="A22" s="82"/>
      <c r="B22" s="88" t="s">
        <v>5</v>
      </c>
      <c r="C22" s="89">
        <v>0.0</v>
      </c>
      <c r="D22" s="90">
        <f t="shared" ref="D22:D24" si="10">COUNTA(C22)</f>
        <v>1</v>
      </c>
      <c r="E22" s="89">
        <v>0.0</v>
      </c>
      <c r="F22" s="89">
        <v>0.0</v>
      </c>
      <c r="G22" s="81"/>
      <c r="H22" s="89">
        <v>0.0</v>
      </c>
      <c r="I22" s="91"/>
      <c r="J22" s="81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>
      <c r="A23" s="82"/>
      <c r="B23" s="92"/>
      <c r="C23" s="81"/>
      <c r="D23" s="90">
        <f t="shared" si="10"/>
        <v>0</v>
      </c>
      <c r="E23" s="89">
        <v>0.0</v>
      </c>
      <c r="F23" s="89">
        <v>0.0</v>
      </c>
      <c r="G23" s="81"/>
      <c r="H23" s="89">
        <v>0.0</v>
      </c>
      <c r="I23" s="91"/>
      <c r="J23" s="81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>
      <c r="A24" s="82"/>
      <c r="B24" s="92"/>
      <c r="C24" s="81"/>
      <c r="D24" s="90">
        <f t="shared" si="10"/>
        <v>0</v>
      </c>
      <c r="E24" s="93">
        <v>0.0</v>
      </c>
      <c r="F24" s="93">
        <v>0.0</v>
      </c>
      <c r="G24" s="81"/>
      <c r="H24" s="93">
        <v>0.0</v>
      </c>
      <c r="I24" s="91"/>
      <c r="J24" s="81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>
      <c r="A25" s="82"/>
      <c r="B25" s="83" t="s">
        <v>160</v>
      </c>
      <c r="C25" s="84">
        <v>2.0</v>
      </c>
      <c r="D25" s="84">
        <v>1.0</v>
      </c>
      <c r="E25" s="84">
        <f t="shared" ref="E25:F25" si="11">SUM(E26:E28)</f>
        <v>0</v>
      </c>
      <c r="F25" s="84">
        <f t="shared" si="11"/>
        <v>0</v>
      </c>
      <c r="G25" s="85">
        <f>(C25/D25)*F25</f>
        <v>0</v>
      </c>
      <c r="H25" s="86">
        <f>SUM(H26:H28)</f>
        <v>0</v>
      </c>
      <c r="I25" s="87">
        <f>(1/D25)*H25</f>
        <v>0</v>
      </c>
      <c r="J25" s="76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>
      <c r="A26" s="82"/>
      <c r="B26" s="88" t="s">
        <v>5</v>
      </c>
      <c r="C26" s="89">
        <v>0.0</v>
      </c>
      <c r="D26" s="90">
        <v>0.0</v>
      </c>
      <c r="E26" s="89">
        <v>0.0</v>
      </c>
      <c r="F26" s="89">
        <v>0.0</v>
      </c>
      <c r="G26" s="81"/>
      <c r="H26" s="89">
        <v>0.0</v>
      </c>
      <c r="I26" s="91"/>
      <c r="J26" s="81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>
      <c r="A27" s="82"/>
      <c r="B27" s="92"/>
      <c r="C27" s="81"/>
      <c r="D27" s="90">
        <f t="shared" ref="D27:D28" si="12">COUNTA(C27)</f>
        <v>0</v>
      </c>
      <c r="E27" s="89">
        <v>0.0</v>
      </c>
      <c r="F27" s="89">
        <v>0.0</v>
      </c>
      <c r="G27" s="81"/>
      <c r="H27" s="89">
        <v>0.0</v>
      </c>
      <c r="I27" s="91"/>
      <c r="J27" s="81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>
      <c r="A28" s="94"/>
      <c r="B28" s="92"/>
      <c r="C28" s="81"/>
      <c r="D28" s="90">
        <f t="shared" si="12"/>
        <v>0</v>
      </c>
      <c r="E28" s="93">
        <v>0.0</v>
      </c>
      <c r="F28" s="93">
        <v>0.0</v>
      </c>
      <c r="G28" s="81"/>
      <c r="H28" s="93">
        <v>0.0</v>
      </c>
      <c r="I28" s="91"/>
      <c r="J28" s="81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>
      <c r="A29" s="190"/>
      <c r="B29" s="191" t="s">
        <v>157</v>
      </c>
      <c r="C29" s="192"/>
      <c r="D29" s="192"/>
      <c r="E29" s="192"/>
      <c r="F29" s="191" t="s">
        <v>158</v>
      </c>
      <c r="G29" s="193"/>
      <c r="H29" s="192"/>
      <c r="I29" s="194"/>
      <c r="J29" s="81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>
      <c r="A30" s="195"/>
      <c r="B30" s="83" t="s">
        <v>159</v>
      </c>
      <c r="C30" s="84">
        <v>2.0</v>
      </c>
      <c r="D30" s="84">
        <f t="shared" ref="D30:F30" si="13">SUM(D31:D33)</f>
        <v>1</v>
      </c>
      <c r="E30" s="84">
        <f t="shared" si="13"/>
        <v>0</v>
      </c>
      <c r="F30" s="84">
        <f t="shared" si="13"/>
        <v>0</v>
      </c>
      <c r="G30" s="85">
        <f>(C30/D30)*F30</f>
        <v>0</v>
      </c>
      <c r="H30" s="86">
        <v>0.0</v>
      </c>
      <c r="I30" s="196">
        <f>(1/D30)*H30</f>
        <v>0</v>
      </c>
      <c r="J30" s="76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>
      <c r="A31" s="195"/>
      <c r="B31" s="88" t="s">
        <v>5</v>
      </c>
      <c r="C31" s="89">
        <v>0.0</v>
      </c>
      <c r="D31" s="90">
        <f t="shared" ref="D31:D33" si="14">COUNTA(C31)</f>
        <v>1</v>
      </c>
      <c r="E31" s="89">
        <v>0.0</v>
      </c>
      <c r="F31" s="89">
        <v>0.0</v>
      </c>
      <c r="G31" s="81"/>
      <c r="H31" s="89">
        <v>0.0</v>
      </c>
      <c r="I31" s="197"/>
      <c r="J31" s="76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>
      <c r="A32" s="195"/>
      <c r="B32" s="92"/>
      <c r="C32" s="81"/>
      <c r="D32" s="90">
        <f t="shared" si="14"/>
        <v>0</v>
      </c>
      <c r="E32" s="89">
        <v>0.0</v>
      </c>
      <c r="F32" s="89">
        <v>0.0</v>
      </c>
      <c r="G32" s="81"/>
      <c r="H32" s="89">
        <v>0.0</v>
      </c>
      <c r="I32" s="197"/>
      <c r="J32" s="76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>
      <c r="A33" s="195"/>
      <c r="B33" s="92"/>
      <c r="C33" s="81"/>
      <c r="D33" s="90">
        <f t="shared" si="14"/>
        <v>0</v>
      </c>
      <c r="E33" s="93">
        <v>0.0</v>
      </c>
      <c r="F33" s="93">
        <v>0.0</v>
      </c>
      <c r="G33" s="81"/>
      <c r="H33" s="93">
        <v>0.0</v>
      </c>
      <c r="I33" s="197"/>
      <c r="J33" s="81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>
      <c r="A34" s="195"/>
      <c r="B34" s="83" t="s">
        <v>188</v>
      </c>
      <c r="C34" s="84">
        <v>2.0</v>
      </c>
      <c r="D34" s="84">
        <f t="shared" ref="D34:F34" si="15">SUM(D35:D37)</f>
        <v>1</v>
      </c>
      <c r="E34" s="84">
        <f t="shared" si="15"/>
        <v>0</v>
      </c>
      <c r="F34" s="84">
        <f t="shared" si="15"/>
        <v>0</v>
      </c>
      <c r="G34" s="85">
        <f>(C34/D34)*F34</f>
        <v>0</v>
      </c>
      <c r="H34" s="86">
        <v>0.0</v>
      </c>
      <c r="I34" s="196">
        <f>(1/D34)*H34</f>
        <v>0</v>
      </c>
      <c r="J34" s="81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>
      <c r="A35" s="195"/>
      <c r="B35" s="88" t="s">
        <v>5</v>
      </c>
      <c r="C35" s="89">
        <v>0.0</v>
      </c>
      <c r="D35" s="90">
        <v>1.0</v>
      </c>
      <c r="E35" s="89">
        <v>0.0</v>
      </c>
      <c r="F35" s="89">
        <v>0.0</v>
      </c>
      <c r="G35" s="81"/>
      <c r="H35" s="89">
        <v>0.0</v>
      </c>
      <c r="I35" s="197"/>
      <c r="J35" s="10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>
      <c r="A36" s="195"/>
      <c r="B36" s="92"/>
      <c r="C36" s="81"/>
      <c r="D36" s="90">
        <f t="shared" ref="D36:D37" si="16">COUNTA(C36)</f>
        <v>0</v>
      </c>
      <c r="E36" s="89">
        <v>0.0</v>
      </c>
      <c r="F36" s="89">
        <v>0.0</v>
      </c>
      <c r="G36" s="81"/>
      <c r="H36" s="89">
        <v>0.0</v>
      </c>
      <c r="I36" s="197"/>
      <c r="J36" s="106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>
      <c r="A37" s="195"/>
      <c r="B37" s="92"/>
      <c r="C37" s="81"/>
      <c r="D37" s="90">
        <f t="shared" si="16"/>
        <v>0</v>
      </c>
      <c r="E37" s="93">
        <v>0.0</v>
      </c>
      <c r="F37" s="93">
        <v>0.0</v>
      </c>
      <c r="G37" s="81"/>
      <c r="H37" s="93">
        <v>0.0</v>
      </c>
      <c r="I37" s="197"/>
      <c r="J37" s="107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>
      <c r="A38" s="195"/>
      <c r="B38" s="83" t="s">
        <v>189</v>
      </c>
      <c r="C38" s="84">
        <v>2.0</v>
      </c>
      <c r="D38" s="84">
        <f t="shared" ref="D38:F38" si="17">SUM(D39:D41)</f>
        <v>1</v>
      </c>
      <c r="E38" s="84">
        <f t="shared" si="17"/>
        <v>0</v>
      </c>
      <c r="F38" s="84">
        <f t="shared" si="17"/>
        <v>0</v>
      </c>
      <c r="G38" s="85">
        <f>(C38/D38)*F38</f>
        <v>0</v>
      </c>
      <c r="H38" s="86">
        <v>0.0</v>
      </c>
      <c r="I38" s="196">
        <f>(1/D38)*H38</f>
        <v>0</v>
      </c>
      <c r="J38" s="107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>
      <c r="A39" s="195"/>
      <c r="B39" s="88" t="s">
        <v>5</v>
      </c>
      <c r="C39" s="89">
        <v>0.0</v>
      </c>
      <c r="D39" s="90">
        <v>1.0</v>
      </c>
      <c r="E39" s="89">
        <v>0.0</v>
      </c>
      <c r="F39" s="89">
        <v>0.0</v>
      </c>
      <c r="G39" s="81"/>
      <c r="H39" s="93">
        <v>0.0</v>
      </c>
      <c r="I39" s="197"/>
      <c r="J39" s="107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>
      <c r="A40" s="195"/>
      <c r="B40" s="92"/>
      <c r="C40" s="81"/>
      <c r="D40" s="90">
        <f t="shared" ref="D40:D41" si="18">COUNTA(C40)</f>
        <v>0</v>
      </c>
      <c r="E40" s="89">
        <v>0.0</v>
      </c>
      <c r="F40" s="89">
        <v>0.0</v>
      </c>
      <c r="G40" s="81"/>
      <c r="H40" s="93">
        <v>0.0</v>
      </c>
      <c r="I40" s="197"/>
      <c r="J40" s="107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>
      <c r="A41" s="195"/>
      <c r="B41" s="92"/>
      <c r="C41" s="81"/>
      <c r="D41" s="90">
        <f t="shared" si="18"/>
        <v>0</v>
      </c>
      <c r="E41" s="93">
        <v>0.0</v>
      </c>
      <c r="F41" s="93">
        <v>0.0</v>
      </c>
      <c r="G41" s="81"/>
      <c r="H41" s="93">
        <v>0.0</v>
      </c>
      <c r="I41" s="197"/>
      <c r="J41" s="107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>
      <c r="A42" s="195"/>
      <c r="B42" s="83" t="s">
        <v>190</v>
      </c>
      <c r="C42" s="84">
        <v>2.0</v>
      </c>
      <c r="D42" s="84">
        <f t="shared" ref="D42:F42" si="19">SUM(D43:D45)</f>
        <v>1</v>
      </c>
      <c r="E42" s="84">
        <f t="shared" si="19"/>
        <v>0</v>
      </c>
      <c r="F42" s="84">
        <f t="shared" si="19"/>
        <v>0</v>
      </c>
      <c r="G42" s="85">
        <f>(C42/D42)*F42</f>
        <v>0</v>
      </c>
      <c r="H42" s="86">
        <v>0.0</v>
      </c>
      <c r="I42" s="196">
        <f>(1/D42)*H42</f>
        <v>0</v>
      </c>
      <c r="J42" s="107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>
      <c r="A43" s="195"/>
      <c r="B43" s="108" t="s">
        <v>5</v>
      </c>
      <c r="C43" s="93">
        <v>0.0</v>
      </c>
      <c r="D43" s="90">
        <v>1.0</v>
      </c>
      <c r="E43" s="93">
        <v>0.0</v>
      </c>
      <c r="F43" s="93">
        <v>0.0</v>
      </c>
      <c r="G43" s="109"/>
      <c r="H43" s="110">
        <v>0.0</v>
      </c>
      <c r="I43" s="198"/>
      <c r="J43" s="107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>
      <c r="A44" s="195"/>
      <c r="B44" s="92"/>
      <c r="C44" s="92"/>
      <c r="D44" s="90">
        <f t="shared" ref="D44:D45" si="20">COUNTA(C44)</f>
        <v>0</v>
      </c>
      <c r="E44" s="89">
        <v>0.0</v>
      </c>
      <c r="F44" s="89">
        <v>0.0</v>
      </c>
      <c r="G44" s="81"/>
      <c r="H44" s="93">
        <v>0.0</v>
      </c>
      <c r="I44" s="124"/>
      <c r="J44" s="107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>
      <c r="A45" s="199"/>
      <c r="B45" s="92"/>
      <c r="C45" s="81"/>
      <c r="D45" s="90">
        <f t="shared" si="20"/>
        <v>0</v>
      </c>
      <c r="E45" s="89">
        <v>0.0</v>
      </c>
      <c r="F45" s="89">
        <v>0.0</v>
      </c>
      <c r="G45" s="81"/>
      <c r="H45" s="93">
        <v>0.0</v>
      </c>
      <c r="I45" s="124"/>
      <c r="J45" s="107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>
      <c r="A46" s="113">
        <v>2.0</v>
      </c>
      <c r="B46" s="158" t="s">
        <v>163</v>
      </c>
      <c r="C46" s="115"/>
      <c r="D46" s="116"/>
      <c r="E46" s="116"/>
      <c r="F46" s="116"/>
      <c r="G46" s="132" t="s">
        <v>164</v>
      </c>
      <c r="H46" s="115"/>
      <c r="I46" s="118">
        <f>F47+F51</f>
        <v>0</v>
      </c>
      <c r="J46" s="81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>
      <c r="A47" s="119" t="s">
        <v>165</v>
      </c>
      <c r="B47" s="79" t="s">
        <v>166</v>
      </c>
      <c r="D47" s="120" t="s">
        <v>149</v>
      </c>
      <c r="E47" s="120" t="s">
        <v>14</v>
      </c>
      <c r="F47" s="121">
        <f>SUM(E48:E50)</f>
        <v>0</v>
      </c>
      <c r="G47" s="64"/>
      <c r="I47" s="122"/>
      <c r="J47" s="81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>
      <c r="A48" s="77"/>
      <c r="B48" s="123" t="s">
        <v>167</v>
      </c>
      <c r="C48" s="107"/>
      <c r="D48" s="90">
        <v>3.0</v>
      </c>
      <c r="E48" s="90">
        <f t="shared" ref="E48:E50" si="21">COUNTA(C48)*D48</f>
        <v>0</v>
      </c>
      <c r="F48" s="124"/>
      <c r="G48" s="81"/>
      <c r="I48" s="122"/>
      <c r="J48" s="81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>
      <c r="A49" s="82"/>
      <c r="B49" s="123" t="s">
        <v>168</v>
      </c>
      <c r="C49" s="107"/>
      <c r="D49" s="90">
        <v>2.0</v>
      </c>
      <c r="E49" s="90">
        <f t="shared" si="21"/>
        <v>0</v>
      </c>
      <c r="F49" s="124"/>
      <c r="G49" s="81"/>
      <c r="I49" s="125"/>
      <c r="J49" s="81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>
      <c r="A50" s="82"/>
      <c r="B50" s="123" t="s">
        <v>169</v>
      </c>
      <c r="C50" s="81"/>
      <c r="D50" s="90">
        <v>1.0</v>
      </c>
      <c r="E50" s="90">
        <f t="shared" si="21"/>
        <v>0</v>
      </c>
      <c r="F50" s="126"/>
      <c r="G50" s="81"/>
      <c r="I50" s="125"/>
      <c r="J50" s="81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>
      <c r="A51" s="119" t="s">
        <v>170</v>
      </c>
      <c r="B51" s="79" t="s">
        <v>171</v>
      </c>
      <c r="D51" s="90">
        <v>3.0</v>
      </c>
      <c r="E51" s="128" t="s">
        <v>172</v>
      </c>
      <c r="F51" s="93">
        <f>IF(E51="no",0,3)</f>
        <v>0</v>
      </c>
      <c r="G51" s="129" t="s">
        <v>191</v>
      </c>
      <c r="I51" s="125"/>
      <c r="J51" s="81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>
      <c r="A52" s="113">
        <v>4.0</v>
      </c>
      <c r="B52" s="130" t="s">
        <v>174</v>
      </c>
      <c r="C52" s="68"/>
      <c r="D52" s="116"/>
      <c r="E52" s="116"/>
      <c r="F52" s="116"/>
      <c r="G52" s="132" t="s">
        <v>164</v>
      </c>
      <c r="H52" s="68"/>
      <c r="I52" s="118">
        <f>I54+I55+I56+I58+I59+I60</f>
        <v>0</v>
      </c>
      <c r="J52" s="81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>
      <c r="A53" s="133" t="s">
        <v>165</v>
      </c>
      <c r="B53" s="79" t="s">
        <v>175</v>
      </c>
      <c r="C53" s="79" t="s">
        <v>7</v>
      </c>
      <c r="D53" s="78" t="s">
        <v>176</v>
      </c>
      <c r="E53" s="79" t="s">
        <v>14</v>
      </c>
      <c r="F53" s="79" t="s">
        <v>177</v>
      </c>
      <c r="I53" s="134" t="s">
        <v>178</v>
      </c>
      <c r="J53" s="81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>
      <c r="A54" s="135" t="s">
        <v>179</v>
      </c>
      <c r="B54" s="136" t="s">
        <v>180</v>
      </c>
      <c r="C54" s="124"/>
      <c r="D54" s="90">
        <v>1.0</v>
      </c>
      <c r="E54" s="90">
        <f t="shared" ref="E54:E56" si="22">(COUNTA(C54)*D54)</f>
        <v>0</v>
      </c>
      <c r="F54" s="88" t="s">
        <v>181</v>
      </c>
      <c r="I54" s="200">
        <v>0.0</v>
      </c>
      <c r="J54" s="81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>
      <c r="A55" s="82"/>
      <c r="B55" s="138" t="s">
        <v>182</v>
      </c>
      <c r="C55" s="124"/>
      <c r="D55" s="139">
        <v>2.0</v>
      </c>
      <c r="E55" s="139">
        <f t="shared" si="22"/>
        <v>0</v>
      </c>
      <c r="F55" s="81"/>
      <c r="I55" s="137">
        <v>0.0</v>
      </c>
      <c r="J55" s="81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>
      <c r="A56" s="82"/>
      <c r="B56" s="138" t="s">
        <v>183</v>
      </c>
      <c r="C56" s="126"/>
      <c r="D56" s="139">
        <v>1.0</v>
      </c>
      <c r="E56" s="139">
        <f t="shared" si="22"/>
        <v>0</v>
      </c>
      <c r="F56" s="81"/>
      <c r="I56" s="137">
        <v>0.0</v>
      </c>
      <c r="J56" s="81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>
      <c r="A57" s="133" t="s">
        <v>170</v>
      </c>
      <c r="B57" s="79" t="s">
        <v>184</v>
      </c>
      <c r="C57" s="78" t="s">
        <v>7</v>
      </c>
      <c r="D57" s="79" t="s">
        <v>176</v>
      </c>
      <c r="E57" s="140" t="s">
        <v>14</v>
      </c>
      <c r="F57" s="79" t="s">
        <v>177</v>
      </c>
      <c r="I57" s="141" t="s">
        <v>178</v>
      </c>
      <c r="J57" s="81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>
      <c r="A58" s="135" t="s">
        <v>179</v>
      </c>
      <c r="B58" s="136" t="s">
        <v>180</v>
      </c>
      <c r="C58" s="126"/>
      <c r="D58" s="90">
        <v>1.0</v>
      </c>
      <c r="E58" s="90">
        <f t="shared" ref="E58:E60" si="23">(COUNTA(C58)*D58)</f>
        <v>0</v>
      </c>
      <c r="F58" s="108" t="s">
        <v>181</v>
      </c>
      <c r="I58" s="137">
        <v>0.0</v>
      </c>
      <c r="J58" s="81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>
      <c r="A59" s="82"/>
      <c r="B59" s="138" t="s">
        <v>182</v>
      </c>
      <c r="C59" s="124"/>
      <c r="D59" s="139">
        <v>2.0</v>
      </c>
      <c r="E59" s="139">
        <f t="shared" si="23"/>
        <v>0</v>
      </c>
      <c r="F59" s="81"/>
      <c r="I59" s="137">
        <v>0.0</v>
      </c>
      <c r="J59" s="81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>
      <c r="A60" s="94"/>
      <c r="B60" s="138" t="s">
        <v>183</v>
      </c>
      <c r="C60" s="124"/>
      <c r="D60" s="139">
        <v>1.0</v>
      </c>
      <c r="E60" s="139">
        <f t="shared" si="23"/>
        <v>0</v>
      </c>
      <c r="F60" s="81"/>
      <c r="I60" s="137">
        <v>0.0</v>
      </c>
      <c r="J60" s="81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>
      <c r="A61" s="201"/>
      <c r="B61" s="138"/>
      <c r="C61" s="126"/>
      <c r="D61" s="139"/>
      <c r="E61" s="142"/>
      <c r="F61" s="81"/>
      <c r="I61" s="137"/>
      <c r="J61" s="81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>
      <c r="A62" s="143"/>
      <c r="B62" s="144"/>
      <c r="C62" s="145"/>
      <c r="D62" s="146"/>
      <c r="E62" s="147"/>
      <c r="F62" s="148"/>
      <c r="G62" s="149"/>
      <c r="I62" s="150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>
      <c r="A63" s="143"/>
      <c r="B63" s="144"/>
      <c r="C63" s="151"/>
      <c r="D63" s="146"/>
      <c r="E63" s="152"/>
      <c r="F63" s="148"/>
      <c r="G63" s="149"/>
      <c r="I63" s="150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>
      <c r="A64" s="143"/>
      <c r="B64" s="144"/>
      <c r="C64" s="145"/>
      <c r="D64" s="146"/>
      <c r="E64" s="152"/>
      <c r="F64" s="148"/>
      <c r="G64" s="149"/>
      <c r="I64" s="150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mergeCells count="35">
    <mergeCell ref="B29:E29"/>
    <mergeCell ref="G29:I29"/>
    <mergeCell ref="A1:H1"/>
    <mergeCell ref="B2:F2"/>
    <mergeCell ref="G2:H2"/>
    <mergeCell ref="B3:F3"/>
    <mergeCell ref="G3:H3"/>
    <mergeCell ref="A4:A28"/>
    <mergeCell ref="A29:A45"/>
    <mergeCell ref="B47:C47"/>
    <mergeCell ref="B51:C51"/>
    <mergeCell ref="B52:C52"/>
    <mergeCell ref="A54:A56"/>
    <mergeCell ref="A58:A60"/>
    <mergeCell ref="B46:C46"/>
    <mergeCell ref="G46:H46"/>
    <mergeCell ref="G47:H47"/>
    <mergeCell ref="A48:A50"/>
    <mergeCell ref="G48:H48"/>
    <mergeCell ref="G49:H49"/>
    <mergeCell ref="G50:H50"/>
    <mergeCell ref="F58:H58"/>
    <mergeCell ref="F59:H59"/>
    <mergeCell ref="F60:H60"/>
    <mergeCell ref="F61:H61"/>
    <mergeCell ref="G62:I62"/>
    <mergeCell ref="G63:I63"/>
    <mergeCell ref="G64:I64"/>
    <mergeCell ref="G51:H51"/>
    <mergeCell ref="G52:H52"/>
    <mergeCell ref="F53:H53"/>
    <mergeCell ref="F54:H54"/>
    <mergeCell ref="F55:H55"/>
    <mergeCell ref="F56:H56"/>
    <mergeCell ref="F57:H57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7.38"/>
    <col customWidth="1" min="2" max="2" width="28.75"/>
    <col customWidth="1" min="3" max="3" width="11.5"/>
    <col customWidth="1" min="4" max="4" width="28.75"/>
  </cols>
  <sheetData>
    <row r="1">
      <c r="A1" s="202"/>
      <c r="B1" s="2" t="s">
        <v>1</v>
      </c>
      <c r="C1" s="203"/>
      <c r="D1" s="3" t="s">
        <v>2</v>
      </c>
    </row>
    <row r="2">
      <c r="A2" s="4"/>
      <c r="B2" s="5" t="s">
        <v>3</v>
      </c>
      <c r="C2" s="17" t="s">
        <v>4</v>
      </c>
      <c r="D2" s="6" t="s">
        <v>5</v>
      </c>
    </row>
    <row r="3">
      <c r="A3" s="7"/>
      <c r="B3" s="8" t="s">
        <v>6</v>
      </c>
      <c r="C3" s="7"/>
      <c r="D3" s="8"/>
    </row>
    <row r="4">
      <c r="A4" s="7"/>
      <c r="B4" s="9" t="s">
        <v>7</v>
      </c>
      <c r="C4" s="7"/>
      <c r="D4" s="8"/>
    </row>
    <row r="5">
      <c r="A5" s="10" t="s">
        <v>8</v>
      </c>
      <c r="B5" s="6" t="s">
        <v>9</v>
      </c>
      <c r="C5" s="5" t="s">
        <v>10</v>
      </c>
      <c r="D5" s="11"/>
    </row>
    <row r="6">
      <c r="A6" s="34"/>
      <c r="B6" s="25"/>
      <c r="C6" s="22"/>
      <c r="D6" s="15"/>
    </row>
    <row r="7">
      <c r="A7" s="10" t="s">
        <v>11</v>
      </c>
      <c r="B7" s="31" t="s">
        <v>192</v>
      </c>
      <c r="C7" s="6"/>
      <c r="D7" s="11"/>
    </row>
    <row r="8">
      <c r="A8" s="18" t="s">
        <v>13</v>
      </c>
      <c r="B8" s="13" t="s">
        <v>14</v>
      </c>
      <c r="C8" s="19"/>
      <c r="D8" s="15"/>
    </row>
    <row r="9">
      <c r="A9" s="21"/>
      <c r="B9" s="13" t="s">
        <v>193</v>
      </c>
      <c r="C9" s="204">
        <v>0.0</v>
      </c>
      <c r="D9" s="21"/>
    </row>
    <row r="10">
      <c r="A10" s="26"/>
      <c r="B10" s="58" t="s">
        <v>194</v>
      </c>
      <c r="C10" s="204">
        <v>0.0</v>
      </c>
      <c r="D10" s="23" t="s">
        <v>195</v>
      </c>
    </row>
    <row r="11">
      <c r="A11" s="12"/>
      <c r="B11" s="58" t="s">
        <v>196</v>
      </c>
      <c r="C11" s="204">
        <v>0.0</v>
      </c>
      <c r="D11" s="23" t="s">
        <v>197</v>
      </c>
    </row>
    <row r="12">
      <c r="A12" s="18" t="s">
        <v>20</v>
      </c>
      <c r="B12" s="25" t="s">
        <v>198</v>
      </c>
      <c r="C12" s="14"/>
      <c r="D12" s="15"/>
    </row>
    <row r="13">
      <c r="A13" s="12"/>
      <c r="B13" s="15" t="s">
        <v>199</v>
      </c>
      <c r="C13" s="205">
        <v>0.99</v>
      </c>
      <c r="D13" s="23" t="s">
        <v>200</v>
      </c>
    </row>
    <row r="14">
      <c r="A14" s="18" t="s">
        <v>32</v>
      </c>
      <c r="B14" s="25" t="s">
        <v>33</v>
      </c>
      <c r="C14" s="206"/>
      <c r="D14" s="21"/>
    </row>
    <row r="15">
      <c r="A15" s="12"/>
      <c r="B15" s="23" t="s">
        <v>201</v>
      </c>
      <c r="C15" s="204">
        <v>0.0</v>
      </c>
      <c r="D15" s="21"/>
    </row>
    <row r="16">
      <c r="A16" s="12"/>
      <c r="B16" s="13"/>
      <c r="C16" s="19"/>
      <c r="D16" s="21"/>
    </row>
    <row r="17">
      <c r="A17" s="16" t="s">
        <v>41</v>
      </c>
      <c r="B17" s="31" t="s">
        <v>202</v>
      </c>
      <c r="C17" s="43"/>
      <c r="D17" s="40"/>
    </row>
    <row r="18">
      <c r="A18" s="12"/>
      <c r="B18" s="56" t="s">
        <v>203</v>
      </c>
      <c r="C18" s="204">
        <v>0.0</v>
      </c>
      <c r="D18" s="207"/>
    </row>
    <row r="19">
      <c r="A19" s="12"/>
      <c r="B19" s="15"/>
      <c r="C19" s="45"/>
      <c r="D19" s="208"/>
    </row>
    <row r="20">
      <c r="A20" s="16" t="s">
        <v>68</v>
      </c>
      <c r="B20" s="31" t="s">
        <v>204</v>
      </c>
      <c r="C20" s="30"/>
      <c r="D20" s="40"/>
    </row>
    <row r="21">
      <c r="A21" s="16" t="s">
        <v>205</v>
      </c>
      <c r="B21" s="56" t="s">
        <v>206</v>
      </c>
      <c r="C21" s="209"/>
      <c r="D21" s="207"/>
    </row>
    <row r="22">
      <c r="A22" s="26" t="s">
        <v>83</v>
      </c>
      <c r="B22" s="56" t="s">
        <v>207</v>
      </c>
      <c r="C22" s="204">
        <v>0.0</v>
      </c>
      <c r="D22" s="207"/>
    </row>
    <row r="23">
      <c r="A23" s="12"/>
      <c r="B23" s="15" t="s">
        <v>208</v>
      </c>
      <c r="C23" s="210">
        <v>0.0</v>
      </c>
      <c r="D23" s="15" t="s">
        <v>209</v>
      </c>
    </row>
    <row r="24">
      <c r="A24" s="12"/>
      <c r="B24" s="58" t="s">
        <v>210</v>
      </c>
      <c r="C24" s="209">
        <f>C22-C23</f>
        <v>0</v>
      </c>
      <c r="D24" s="207"/>
    </row>
    <row r="25">
      <c r="A25" s="16" t="s">
        <v>211</v>
      </c>
      <c r="B25" s="56" t="s">
        <v>212</v>
      </c>
      <c r="C25" s="209"/>
      <c r="D25" s="208"/>
    </row>
    <row r="26">
      <c r="A26" s="16" t="s">
        <v>213</v>
      </c>
      <c r="B26" s="25" t="s">
        <v>214</v>
      </c>
      <c r="C26" s="204"/>
      <c r="D26" s="208"/>
    </row>
    <row r="27">
      <c r="A27" s="208"/>
      <c r="B27" s="15" t="s">
        <v>215</v>
      </c>
      <c r="C27" s="39">
        <v>0.0</v>
      </c>
      <c r="D27" s="208"/>
    </row>
    <row r="28">
      <c r="A28" s="35"/>
      <c r="B28" s="15" t="s">
        <v>216</v>
      </c>
      <c r="C28" s="210">
        <v>0.0</v>
      </c>
      <c r="D28" s="21" t="s">
        <v>217</v>
      </c>
    </row>
    <row r="29">
      <c r="A29" s="35"/>
      <c r="B29" s="211" t="s">
        <v>218</v>
      </c>
      <c r="C29" s="212">
        <f>C27-C28</f>
        <v>0</v>
      </c>
      <c r="D29" s="21"/>
    </row>
    <row r="30">
      <c r="A30" s="35"/>
      <c r="B30" s="211" t="s">
        <v>219</v>
      </c>
      <c r="C30" s="212">
        <f>C24*7%</f>
        <v>0</v>
      </c>
      <c r="D30" s="15" t="s">
        <v>220</v>
      </c>
    </row>
    <row r="31">
      <c r="A31" s="35"/>
      <c r="B31" s="58" t="s">
        <v>221</v>
      </c>
      <c r="C31" s="209">
        <f>IF(C29&gt;C30,C30,C29)</f>
        <v>0</v>
      </c>
      <c r="D31" s="21"/>
    </row>
    <row r="32">
      <c r="A32" s="16" t="s">
        <v>222</v>
      </c>
      <c r="B32" s="25" t="s">
        <v>223</v>
      </c>
      <c r="C32" s="213"/>
      <c r="D32" s="15"/>
    </row>
    <row r="33">
      <c r="A33" s="21"/>
      <c r="B33" s="15" t="s">
        <v>224</v>
      </c>
      <c r="C33" s="210">
        <v>0.0</v>
      </c>
      <c r="D33" s="15" t="s">
        <v>225</v>
      </c>
    </row>
    <row r="34">
      <c r="A34" s="12"/>
      <c r="B34" s="15" t="s">
        <v>226</v>
      </c>
      <c r="C34" s="210">
        <v>0.0</v>
      </c>
      <c r="D34" s="21" t="s">
        <v>217</v>
      </c>
    </row>
    <row r="35">
      <c r="A35" s="12"/>
      <c r="B35" s="211" t="s">
        <v>227</v>
      </c>
      <c r="C35" s="212">
        <f>C33-C34</f>
        <v>0</v>
      </c>
      <c r="D35" s="21"/>
    </row>
    <row r="36">
      <c r="A36" s="12"/>
      <c r="B36" s="211" t="s">
        <v>228</v>
      </c>
      <c r="C36" s="212">
        <f>C24*15%</f>
        <v>0</v>
      </c>
      <c r="D36" s="15" t="s">
        <v>229</v>
      </c>
    </row>
    <row r="37">
      <c r="A37" s="12"/>
      <c r="B37" s="58" t="s">
        <v>230</v>
      </c>
      <c r="C37" s="209">
        <f>IF(C35&gt;C36,C36,C35)</f>
        <v>0</v>
      </c>
      <c r="D37" s="21"/>
    </row>
    <row r="38">
      <c r="A38" s="16" t="s">
        <v>231</v>
      </c>
      <c r="B38" s="13" t="s">
        <v>232</v>
      </c>
      <c r="C38" s="213"/>
      <c r="D38" s="15"/>
    </row>
    <row r="39">
      <c r="A39" s="26" t="s">
        <v>83</v>
      </c>
      <c r="B39" s="13" t="s">
        <v>233</v>
      </c>
      <c r="C39" s="45"/>
      <c r="D39" s="15"/>
    </row>
    <row r="40">
      <c r="A40" s="35"/>
      <c r="B40" s="15" t="s">
        <v>234</v>
      </c>
      <c r="C40" s="210">
        <v>0.0</v>
      </c>
      <c r="D40" s="53"/>
    </row>
    <row r="41">
      <c r="A41" s="12"/>
      <c r="B41" s="15" t="s">
        <v>235</v>
      </c>
      <c r="C41" s="210">
        <v>0.0</v>
      </c>
      <c r="D41" s="21"/>
    </row>
    <row r="42">
      <c r="A42" s="12"/>
      <c r="B42" s="211" t="s">
        <v>236</v>
      </c>
      <c r="C42" s="212">
        <f>C40-C41</f>
        <v>0</v>
      </c>
      <c r="D42" s="21"/>
    </row>
    <row r="43">
      <c r="A43" s="12"/>
      <c r="B43" s="211" t="s">
        <v>237</v>
      </c>
      <c r="C43" s="212">
        <f>C24*8%</f>
        <v>0</v>
      </c>
      <c r="D43" s="15" t="s">
        <v>238</v>
      </c>
    </row>
    <row r="44">
      <c r="A44" s="12"/>
      <c r="B44" s="58" t="s">
        <v>239</v>
      </c>
      <c r="C44" s="209">
        <f>IF(C42&gt;C43,C43,C42)</f>
        <v>0</v>
      </c>
      <c r="D44" s="21"/>
    </row>
    <row r="45">
      <c r="A45" s="26" t="s">
        <v>83</v>
      </c>
      <c r="B45" s="13" t="s">
        <v>240</v>
      </c>
      <c r="C45" s="45"/>
      <c r="D45" s="21"/>
    </row>
    <row r="46">
      <c r="A46" s="26"/>
      <c r="B46" s="15" t="s">
        <v>241</v>
      </c>
      <c r="C46" s="210">
        <v>0.0</v>
      </c>
      <c r="D46" s="21"/>
    </row>
    <row r="47">
      <c r="A47" s="12"/>
      <c r="B47" s="15" t="s">
        <v>242</v>
      </c>
      <c r="C47" s="210">
        <v>0.0</v>
      </c>
      <c r="D47" s="53"/>
    </row>
    <row r="48">
      <c r="A48" s="12"/>
      <c r="B48" s="211" t="s">
        <v>243</v>
      </c>
      <c r="C48" s="212">
        <f>C46-C47</f>
        <v>0</v>
      </c>
      <c r="D48" s="21"/>
    </row>
    <row r="49">
      <c r="A49" s="12"/>
      <c r="B49" s="211" t="s">
        <v>244</v>
      </c>
      <c r="C49" s="212">
        <f>C24*8%</f>
        <v>0</v>
      </c>
      <c r="D49" s="15" t="s">
        <v>238</v>
      </c>
    </row>
    <row r="50">
      <c r="A50" s="12"/>
      <c r="B50" s="58" t="s">
        <v>245</v>
      </c>
      <c r="C50" s="209">
        <f>IF(C48&gt;C49,C49,C48)</f>
        <v>0</v>
      </c>
      <c r="D50" s="21"/>
    </row>
    <row r="51">
      <c r="A51" s="26" t="s">
        <v>83</v>
      </c>
      <c r="B51" s="25" t="s">
        <v>246</v>
      </c>
      <c r="C51" s="45"/>
      <c r="D51" s="21"/>
    </row>
    <row r="52">
      <c r="A52" s="12"/>
      <c r="B52" s="23" t="s">
        <v>247</v>
      </c>
      <c r="C52" s="210">
        <v>0.0</v>
      </c>
      <c r="D52" s="21"/>
    </row>
    <row r="53">
      <c r="A53" s="12"/>
      <c r="B53" s="23" t="s">
        <v>248</v>
      </c>
      <c r="C53" s="210">
        <v>0.0</v>
      </c>
      <c r="D53" s="21"/>
    </row>
    <row r="54">
      <c r="A54" s="12"/>
      <c r="B54" s="211" t="s">
        <v>243</v>
      </c>
      <c r="C54" s="212">
        <f>C52-C53</f>
        <v>0</v>
      </c>
      <c r="D54" s="21"/>
    </row>
    <row r="55">
      <c r="A55" s="12"/>
      <c r="B55" s="214" t="s">
        <v>249</v>
      </c>
      <c r="C55" s="212">
        <f>C24*8%</f>
        <v>0</v>
      </c>
      <c r="D55" s="21"/>
    </row>
    <row r="56">
      <c r="A56" s="26"/>
      <c r="B56" s="56" t="s">
        <v>250</v>
      </c>
      <c r="C56" s="209">
        <f>IF(C54&gt;C55,C55,C54)</f>
        <v>0</v>
      </c>
      <c r="D56" s="21"/>
    </row>
    <row r="57">
      <c r="A57" s="26" t="s">
        <v>83</v>
      </c>
      <c r="B57" s="25" t="s">
        <v>251</v>
      </c>
      <c r="C57" s="45"/>
      <c r="D57" s="21"/>
    </row>
    <row r="58">
      <c r="A58" s="26"/>
      <c r="B58" s="23" t="s">
        <v>252</v>
      </c>
      <c r="C58" s="210">
        <v>0.0</v>
      </c>
      <c r="D58" s="21"/>
    </row>
    <row r="59">
      <c r="A59" s="12"/>
      <c r="B59" s="23" t="s">
        <v>253</v>
      </c>
      <c r="C59" s="210">
        <v>0.0</v>
      </c>
      <c r="D59" s="21"/>
    </row>
    <row r="60">
      <c r="A60" s="12"/>
      <c r="B60" s="214" t="s">
        <v>254</v>
      </c>
      <c r="C60" s="212">
        <f>C58-C59</f>
        <v>0</v>
      </c>
      <c r="D60" s="21"/>
    </row>
    <row r="61">
      <c r="A61" s="12"/>
      <c r="B61" s="214" t="s">
        <v>255</v>
      </c>
      <c r="C61" s="212">
        <f>C24*8%</f>
        <v>0</v>
      </c>
      <c r="D61" s="21"/>
    </row>
    <row r="62">
      <c r="A62" s="12"/>
      <c r="B62" s="56" t="s">
        <v>256</v>
      </c>
      <c r="C62" s="209">
        <f>IF(C60&gt;C61,C61,C60)</f>
        <v>0</v>
      </c>
      <c r="D62" s="21"/>
    </row>
    <row r="63">
      <c r="A63" s="12"/>
      <c r="B63" s="56" t="s">
        <v>257</v>
      </c>
      <c r="C63" s="209">
        <f>C44+C50+C56+C62</f>
        <v>0</v>
      </c>
      <c r="D63" s="21"/>
    </row>
    <row r="64">
      <c r="A64" s="16" t="s">
        <v>258</v>
      </c>
      <c r="B64" s="13" t="s">
        <v>151</v>
      </c>
      <c r="C64" s="45"/>
      <c r="D64" s="21"/>
    </row>
    <row r="65">
      <c r="A65" s="26" t="s">
        <v>83</v>
      </c>
      <c r="B65" s="15" t="s">
        <v>259</v>
      </c>
      <c r="C65" s="39">
        <v>0.0</v>
      </c>
      <c r="D65" s="21"/>
    </row>
    <row r="66">
      <c r="A66" s="12"/>
      <c r="B66" s="15" t="s">
        <v>260</v>
      </c>
      <c r="C66" s="210">
        <v>0.0</v>
      </c>
      <c r="D66" s="21" t="s">
        <v>217</v>
      </c>
    </row>
    <row r="67">
      <c r="A67" s="12"/>
      <c r="B67" s="211" t="s">
        <v>261</v>
      </c>
      <c r="C67" s="212">
        <f>C65-C66</f>
        <v>0</v>
      </c>
      <c r="D67" s="21"/>
    </row>
    <row r="68">
      <c r="A68" s="12"/>
      <c r="B68" s="211" t="s">
        <v>262</v>
      </c>
      <c r="C68" s="212">
        <f>C24*7%</f>
        <v>0</v>
      </c>
      <c r="D68" s="21" t="s">
        <v>263</v>
      </c>
    </row>
    <row r="69">
      <c r="A69" s="12"/>
      <c r="B69" s="58" t="s">
        <v>264</v>
      </c>
      <c r="C69" s="209">
        <f>IF(C67&gt;C68,C68,C67)</f>
        <v>0</v>
      </c>
      <c r="D69" s="21"/>
    </row>
    <row r="70">
      <c r="A70" s="12"/>
      <c r="B70" s="15" t="s">
        <v>265</v>
      </c>
      <c r="C70" s="20" t="s">
        <v>10</v>
      </c>
      <c r="D70" s="53"/>
    </row>
    <row r="71">
      <c r="A71" s="12"/>
      <c r="B71" s="15" t="s">
        <v>266</v>
      </c>
      <c r="C71" s="213">
        <v>0.0</v>
      </c>
      <c r="D71" s="21"/>
    </row>
    <row r="72">
      <c r="A72" s="12"/>
      <c r="B72" s="13" t="s">
        <v>267</v>
      </c>
      <c r="C72" s="20" t="s">
        <v>10</v>
      </c>
      <c r="D72" s="15"/>
    </row>
    <row r="73">
      <c r="A73" s="34"/>
      <c r="B73" s="15" t="s">
        <v>268</v>
      </c>
      <c r="C73" s="20" t="s">
        <v>10</v>
      </c>
      <c r="D73" s="21"/>
    </row>
    <row r="74">
      <c r="A74" s="16" t="s">
        <v>269</v>
      </c>
      <c r="B74" s="13" t="s">
        <v>270</v>
      </c>
      <c r="C74" s="45"/>
      <c r="D74" s="21"/>
    </row>
    <row r="75">
      <c r="A75" s="26" t="s">
        <v>83</v>
      </c>
      <c r="B75" s="208" t="s">
        <v>271</v>
      </c>
      <c r="C75" s="215">
        <v>0.0</v>
      </c>
      <c r="D75" s="207"/>
    </row>
    <row r="76">
      <c r="A76" s="216"/>
      <c r="B76" s="208" t="s">
        <v>272</v>
      </c>
      <c r="C76" s="217">
        <v>0.0</v>
      </c>
      <c r="D76" s="207"/>
    </row>
    <row r="77">
      <c r="A77" s="216"/>
      <c r="B77" s="218" t="s">
        <v>273</v>
      </c>
      <c r="C77" s="219">
        <f>C75-C76</f>
        <v>0</v>
      </c>
      <c r="D77" s="207"/>
    </row>
    <row r="78">
      <c r="A78" s="26" t="s">
        <v>83</v>
      </c>
      <c r="B78" s="207" t="s">
        <v>274</v>
      </c>
      <c r="C78" s="217">
        <v>0.0</v>
      </c>
      <c r="D78" s="207" t="s">
        <v>275</v>
      </c>
    </row>
    <row r="79">
      <c r="A79" s="12"/>
      <c r="B79" s="21" t="s">
        <v>276</v>
      </c>
      <c r="C79" s="210">
        <v>0.0</v>
      </c>
      <c r="D79" s="21"/>
    </row>
    <row r="80">
      <c r="A80" s="12"/>
      <c r="B80" s="218" t="s">
        <v>277</v>
      </c>
      <c r="C80" s="219">
        <f>C78-C79</f>
        <v>0</v>
      </c>
      <c r="D80" s="21"/>
    </row>
    <row r="81">
      <c r="A81" s="26" t="s">
        <v>83</v>
      </c>
      <c r="B81" s="15" t="s">
        <v>278</v>
      </c>
      <c r="C81" s="210">
        <v>0.0</v>
      </c>
      <c r="D81" s="21"/>
    </row>
    <row r="82">
      <c r="A82" s="12"/>
      <c r="B82" s="23" t="s">
        <v>279</v>
      </c>
      <c r="C82" s="210">
        <v>0.0</v>
      </c>
      <c r="D82" s="21"/>
    </row>
    <row r="83">
      <c r="A83" s="12"/>
      <c r="B83" s="218" t="s">
        <v>280</v>
      </c>
      <c r="C83" s="219">
        <f>C81-C82</f>
        <v>0</v>
      </c>
      <c r="D83" s="21"/>
    </row>
    <row r="84">
      <c r="A84" s="16" t="s">
        <v>281</v>
      </c>
      <c r="B84" s="58" t="s">
        <v>282</v>
      </c>
      <c r="C84" s="209">
        <f>C77+C80+C83</f>
        <v>0</v>
      </c>
      <c r="D84" s="21"/>
    </row>
    <row r="85">
      <c r="A85" s="16" t="s">
        <v>211</v>
      </c>
      <c r="B85" s="56" t="s">
        <v>283</v>
      </c>
      <c r="C85" s="209">
        <f>C31+C37+C63+C69+C71+C84</f>
        <v>0</v>
      </c>
      <c r="D85" s="21"/>
    </row>
    <row r="86">
      <c r="A86" s="34"/>
      <c r="B86" s="15"/>
      <c r="C86" s="21"/>
      <c r="D86" s="21"/>
    </row>
    <row r="87">
      <c r="A87" s="16" t="s">
        <v>68</v>
      </c>
      <c r="B87" s="6" t="s">
        <v>284</v>
      </c>
      <c r="C87" s="43"/>
      <c r="D87" s="40"/>
    </row>
    <row r="88">
      <c r="A88" s="220" t="s">
        <v>285</v>
      </c>
      <c r="B88" s="58" t="s">
        <v>286</v>
      </c>
      <c r="C88" s="209">
        <f>C24+C85</f>
        <v>0</v>
      </c>
      <c r="D88" s="15" t="s">
        <v>287</v>
      </c>
    </row>
    <row r="89">
      <c r="A89" s="16" t="s">
        <v>288</v>
      </c>
      <c r="B89" s="58" t="s">
        <v>289</v>
      </c>
      <c r="C89" s="45">
        <f>C88</f>
        <v>0</v>
      </c>
      <c r="D89" s="21"/>
    </row>
    <row r="90">
      <c r="A90" s="12"/>
      <c r="B90" s="13"/>
      <c r="C90" s="19"/>
      <c r="D90" s="21"/>
    </row>
    <row r="91">
      <c r="A91" s="16" t="s">
        <v>106</v>
      </c>
      <c r="B91" s="6" t="s">
        <v>290</v>
      </c>
      <c r="C91" s="43"/>
      <c r="D91" s="40"/>
    </row>
    <row r="92">
      <c r="A92" s="16" t="s">
        <v>291</v>
      </c>
      <c r="B92" s="6" t="s">
        <v>292</v>
      </c>
      <c r="C92" s="43"/>
      <c r="D92" s="21"/>
    </row>
    <row r="93">
      <c r="A93" s="26" t="s">
        <v>293</v>
      </c>
      <c r="B93" s="211" t="s">
        <v>294</v>
      </c>
      <c r="C93" s="221" t="str">
        <f>IF(C89&gt;C15,"Sí","No")</f>
        <v>No</v>
      </c>
      <c r="D93" s="222" t="s">
        <v>295</v>
      </c>
    </row>
    <row r="94">
      <c r="A94" s="223"/>
      <c r="B94" s="211" t="s">
        <v>296</v>
      </c>
      <c r="C94" s="221">
        <f>IF(C93="Sí","No procede",C15-C89)</f>
        <v>0</v>
      </c>
      <c r="D94" s="207"/>
    </row>
    <row r="95">
      <c r="A95" s="16" t="s">
        <v>297</v>
      </c>
      <c r="B95" s="6" t="s">
        <v>298</v>
      </c>
      <c r="C95" s="43"/>
      <c r="D95" s="21"/>
    </row>
    <row r="96">
      <c r="A96" s="26" t="s">
        <v>299</v>
      </c>
      <c r="B96" s="15" t="s">
        <v>300</v>
      </c>
      <c r="C96" s="209">
        <f>C88-C10</f>
        <v>0</v>
      </c>
      <c r="D96" s="21"/>
    </row>
    <row r="97">
      <c r="A97" s="35"/>
      <c r="B97" s="15" t="s">
        <v>301</v>
      </c>
      <c r="C97" s="224" t="str">
        <f>C88/C10</f>
        <v>#DIV/0!</v>
      </c>
      <c r="D97" s="21"/>
    </row>
    <row r="98">
      <c r="A98" s="35"/>
      <c r="B98" s="15" t="s">
        <v>302</v>
      </c>
      <c r="C98" s="209" t="str">
        <f>C15*C97</f>
        <v>#DIV/0!</v>
      </c>
      <c r="D98" s="21"/>
    </row>
    <row r="99">
      <c r="A99" s="34"/>
      <c r="B99" s="15" t="s">
        <v>303</v>
      </c>
      <c r="C99" s="224" t="str">
        <f>C96/C10</f>
        <v>#DIV/0!</v>
      </c>
      <c r="D99" s="21"/>
    </row>
    <row r="100">
      <c r="A100" s="34"/>
      <c r="B100" s="211" t="s">
        <v>304</v>
      </c>
      <c r="C100" s="209" t="str">
        <f>IF(C99&gt;-25%,"No",C10-C98)</f>
        <v>#DIV/0!</v>
      </c>
      <c r="D100" s="15" t="s">
        <v>305</v>
      </c>
    </row>
    <row r="101">
      <c r="A101" s="34"/>
      <c r="B101" s="211" t="s">
        <v>306</v>
      </c>
      <c r="C101" s="224" t="str">
        <f>IF(C97&gt;50%,"No","Sí")</f>
        <v>#DIV/0!</v>
      </c>
      <c r="D101" s="15" t="s">
        <v>307</v>
      </c>
    </row>
    <row r="102">
      <c r="A102" s="16" t="s">
        <v>308</v>
      </c>
      <c r="B102" s="6" t="s">
        <v>309</v>
      </c>
      <c r="C102" s="43"/>
      <c r="D102" s="21"/>
    </row>
    <row r="103">
      <c r="A103" s="18" t="s">
        <v>310</v>
      </c>
      <c r="B103" s="56" t="s">
        <v>199</v>
      </c>
      <c r="C103" s="224">
        <f>C13</f>
        <v>0.99</v>
      </c>
      <c r="D103" s="23" t="s">
        <v>311</v>
      </c>
    </row>
    <row r="104">
      <c r="A104" s="12"/>
      <c r="B104" s="58" t="s">
        <v>312</v>
      </c>
      <c r="C104" s="209">
        <f>C89*C103</f>
        <v>0</v>
      </c>
      <c r="D104" s="15"/>
    </row>
    <row r="105">
      <c r="A105" s="225"/>
      <c r="B105" s="226" t="s">
        <v>201</v>
      </c>
      <c r="C105" s="227">
        <f>C15</f>
        <v>0</v>
      </c>
      <c r="D105" s="225"/>
    </row>
    <row r="106">
      <c r="A106" s="12"/>
      <c r="B106" s="13" t="s">
        <v>313</v>
      </c>
      <c r="C106" s="45"/>
      <c r="D106" s="15"/>
    </row>
    <row r="107">
      <c r="A107" s="12"/>
      <c r="B107" s="14" t="s">
        <v>314</v>
      </c>
      <c r="C107" s="213">
        <v>0.0</v>
      </c>
      <c r="D107" s="15" t="s">
        <v>315</v>
      </c>
    </row>
    <row r="108">
      <c r="A108" s="12"/>
      <c r="B108" s="14" t="s">
        <v>316</v>
      </c>
      <c r="C108" s="213">
        <v>0.0</v>
      </c>
      <c r="D108" s="15" t="s">
        <v>317</v>
      </c>
    </row>
    <row r="109">
      <c r="A109" s="12"/>
      <c r="B109" s="14" t="s">
        <v>318</v>
      </c>
      <c r="C109" s="213">
        <v>0.0</v>
      </c>
      <c r="D109" s="15" t="s">
        <v>317</v>
      </c>
    </row>
    <row r="110">
      <c r="A110" s="12"/>
      <c r="B110" s="14" t="s">
        <v>319</v>
      </c>
      <c r="C110" s="213">
        <v>0.0</v>
      </c>
      <c r="D110" s="15" t="s">
        <v>317</v>
      </c>
    </row>
    <row r="111">
      <c r="A111" s="12"/>
      <c r="B111" s="211" t="s">
        <v>320</v>
      </c>
      <c r="C111" s="209">
        <f>C105+SUM(C107:C110)</f>
        <v>0</v>
      </c>
      <c r="D111" s="21"/>
    </row>
    <row r="112">
      <c r="A112" s="12"/>
      <c r="B112" s="211" t="s">
        <v>321</v>
      </c>
      <c r="C112" s="224" t="str">
        <f>C111/C88</f>
        <v>#DIV/0!</v>
      </c>
      <c r="D112" s="21"/>
    </row>
    <row r="113">
      <c r="A113" s="12"/>
      <c r="B113" s="211" t="s">
        <v>322</v>
      </c>
      <c r="C113" s="221" t="str">
        <f>IF(C112&gt;99.99%,"No","Sí")</f>
        <v>#DIV/0!</v>
      </c>
      <c r="D113" s="21"/>
    </row>
    <row r="114">
      <c r="A114" s="12"/>
      <c r="B114" s="211" t="s">
        <v>323</v>
      </c>
      <c r="C114" s="221" t="str">
        <f>IF(C113="Sí","No procede",C103-C111)</f>
        <v>#DIV/0!</v>
      </c>
      <c r="D114" s="21"/>
    </row>
    <row r="115">
      <c r="A115" s="16" t="s">
        <v>324</v>
      </c>
      <c r="B115" s="6" t="s">
        <v>107</v>
      </c>
      <c r="C115" s="43"/>
      <c r="D115" s="21"/>
    </row>
    <row r="116">
      <c r="A116" s="26" t="s">
        <v>90</v>
      </c>
      <c r="B116" s="25" t="s">
        <v>325</v>
      </c>
      <c r="C116" s="20" t="s">
        <v>10</v>
      </c>
      <c r="D116" s="21"/>
    </row>
    <row r="117">
      <c r="A117" s="12"/>
      <c r="B117" s="15" t="s">
        <v>326</v>
      </c>
      <c r="C117" s="20" t="s">
        <v>10</v>
      </c>
      <c r="D117" s="21"/>
    </row>
    <row r="118">
      <c r="A118" s="12"/>
      <c r="B118" s="15"/>
      <c r="C118" s="45"/>
      <c r="D118" s="21"/>
    </row>
    <row r="119">
      <c r="A119" s="16" t="s">
        <v>128</v>
      </c>
      <c r="B119" s="6" t="s">
        <v>129</v>
      </c>
      <c r="C119" s="228"/>
      <c r="D119" s="229"/>
    </row>
    <row r="120">
      <c r="A120" s="10" t="str">
        <f t="shared" ref="A120:D120" si="1">A92</f>
        <v>5.a.</v>
      </c>
      <c r="B120" s="11" t="str">
        <f t="shared" si="1"/>
        <v>La subvención no puede superar el coste de la actividad</v>
      </c>
      <c r="C120" s="43" t="str">
        <f t="shared" si="1"/>
        <v/>
      </c>
      <c r="D120" s="15" t="str">
        <f t="shared" si="1"/>
        <v/>
      </c>
    </row>
    <row r="121">
      <c r="A121" s="34" t="str">
        <f>A93</f>
        <v>b.7.2.2)</v>
      </c>
      <c r="B121" s="211" t="str">
        <f t="shared" ref="B121:C121" si="2">B94</f>
        <v>Si la respuesta es "No", cantidad en que la subvención supera el coste de las beneficarias (supuesto de reintegro parcial)</v>
      </c>
      <c r="C121" s="221">
        <f t="shared" si="2"/>
        <v>0</v>
      </c>
      <c r="D121" s="21" t="str">
        <f>D93</f>
        <v>Base 10.1. 2) La subvención no podrá superar el coste de la actividad subvencionada. Base 7.2.2) Excluidas las obras financiadas exclusivamente por Administraciones Públicas.</v>
      </c>
    </row>
    <row r="122">
      <c r="A122" s="10" t="str">
        <f t="shared" ref="A122:B122" si="3">A95</f>
        <v>5.b.</v>
      </c>
      <c r="B122" s="11" t="str">
        <f t="shared" si="3"/>
        <v>Incumplimiento por coste reconocido (coproductoras españolas)</v>
      </c>
      <c r="C122" s="221"/>
      <c r="D122" s="21"/>
    </row>
    <row r="123">
      <c r="A123" s="34" t="str">
        <f>A96</f>
        <v>b.20.3 / b.23.1.</v>
      </c>
      <c r="B123" s="211" t="str">
        <f t="shared" ref="B123:C123" si="4">B100</f>
        <v>¿Se produce supuesto de reintegro parcial?</v>
      </c>
      <c r="C123" s="221" t="str">
        <f t="shared" si="4"/>
        <v>#DIV/0!</v>
      </c>
      <c r="D123" s="23"/>
    </row>
    <row r="124">
      <c r="A124" s="34"/>
      <c r="B124" s="211" t="str">
        <f t="shared" ref="B124:C124" si="5">B101</f>
        <v>¿Se produce supuesto de reintegro total?</v>
      </c>
      <c r="C124" s="221" t="str">
        <f t="shared" si="5"/>
        <v>#DIV/0!</v>
      </c>
      <c r="D124" s="21"/>
    </row>
    <row r="125">
      <c r="A125" s="10" t="str">
        <f t="shared" ref="A125:D125" si="6">A102</f>
        <v>5.c.</v>
      </c>
      <c r="B125" s="11" t="str">
        <f t="shared" si="6"/>
        <v>Límite de intensidad (coproductoras españolas)</v>
      </c>
      <c r="C125" s="221" t="str">
        <f t="shared" si="6"/>
        <v/>
      </c>
      <c r="D125" s="21" t="str">
        <f t="shared" si="6"/>
        <v/>
      </c>
    </row>
    <row r="126">
      <c r="A126" s="34" t="str">
        <f>A103</f>
        <v>b.9.</v>
      </c>
      <c r="B126" s="211" t="str">
        <f t="shared" ref="B126:C126" si="7">B114</f>
        <v>Cantidad por la que se supera el límite de intensidad (supuesto de reintegro parcial)</v>
      </c>
      <c r="C126" s="221" t="str">
        <f t="shared" si="7"/>
        <v>#DIV/0!</v>
      </c>
      <c r="D126" s="21"/>
    </row>
    <row r="127">
      <c r="A127" s="10" t="str">
        <f>A115</f>
        <v>5.d.</v>
      </c>
      <c r="B127" s="11" t="s">
        <v>327</v>
      </c>
      <c r="C127" s="221"/>
      <c r="D127" s="21"/>
    </row>
    <row r="128">
      <c r="A128" s="34"/>
      <c r="B128" s="211" t="s">
        <v>328</v>
      </c>
      <c r="C128" s="230" t="s">
        <v>10</v>
      </c>
      <c r="D128" s="21"/>
    </row>
    <row r="129">
      <c r="A129" s="16" t="s">
        <v>128</v>
      </c>
      <c r="B129" s="58" t="s">
        <v>329</v>
      </c>
      <c r="C129" s="20" t="s">
        <v>10</v>
      </c>
      <c r="D129" s="21"/>
    </row>
    <row r="130">
      <c r="A130" s="35"/>
      <c r="B130" s="58" t="s">
        <v>137</v>
      </c>
      <c r="C130" s="59" t="s">
        <v>138</v>
      </c>
      <c r="D130" s="21"/>
    </row>
    <row r="131">
      <c r="A131" s="35"/>
      <c r="B131" s="15"/>
      <c r="C131" s="45"/>
      <c r="D131" s="21"/>
    </row>
  </sheetData>
  <customSheetViews>
    <customSheetView guid="{FAEBEE46-A9A9-498E-A717-4334BD3BCE39}" filter="1" showAutoFilter="1">
      <autoFilter ref="$A$1:$D$4"/>
    </customSheetView>
  </customSheetViews>
  <conditionalFormatting sqref="C100">
    <cfRule type="notContainsText" dxfId="0" priority="1" operator="notContains" text="No">
      <formula>ISERROR(SEARCH(("No"),(C100)))</formula>
    </cfRule>
  </conditionalFormatting>
  <conditionalFormatting sqref="C101">
    <cfRule type="cellIs" dxfId="3" priority="2" operator="equal">
      <formula>"Sí"</formula>
    </cfRule>
  </conditionalFormatting>
  <conditionalFormatting sqref="C94">
    <cfRule type="notContainsText" dxfId="0" priority="3" operator="notContains" text="No procede">
      <formula>ISERROR(SEARCH(("No procede"),(C94)))</formula>
    </cfRule>
  </conditionalFormatting>
  <conditionalFormatting sqref="C93">
    <cfRule type="cellIs" dxfId="0" priority="4" operator="equal">
      <formula>"No"</formula>
    </cfRule>
  </conditionalFormatting>
  <conditionalFormatting sqref="C113">
    <cfRule type="cellIs" dxfId="0" priority="5" operator="equal">
      <formula>"No"</formula>
    </cfRule>
  </conditionalFormatting>
  <conditionalFormatting sqref="C114">
    <cfRule type="notContainsText" dxfId="0" priority="6" operator="notContains" text="No procede">
      <formula>ISERROR(SEARCH(("No procede"),(C114)))</formula>
    </cfRule>
  </conditionalFormatting>
  <conditionalFormatting sqref="C116:C117">
    <cfRule type="cellIs" dxfId="0" priority="7" operator="equal">
      <formula>"Sí"</formula>
    </cfRule>
  </conditionalFormatting>
  <conditionalFormatting sqref="C121">
    <cfRule type="notContainsText" dxfId="0" priority="8" operator="notContains" text="No procede">
      <formula>ISERROR(SEARCH(("No procede"),(C121)))</formula>
    </cfRule>
  </conditionalFormatting>
  <conditionalFormatting sqref="C123">
    <cfRule type="notContainsText" dxfId="0" priority="9" operator="notContains" text="No">
      <formula>ISERROR(SEARCH(("No"),(C123)))</formula>
    </cfRule>
  </conditionalFormatting>
  <conditionalFormatting sqref="C124">
    <cfRule type="cellIs" dxfId="0" priority="10" operator="equal">
      <formula>"Sí"</formula>
    </cfRule>
  </conditionalFormatting>
  <conditionalFormatting sqref="C126">
    <cfRule type="notContainsText" dxfId="0" priority="11" operator="notContains" text="No procede">
      <formula>ISERROR(SEARCH(("No procede"),(C126)))</formula>
    </cfRule>
  </conditionalFormatting>
  <conditionalFormatting sqref="C128:C129">
    <cfRule type="cellIs" dxfId="0" priority="12" operator="equal">
      <formula>"Sí"</formula>
    </cfRule>
  </conditionalFormatting>
  <dataValidations>
    <dataValidation type="list" allowBlank="1" sqref="C5 C70 C72:C73 C116:C117 C128:C129">
      <formula1>"No verificado,No,Sí,No procede,Requerir"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