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4CT-Técnica" sheetId="1" r:id="rId5"/>
    <sheet state="visible" name="ValorFic" sheetId="2" r:id="rId6"/>
    <sheet state="visible" name="ValorDoc" sheetId="3" r:id="rId7"/>
    <sheet state="visible" name="ValorAni" sheetId="4" r:id="rId8"/>
    <sheet state="visible" name="24CT-Económica" sheetId="5" r:id="rId9"/>
  </sheets>
  <definedNames>
    <definedName hidden="1" localSheetId="0" name="Z_3C60088A_28CC_4B9D_9912_FA8526A0381E_.wvu.FilterData">'24CT-Técnica'!$A$1:$D$23</definedName>
    <definedName hidden="1" localSheetId="4" name="Z_3C60088A_28CC_4B9D_9912_FA8526A0381E_.wvu.FilterData">'24CT-Económica'!$A$1:$D$3</definedName>
  </definedNames>
  <calcPr/>
  <customWorkbookViews>
    <customWorkbookView activeSheetId="0" maximized="1" windowHeight="0" windowWidth="0" guid="{3C60088A-28CC-4B9D-9912-FA8526A0381E}" name="Filtro 1"/>
  </customWorkbookViews>
</workbook>
</file>

<file path=xl/sharedStrings.xml><?xml version="1.0" encoding="utf-8"?>
<sst xmlns="http://schemas.openxmlformats.org/spreadsheetml/2006/main" count="2007" uniqueCount="346">
  <si>
    <t xml:space="preserve"> </t>
  </si>
  <si>
    <t xml:space="preserve">Anexo: </t>
  </si>
  <si>
    <t>Listado de comprobaciones técnicas - Producción de cortometrajes 2024</t>
  </si>
  <si>
    <t>Subvpadc2024/0000</t>
  </si>
  <si>
    <t>Visto/cantidad</t>
  </si>
  <si>
    <t>Observaciones</t>
  </si>
  <si>
    <t>Beneficiaria</t>
  </si>
  <si>
    <t>Título</t>
  </si>
  <si>
    <t>1.</t>
  </si>
  <si>
    <t>¿Existen modificaciones autorizadas del proyecto?</t>
  </si>
  <si>
    <t>No verificado</t>
  </si>
  <si>
    <t>Documentos ya presentados:</t>
  </si>
  <si>
    <t>2.a.</t>
  </si>
  <si>
    <t>Solicitud</t>
  </si>
  <si>
    <t>Coproductoras beneficiarias</t>
  </si>
  <si>
    <t xml:space="preserve">única solicitante </t>
  </si>
  <si>
    <t>Tipo de proyecto</t>
  </si>
  <si>
    <t>Cortometraje</t>
  </si>
  <si>
    <t>Duración (minutos)</t>
  </si>
  <si>
    <t>2.b.</t>
  </si>
  <si>
    <t>Acta de comisión (Hoja de valoración) (Base 13)</t>
  </si>
  <si>
    <t>b.31.1.</t>
  </si>
  <si>
    <t>Puntos por fomento del sector audiovisual canario</t>
  </si>
  <si>
    <t>b.31.3.1.</t>
  </si>
  <si>
    <t>Puntos por igualdad de género</t>
  </si>
  <si>
    <t>b.31.3.2.</t>
  </si>
  <si>
    <t>Puntos por inclusión</t>
  </si>
  <si>
    <t>b.31.4.</t>
  </si>
  <si>
    <t>Puntos por trayectoria del equipo</t>
  </si>
  <si>
    <t>b.31.2.2.</t>
  </si>
  <si>
    <t>Puntos por contenido canario</t>
  </si>
  <si>
    <t>b.31.2.1.</t>
  </si>
  <si>
    <t>Puntos por porcentaje de gasto en Canarias</t>
  </si>
  <si>
    <t>2.c.</t>
  </si>
  <si>
    <t>Resolución de concesión</t>
  </si>
  <si>
    <t>Puntuación total del proyecto</t>
  </si>
  <si>
    <t>Puntuación del último proyecto subvencionado</t>
  </si>
  <si>
    <t>Puntuación del primer proyecto no subvencionado</t>
  </si>
  <si>
    <t>(No se agotó el crédito por no haber suficientes proyectos con puntuación mínima)</t>
  </si>
  <si>
    <t>2.d.</t>
  </si>
  <si>
    <t>Declaración de personas y empresas vinculadas (LIS)</t>
  </si>
  <si>
    <t>Identificar y enviar a verificación externa</t>
  </si>
  <si>
    <t>3.</t>
  </si>
  <si>
    <t>Cuenta justificativa simplificada, parte I - Memoria de actuación</t>
  </si>
  <si>
    <t>RGS Decreto 36/2009, art. 28</t>
  </si>
  <si>
    <t>b.41.1.</t>
  </si>
  <si>
    <t>Memoria de actuación que contenga:</t>
  </si>
  <si>
    <t>- Indicación de actividades realizadas, de cumplimiento de requisitos y de criterios de valoración</t>
  </si>
  <si>
    <t>- Indicación expresa de fechas de principio y fin de rodaje</t>
  </si>
  <si>
    <t>- Fecha de estreno</t>
  </si>
  <si>
    <t>b.41.2.a)</t>
  </si>
  <si>
    <t>Certificado de nacionalidad ICAA</t>
  </si>
  <si>
    <t>b.41.2.b)</t>
  </si>
  <si>
    <t>Contratos de ventas o preventas</t>
  </si>
  <si>
    <t>b.41.2.c)</t>
  </si>
  <si>
    <t>Materiales promocionales en formato digital</t>
  </si>
  <si>
    <t>-</t>
  </si>
  <si>
    <t>Cartel</t>
  </si>
  <si>
    <t>Fotos (de rodaje y de obra)</t>
  </si>
  <si>
    <t>Trailer</t>
  </si>
  <si>
    <t>Videos (para noticias, de rodaje, etc.)</t>
  </si>
  <si>
    <t>b.41.2.d)</t>
  </si>
  <si>
    <t>Autorización de uso de los materiales promocionales</t>
  </si>
  <si>
    <t>b.41.2.e)</t>
  </si>
  <si>
    <t>Acreditación de depósito en Filmoteca Canaria</t>
  </si>
  <si>
    <t>Copia de la Filmoteca Canaria</t>
  </si>
  <si>
    <t>¿Se respetan las condiciones de contenido canario?</t>
  </si>
  <si>
    <t>Puntos por contenido canario tras verificación</t>
  </si>
  <si>
    <t>¿Es el proyecto que presentaron?</t>
  </si>
  <si>
    <t>Títulos de Crédito: ficha técnica</t>
  </si>
  <si>
    <t>b.45.3.d)</t>
  </si>
  <si>
    <t>Títulos de Crédito: logos</t>
  </si>
  <si>
    <t>b.41.2.f)</t>
  </si>
  <si>
    <t>Autorización de uso de la película</t>
  </si>
  <si>
    <t>b.41.2.g)</t>
  </si>
  <si>
    <t>Ficha técnica tal como consta en los títulos de crédito</t>
  </si>
  <si>
    <t>La ficha técnica no coincide, y por lo tanto debe ser revisada</t>
  </si>
  <si>
    <t>b. 9.3</t>
  </si>
  <si>
    <t>Se cumple el requisito de personal canario</t>
  </si>
  <si>
    <t>b.41.2.h)</t>
  </si>
  <si>
    <t>Certificados de situación censal de las personas de las personas de la ficha técnica (en puestos valorados en Base 13)</t>
  </si>
  <si>
    <t>b.41.5.</t>
  </si>
  <si>
    <t>Declaración responsable de ayudas de minimis</t>
  </si>
  <si>
    <t>b.41.6.</t>
  </si>
  <si>
    <t xml:space="preserve">Declaración jurada de relaciones de vinculación con empresas y personas. </t>
  </si>
  <si>
    <t>4.</t>
  </si>
  <si>
    <t>Cuenta justificativa simplificada, parte II - Relación detallada de gastos e inversiones</t>
  </si>
  <si>
    <t>b.41.3</t>
  </si>
  <si>
    <t>Relación clasificada de gastos e inversiones de la actividad</t>
  </si>
  <si>
    <t>Identificación del acreedor (no se exige Id. Fiscal)</t>
  </si>
  <si>
    <t>Número de factura</t>
  </si>
  <si>
    <t>Concepto</t>
  </si>
  <si>
    <t>Importe</t>
  </si>
  <si>
    <t>Fecha de emisión</t>
  </si>
  <si>
    <t>Fecha de pago</t>
  </si>
  <si>
    <t>Medio de pago</t>
  </si>
  <si>
    <t>Anotación contable</t>
  </si>
  <si>
    <t>Impuesto soportado</t>
  </si>
  <si>
    <t>Debe tener el mismo formato y organización por capítulos que el presupuesto de la solicitud (clasificación de gastos subvencionables de la Base 18)</t>
  </si>
  <si>
    <t>b.35.2.</t>
  </si>
  <si>
    <t>En cumplimiento de la obligación de respetar los límites de gastos subvencionables: Indicación de Coste de realización</t>
  </si>
  <si>
    <t>b.35.3.a)</t>
  </si>
  <si>
    <t>- Gastos generales</t>
  </si>
  <si>
    <t>b.35.3.b)</t>
  </si>
  <si>
    <t>- Gastos de negociación e intereses financieros</t>
  </si>
  <si>
    <t>b.35.3.c)</t>
  </si>
  <si>
    <t>- Gastos de producción ejecutiva</t>
  </si>
  <si>
    <t>b.35.3.d)</t>
  </si>
  <si>
    <t>- Gastos a personas o empresas vinculadas</t>
  </si>
  <si>
    <t>b.35.3.e)</t>
  </si>
  <si>
    <t>- Gastos dirigidos a la reducción de la huella de carbono</t>
  </si>
  <si>
    <t>A.31.3. LGS</t>
  </si>
  <si>
    <t>- Indicación de gastos de más de 15.000 € (tres ofertas o memoria técnica)</t>
  </si>
  <si>
    <t>b.39.3.</t>
  </si>
  <si>
    <t>Si es coproducción, la cuenta abarca todas las coproductoras españolas (en su caso)</t>
  </si>
  <si>
    <t>b.41.3.</t>
  </si>
  <si>
    <t>Desviaciones acacecidas del presupuesto (al menos por capítulos)</t>
  </si>
  <si>
    <t xml:space="preserve">Se indica el porcentaje de gasto en personas o empresas canarias, cumpliendo el criterio de valoración de la Base </t>
  </si>
  <si>
    <t>b.42.1</t>
  </si>
  <si>
    <t>Muestreo 20%: documentación acreditativa. ¿Es esta una de las beneficiarias que debe entregar la documentación acreditativa de gasto?</t>
  </si>
  <si>
    <t>42.3.a)</t>
  </si>
  <si>
    <t>Facturas o documentos originales de valor probatorio equivalente</t>
  </si>
  <si>
    <t>42.3.b)</t>
  </si>
  <si>
    <t>Justificantes de pago (extracto de tarjeta, transferencia)</t>
  </si>
  <si>
    <t>b.36.</t>
  </si>
  <si>
    <t>Indicación de las partidas facturadas mediante subcontratación por empresas externas o vinculadas a la empresa productora de la película.</t>
  </si>
  <si>
    <t>b.41.4.</t>
  </si>
  <si>
    <t>Detalle de otros ingresos o subvenciones (memoria de financiación)</t>
  </si>
  <si>
    <t>5.</t>
  </si>
  <si>
    <t>Otras verificaciones</t>
  </si>
  <si>
    <t>b.45.</t>
  </si>
  <si>
    <t>Supuestos de incumplimiento (Base 22)</t>
  </si>
  <si>
    <t>Entregar fuera de plazo (Infracción leve Artículo 56 de LGS)</t>
  </si>
  <si>
    <t>b.45.3.a)</t>
  </si>
  <si>
    <t>Obtener la convención falseando u ocultando</t>
  </si>
  <si>
    <t>b.45.3.b)</t>
  </si>
  <si>
    <t>Incumplimiento total o parcial del objetivo</t>
  </si>
  <si>
    <t>b.45.3.c)</t>
  </si>
  <si>
    <t>Incumplimiento de obligación de justificación</t>
  </si>
  <si>
    <t>Incumplimiento de la obligación de medidas de difusión (devolución de 10% de la cantidad percibida)</t>
  </si>
  <si>
    <t>b.45.3.e)</t>
  </si>
  <si>
    <t>Resistencia, excusa u obstrucción</t>
  </si>
  <si>
    <t>b.45.3.f)</t>
  </si>
  <si>
    <t>Incumplimiento de obligaciones impuestas cuando afecten al modo en que han de conseguir sus objetivos</t>
  </si>
  <si>
    <t>b.45.3.g)</t>
  </si>
  <si>
    <t>Incumplimiento de obligaciones impuestas cuando de esto se derive la imposibilidad de verificar el empleo dado a los fondos.</t>
  </si>
  <si>
    <t>b.45.3.h)</t>
  </si>
  <si>
    <t>Reintegro según artículos 87 a 89 de la Unión Europea</t>
  </si>
  <si>
    <t>b.45.3.i)</t>
  </si>
  <si>
    <t>Los demás supuestos</t>
  </si>
  <si>
    <t>6.</t>
  </si>
  <si>
    <t>Resumen</t>
  </si>
  <si>
    <t>Justificación</t>
  </si>
  <si>
    <t>Cambio en la puntuación</t>
  </si>
  <si>
    <t>Puntuación del proyecto en la concesión</t>
  </si>
  <si>
    <t xml:space="preserve">Cambio total en la puntuación </t>
  </si>
  <si>
    <t>Puntuación total del proyecto tras verificación</t>
  </si>
  <si>
    <t>¿Se propone reintegro de la subvención por la puntuación?</t>
  </si>
  <si>
    <t>¿Se propone reintegro de la subvención por otro motivo?</t>
  </si>
  <si>
    <t>No</t>
  </si>
  <si>
    <t>En caso afirmativo, cuantía del reintegro propuesto</t>
  </si>
  <si>
    <t>No procede</t>
  </si>
  <si>
    <t xml:space="preserve">1. IMPULSO DE LA CINEMATOGRAFÍA CANARIA </t>
  </si>
  <si>
    <t>Máximo 20 puntos</t>
  </si>
  <si>
    <t>3. FOMENTO DE LA IGUALDAD</t>
  </si>
  <si>
    <t>Máximo 11 puntos</t>
  </si>
  <si>
    <t>3.1 Fomento de la igualdad de género</t>
  </si>
  <si>
    <t>Máximo 9 puntos</t>
  </si>
  <si>
    <t xml:space="preserve">Cargo </t>
  </si>
  <si>
    <t>Nombre completo</t>
  </si>
  <si>
    <t>Apellidos completos</t>
  </si>
  <si>
    <t>DNI/NIE</t>
  </si>
  <si>
    <t>Nombre artístico (nombre y apelllidos tal como apareceraán en los títulos de crédito)</t>
  </si>
  <si>
    <t>Personas</t>
  </si>
  <si>
    <t>Persona canaria</t>
  </si>
  <si>
    <t>Puntos</t>
  </si>
  <si>
    <t>Puntos Bases</t>
  </si>
  <si>
    <t>Mujer</t>
  </si>
  <si>
    <t>CANARIO</t>
  </si>
  <si>
    <t>MUJER</t>
  </si>
  <si>
    <t>Producción ejecutiva</t>
  </si>
  <si>
    <t xml:space="preserve">Nombre </t>
  </si>
  <si>
    <t>Apellidos</t>
  </si>
  <si>
    <t>XXXXXXXXX</t>
  </si>
  <si>
    <t>Nombre artístico</t>
  </si>
  <si>
    <t>NO</t>
  </si>
  <si>
    <t>Motivación</t>
  </si>
  <si>
    <t>Dirección</t>
  </si>
  <si>
    <t>Guion</t>
  </si>
  <si>
    <t>Dirección de fotografía</t>
  </si>
  <si>
    <t>Música original</t>
  </si>
  <si>
    <t>Jefatura de montaje</t>
  </si>
  <si>
    <t>Verificación de requisito de la Base 9</t>
  </si>
  <si>
    <t>Verificación de requisito de la Base 6</t>
  </si>
  <si>
    <t>Dirección de producción</t>
  </si>
  <si>
    <t>Dirección de arte</t>
  </si>
  <si>
    <t>1er Ayte. Dirección</t>
  </si>
  <si>
    <t>Intérprete protagonista</t>
  </si>
  <si>
    <t>3.2. Fomento de la inclusión</t>
  </si>
  <si>
    <t>Máximo 2 puntos</t>
  </si>
  <si>
    <t>Persona con grado de discapacidad mayor del 33%</t>
  </si>
  <si>
    <t>Nombre y apellidos</t>
  </si>
  <si>
    <t>2. CULTURA Y ECONOMÍA CANARIA</t>
  </si>
  <si>
    <t>Máximo 6 puntos</t>
  </si>
  <si>
    <t>2.1 Inversión canaria</t>
  </si>
  <si>
    <t>Máximo 3 puntos</t>
  </si>
  <si>
    <t xml:space="preserve">A partir de 76% </t>
  </si>
  <si>
    <t>A partir de 67 hasta 76 %</t>
  </si>
  <si>
    <t>A partir de 50 hasta 67%</t>
  </si>
  <si>
    <t>2.2. Contenido canario</t>
  </si>
  <si>
    <t>Seleccione una opción</t>
  </si>
  <si>
    <r>
      <rPr>
        <rFont val="Helvetica Neue"/>
        <b/>
        <color theme="1"/>
        <sz val="9.0"/>
      </rPr>
      <t>En la solicitud:</t>
    </r>
    <r>
      <rPr>
        <rFont val="Helvetica Neue"/>
        <color theme="1"/>
        <sz val="9.0"/>
      </rPr>
      <t xml:space="preserve"> </t>
    </r>
  </si>
  <si>
    <t>4. TRAYECTORIA DEL EQUIPO</t>
  </si>
  <si>
    <t>4.1. Productora o producción ejecutiva</t>
  </si>
  <si>
    <t>Título / Explotación</t>
  </si>
  <si>
    <t>Nombre de la persona o empresa</t>
  </si>
  <si>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</si>
  <si>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</si>
  <si>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</si>
  <si>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t>Explotación</t>
  </si>
  <si>
    <t>4.2. Dirección o guion</t>
  </si>
  <si>
    <t>Nombre de la pesona a cargo</t>
  </si>
  <si>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</si>
  <si>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</si>
  <si>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</si>
  <si>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t>Jefatura de sonido</t>
  </si>
  <si>
    <r>
      <rPr>
        <rFont val="Helvetica Neue"/>
        <b/>
        <color theme="1"/>
        <sz val="9.0"/>
      </rPr>
      <t>En la solicitud:</t>
    </r>
    <r>
      <rPr>
        <rFont val="Helvetica Neue"/>
        <color theme="1"/>
        <sz val="9.0"/>
      </rPr>
      <t xml:space="preserve"> </t>
    </r>
  </si>
  <si>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</si>
  <si>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</si>
  <si>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t>Paramount</t>
  </si>
  <si>
    <r>
      <rPr>
        <rFont val="Helvetica Neue"/>
        <b/>
        <color rgb="FFFFFFFF"/>
        <sz val="9.0"/>
      </rPr>
      <t xml:space="preserve">b.2) </t>
    </r>
    <r>
      <rPr>
        <rFont val="Helvetica Neue"/>
        <color rgb="FFFFFFFF"/>
        <sz val="9.0"/>
      </rPr>
      <t>Exp. o palmarés del cortometraje</t>
    </r>
  </si>
  <si>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</si>
  <si>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</si>
  <si>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</si>
  <si>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t xml:space="preserve">Dirección de animación </t>
  </si>
  <si>
    <t xml:space="preserve">Dirección de arte </t>
  </si>
  <si>
    <t>Elige el mayo valor</t>
  </si>
  <si>
    <t>Supervisión SB</t>
  </si>
  <si>
    <t>SÍ</t>
  </si>
  <si>
    <t>Supervisión Layout</t>
  </si>
  <si>
    <t>Supervisión Lookdev</t>
  </si>
  <si>
    <r>
      <rPr>
        <rFont val="Helvetica Neue"/>
        <b/>
        <color theme="1"/>
        <sz val="9.0"/>
      </rPr>
      <t>En la solicitud:</t>
    </r>
    <r>
      <rPr>
        <rFont val="Helvetica Neue"/>
        <color theme="1"/>
        <sz val="9.0"/>
      </rPr>
      <t xml:space="preserve"> </t>
    </r>
  </si>
  <si>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</si>
  <si>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</si>
  <si>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</si>
  <si>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r>
      <rPr>
        <rFont val="Helvetica Neue"/>
        <b/>
        <color rgb="FFFFFFFF"/>
        <sz val="9.0"/>
      </rPr>
      <t xml:space="preserve">a.1) </t>
    </r>
    <r>
      <rPr>
        <rFont val="Helvetica Neue"/>
        <color rgb="FFFFFFFF"/>
        <sz val="9.0"/>
      </rPr>
      <t>Largo o serie o dos cortos</t>
    </r>
  </si>
  <si>
    <r>
      <rPr>
        <rFont val="Helvetica Neue"/>
        <b/>
        <color rgb="FFFFFFFF"/>
        <sz val="9.0"/>
      </rPr>
      <t>b.1)</t>
    </r>
    <r>
      <rPr>
        <rFont val="Helvetica Neue"/>
        <color rgb="FFFFFFFF"/>
        <sz val="9.0"/>
      </rPr>
      <t xml:space="preserve"> Exp. nacional o internacional</t>
    </r>
  </si>
  <si>
    <r>
      <rPr>
        <rFont val="Helvetica Neue"/>
        <b/>
        <color rgb="FFFFFFFF"/>
        <sz val="9.0"/>
      </rPr>
      <t xml:space="preserve">b.2) </t>
    </r>
    <r>
      <rPr>
        <rFont val="Helvetica Neue"/>
        <color rgb="FFFFFFFF"/>
        <sz val="9.0"/>
      </rPr>
      <t>Exp. o palmarés del cortometraje</t>
    </r>
  </si>
  <si>
    <t>[Título]</t>
  </si>
  <si>
    <t>[Productora beneficiaria]</t>
  </si>
  <si>
    <t>[Coproductora española no beneficiaria]</t>
  </si>
  <si>
    <t>[nombre de coproductora extranjera]</t>
  </si>
  <si>
    <t>2.</t>
  </si>
  <si>
    <t>Documentos ya presentados</t>
  </si>
  <si>
    <t>2.a.1.</t>
  </si>
  <si>
    <t xml:space="preserve">Compromiso de gasto </t>
  </si>
  <si>
    <t>Parte española</t>
  </si>
  <si>
    <t>Total parte española</t>
  </si>
  <si>
    <t>Esta es la cifra relevante para el cálculo de cumplimiento de compromiso de gasto</t>
  </si>
  <si>
    <t>Coproducción internacional</t>
  </si>
  <si>
    <t>Solo a efectos informativos</t>
  </si>
  <si>
    <t>Hoja de valoración de Comisión</t>
  </si>
  <si>
    <t>Límite de intensidad</t>
  </si>
  <si>
    <t>Subvención concedida</t>
  </si>
  <si>
    <t>Memoria económica: Coste declarado</t>
  </si>
  <si>
    <t>Coste total declarado en la memoria económica</t>
  </si>
  <si>
    <t>Memoria económica: Coste reconocido</t>
  </si>
  <si>
    <t>4.a.</t>
  </si>
  <si>
    <t>Coste de realización</t>
  </si>
  <si>
    <t>4.a.1.</t>
  </si>
  <si>
    <t>Incidencias</t>
  </si>
  <si>
    <t>De acuerdo con el informe técnico, estos gastos son descontados del coste reconocido. Las incidencias se detallan en informe externo</t>
  </si>
  <si>
    <t>4.a.2.</t>
  </si>
  <si>
    <t>Participación beneficiaria</t>
  </si>
  <si>
    <t>Participación enb</t>
  </si>
  <si>
    <t>4.b.</t>
  </si>
  <si>
    <t>Cálculo de límites porcentuales</t>
  </si>
  <si>
    <t>4.b.1.</t>
  </si>
  <si>
    <t>Gastos generales</t>
  </si>
  <si>
    <t>Declarados</t>
  </si>
  <si>
    <t>4.b.2.</t>
  </si>
  <si>
    <t>Gastos financieros</t>
  </si>
  <si>
    <t>4.b.3.</t>
  </si>
  <si>
    <t>Operaciones vinculadas</t>
  </si>
  <si>
    <t>[Persona vinculada 1]</t>
  </si>
  <si>
    <t>[Persona vinculada 2]</t>
  </si>
  <si>
    <t>[Persona vinculada 3]</t>
  </si>
  <si>
    <t>[Persona vinculada 4]</t>
  </si>
  <si>
    <t>4.b.4.</t>
  </si>
  <si>
    <t>Ajuste</t>
  </si>
  <si>
    <t>Total gastos sometidos a límites porcentuales</t>
  </si>
  <si>
    <t>Total</t>
  </si>
  <si>
    <t>4.b.5.</t>
  </si>
  <si>
    <t>Otros gastos no incluidos en coste de realización</t>
  </si>
  <si>
    <t>b.17.2.</t>
  </si>
  <si>
    <t>Gastos de publicidad</t>
  </si>
  <si>
    <t xml:space="preserve">Gastos de copias, doblaje y subtitulado </t>
  </si>
  <si>
    <t>Gastos de auditoría</t>
  </si>
  <si>
    <t>4.b.6.</t>
  </si>
  <si>
    <t>Total coste reconocido de otros gastos no incluidos en coste de realización</t>
  </si>
  <si>
    <t>Total coste reconocido de todos los gastos no incluidos en el coste de realización</t>
  </si>
  <si>
    <t>Resultado de coste reconocido</t>
  </si>
  <si>
    <t>4.c.</t>
  </si>
  <si>
    <t>Coste reconocido total (parte española de la producción)</t>
  </si>
  <si>
    <t xml:space="preserve">Sobre esta cantidad se calcula el límite de intensidad. </t>
  </si>
  <si>
    <t>Supuestos de reintegro</t>
  </si>
  <si>
    <t>5.a.</t>
  </si>
  <si>
    <t>La subvención no puede superar el coste de la actividad</t>
  </si>
  <si>
    <t>b.16.</t>
  </si>
  <si>
    <t>Se respeta el límite: el coste reconocido de la actividad subvencionada (de la entidad beneficiaria) es superior a la subvención</t>
  </si>
  <si>
    <t>La subvención no podrá superar el coste de la actividad subvencionada. Excluidas las obras financiadas exclusivamente por Administraciones Públicas.</t>
  </si>
  <si>
    <t>Si la respuesta es "No", cantidad en que la subvención supera el coste de las beneficarias (supuesto de reintegro parcial)</t>
  </si>
  <si>
    <t>5.b.</t>
  </si>
  <si>
    <t>Incumplimiento por coste reconocido (coproductoras españolas)</t>
  </si>
  <si>
    <t>b.46.3.</t>
  </si>
  <si>
    <t>Diferencia respecto de compromiso de gasto</t>
  </si>
  <si>
    <t xml:space="preserve">Coste reconocido en relación al compromiso de gasto </t>
  </si>
  <si>
    <t>Subvención concedida una vez aplicado porcentaje de cumplimiento</t>
  </si>
  <si>
    <t>Desviación</t>
  </si>
  <si>
    <t>¿Se produce supuesto de reintegro parcial?</t>
  </si>
  <si>
    <t>Entre 25 y 50%: Menos de 50%: reintegro.</t>
  </si>
  <si>
    <t>b.46.4.</t>
  </si>
  <si>
    <t>¿Se produce supuesto de reintegro total?</t>
  </si>
  <si>
    <t>Solo si el coste reconocido es menos del 50% del compromiso de gasto</t>
  </si>
  <si>
    <t>5.c.</t>
  </si>
  <si>
    <t>Límite de intensidad (coproductoras españolas)</t>
  </si>
  <si>
    <t>b.16 y 17</t>
  </si>
  <si>
    <t>Contenido de la memoria de financiación</t>
  </si>
  <si>
    <t>Cálculo de límite de intensidad (99%)</t>
  </si>
  <si>
    <t>Memoria de financiación: declaración de otras aportaciones públicas</t>
  </si>
  <si>
    <t>Aportación pública 1</t>
  </si>
  <si>
    <t>Nombre de la aportación</t>
  </si>
  <si>
    <t>Aportación pública 2</t>
  </si>
  <si>
    <t>Aportación pública 3</t>
  </si>
  <si>
    <t>Aportación pública 4</t>
  </si>
  <si>
    <t>Suma de aportaciones públicas + subvención concedida</t>
  </si>
  <si>
    <t>Porcentaje de aportaciones públicas + subvención concedida respecto de coste reconocido</t>
  </si>
  <si>
    <t>¿Se respeta el límite de intensidad?</t>
  </si>
  <si>
    <t>Cantidad por la que se supera el límite de intensidad (supuesto de reintegro parcial)</t>
  </si>
  <si>
    <t>5.d.</t>
  </si>
  <si>
    <r>
      <rPr>
        <rFont val="Times New Roman"/>
        <b/>
        <color theme="1"/>
      </rPr>
      <t>En su caso,</t>
    </r>
    <r>
      <rPr>
        <rFont val="Times New Roman"/>
        <b/>
        <color theme="1"/>
      </rPr>
      <t xml:space="preserve"> tres presupuestos</t>
    </r>
    <r>
      <rPr>
        <rFont val="Times New Roman"/>
        <b/>
        <color theme="1"/>
      </rPr>
      <t xml:space="preserve"> (art. 25. 2.f Reglamento de Subvenciones)</t>
    </r>
  </si>
  <si>
    <t>Se constatan pagos a proveedores iguales o superiores a 15.000,00 €</t>
  </si>
  <si>
    <t xml:space="preserve"> n</t>
  </si>
  <si>
    <t>Otros supuestos</t>
  </si>
  <si>
    <t>Se hacen constar otros supuestos</t>
  </si>
  <si>
    <t>¿Se propone reintegro de la subvención?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</si>
</sst>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RED]\-#,###.00"/>
    <numFmt numFmtId="165" formatCode="#,###.00;[Red]\-#,###.00"/>
  </numFmts>
  <fonts count="18">
    <font>
      <sz val="10.0"/>
      <color rgb="FF000000"/>
      <name val="Arial"/>
      <scheme val="minor"/>
    </font>
    <font>
      <sz val="10.0"/>
      <color theme="1"/>
      <name val="Times New Roman"/>
    </font>
    <font>
      <b/>
      <sz val="10.0"/>
      <color theme="1"/>
      <name val="Times New Roman"/>
    </font>
    <font>
      <b/>
      <sz val="10.0"/>
      <color rgb="FF0000FF"/>
      <name val="Times New Roman"/>
    </font>
    <font>
      <color theme="1"/>
      <name val="Arial"/>
    </font>
    <font>
      <b/>
      <color rgb="FF0000FF"/>
      <name val="Times New Roman"/>
    </font>
    <font>
      <b/>
      <color theme="1"/>
      <name val="Times New Roman"/>
    </font>
    <font>
      <color theme="1"/>
      <name val="Times New Roman"/>
    </font>
    <font>
      <color rgb="FF0000FF"/>
      <name val="Times New Roman"/>
    </font>
    <font>
      <b/>
      <sz val="9.0"/>
      <color rgb="FFFFFFFF"/>
      <name val="Helvetica Neue"/>
    </font>
    <font>
      <b/>
      <sz val="9.0"/>
      <color theme="1"/>
      <name val="Helvetica Neue"/>
    </font>
    <font>
      <b/>
      <sz val="9.0"/>
      <color rgb="FFF3F3F3"/>
      <name val="Helvetica Neue"/>
    </font>
    <font>
      <sz val="9.0"/>
      <color rgb="FF0000FF"/>
      <name val="Helvetica Neue"/>
    </font>
    <font>
      <sz val="9.0"/>
      <color theme="1"/>
      <name val="Helvetica Neue"/>
    </font>
    <font>
      <b/>
      <sz val="9.0"/>
      <color rgb="FF0000FF"/>
      <name val="Helvetica Neue"/>
    </font>
    <font/>
    <font>
      <sz val="9.0"/>
      <color rgb="FFFFFFFF"/>
      <name val="Helvetica Neue"/>
    </font>
    <font>
      <sz val="10.0"/>
      <color theme="1"/>
      <name val="Arial"/>
      <scheme val="minor"/>
    </font>
  </fonts>
  <fills count="20">
    <fill>
      <patternFill patternType="none"/>
    </fill>
    <fill>
      <patternFill patternType="lightGray"/>
    </fill>
    <fill>
      <patternFill patternType="solid">
        <fgColor rgb="FFCCCCCC"/>
        <bgColor rgb="FFCCCCCC"/>
      </patternFill>
    </fill>
    <fill>
      <patternFill patternType="solid">
        <fgColor rgb="FFD9D9D9"/>
        <bgColor rgb="FFD9D9D9"/>
      </patternFill>
    </fill>
    <fill>
      <patternFill patternType="solid">
        <fgColor rgb="FFCFE2F3"/>
        <bgColor rgb="FFCFE2F3"/>
      </patternFill>
    </fill>
    <fill>
      <patternFill patternType="solid">
        <fgColor rgb="FFF3F3F3"/>
        <bgColor rgb="FFF3F3F3"/>
      </patternFill>
    </fill>
    <fill>
      <patternFill patternType="solid">
        <fgColor rgb="FFD0E0E3"/>
        <bgColor rgb="FFD0E0E3"/>
      </patternFill>
    </fill>
    <fill>
      <patternFill patternType="solid">
        <fgColor rgb="FF666666"/>
        <bgColor rgb="FF666666"/>
      </patternFill>
    </fill>
    <fill>
      <patternFill patternType="solid">
        <fgColor rgb="FFFFFF00"/>
        <bgColor rgb="FFFFFF00"/>
      </patternFill>
    </fill>
    <fill>
      <patternFill patternType="solid">
        <fgColor rgb="FF6AA84F"/>
        <bgColor rgb="FF6AA84F"/>
      </patternFill>
    </fill>
    <fill>
      <patternFill patternType="solid">
        <fgColor rgb="FFFF9900"/>
        <bgColor rgb="FFFF9900"/>
      </patternFill>
    </fill>
    <fill>
      <patternFill patternType="solid">
        <fgColor rgb="FFF4CCCC"/>
        <bgColor rgb="FFF4CCCC"/>
      </patternFill>
    </fill>
    <fill>
      <patternFill patternType="solid">
        <fgColor rgb="FFC27BA0"/>
        <bgColor rgb="FFC27BA0"/>
      </patternFill>
    </fill>
    <fill>
      <patternFill patternType="solid">
        <fgColor rgb="FFB6D7A8"/>
        <bgColor rgb="FFB6D7A8"/>
      </patternFill>
    </fill>
    <fill>
      <patternFill patternType="solid">
        <fgColor rgb="FFD9D2E9"/>
        <bgColor rgb="FFD9D2E9"/>
      </patternFill>
    </fill>
    <fill>
      <patternFill patternType="solid">
        <fgColor rgb="FFEFEFEF"/>
        <bgColor rgb="FFEFEFEF"/>
      </patternFill>
    </fill>
    <fill>
      <patternFill patternType="solid">
        <fgColor rgb="FFFF0000"/>
        <bgColor rgb="FFFF0000"/>
      </patternFill>
    </fill>
    <fill>
      <patternFill patternType="solid">
        <fgColor rgb="FFFFFFFF"/>
        <bgColor rgb="FFFFFFFF"/>
      </patternFill>
    </fill>
    <fill>
      <patternFill patternType="solid">
        <fgColor rgb="FFEAD1DC"/>
        <bgColor rgb="FFEAD1DC"/>
      </patternFill>
    </fill>
    <fill>
      <patternFill patternType="solid">
        <fgColor rgb="FFC9DAF8"/>
        <bgColor rgb="FFC9DAF8"/>
      </patternFill>
    </fill>
  </fills>
  <borders count="26">
    <border/>
    <border>
      <left style="dotted">
        <color rgb="FFFFFFFF"/>
      </left>
      <right style="dotted">
        <color rgb="FFFFFFFF"/>
      </right>
      <top style="dotted">
        <color rgb="FFFFFFFF"/>
      </top>
      <bottom style="dotted">
        <color rgb="FFFFFFFF"/>
      </bottom>
    </border>
    <border>
      <left/>
      <right/>
      <top/>
      <bottom/>
    </border>
    <border>
      <left/>
      <right style="dotted">
        <color rgb="FFFFFFFF"/>
      </right>
      <top style="dotted">
        <color rgb="FFFFFFFF"/>
      </top>
      <bottom style="dotted">
        <color rgb="FFFFFFFF"/>
      </bottom>
    </border>
    <border>
      <left style="dotted">
        <color rgb="FFFFFFFF"/>
      </left>
      <right/>
      <top style="dotted">
        <color rgb="FFFFFFFF"/>
      </top>
      <bottom style="dotted">
        <color rgb="FFFFFFFF"/>
      </bottom>
    </border>
    <border>
      <right style="dotted">
        <color rgb="FFFFFFFF"/>
      </right>
      <top style="dotted">
        <color rgb="FFFFFFFF"/>
      </top>
      <bottom style="dotted">
        <color rgb="FFFFFFFF"/>
      </bottom>
    </border>
    <border>
      <left/>
      <right/>
      <top style="dotted">
        <color rgb="FF666666"/>
      </top>
      <bottom/>
    </border>
    <border>
      <left/>
      <right/>
      <top style="dotted">
        <color rgb="FFFFFFFF"/>
      </top>
      <bottom style="dotted">
        <color rgb="FFFFFFFF"/>
      </bottom>
    </border>
    <border>
      <left/>
      <right/>
      <top/>
      <bottom style="dotted">
        <color rgb="FFFFFFFF"/>
      </bottom>
    </border>
    <border>
      <left style="dotted">
        <color rgb="FFFFFFFF"/>
      </left>
      <right style="dotted">
        <color rgb="FFFFFFFF"/>
      </right>
      <top/>
      <bottom/>
    </border>
    <border>
      <left/>
      <right style="dotted">
        <color rgb="FFFFFFFF"/>
      </right>
      <top style="dotted">
        <color rgb="FFFFFFFF"/>
      </top>
      <bottom/>
    </border>
    <border>
      <left/>
      <right/>
      <top style="dotted">
        <color rgb="FFFFFFFF"/>
      </top>
      <bottom/>
    </border>
    <border>
      <left style="dotted">
        <color rgb="FFFFFFFF"/>
      </left>
      <top/>
      <bottom style="dotted">
        <color rgb="FFFFFFFF"/>
      </bottom>
    </border>
    <border>
      <top/>
      <bottom style="dotted">
        <color rgb="FFFFFFFF"/>
      </bottom>
    </border>
    <border>
      <right style="dotted">
        <color rgb="FFFFFFFF"/>
      </right>
      <top/>
      <bottom style="dotted">
        <color rgb="FFFFFFFF"/>
      </bottom>
    </border>
    <border>
      <left style="dotted">
        <color rgb="FFFFFFFF"/>
      </left>
      <right/>
      <top style="dotted">
        <color rgb="FFFFFFFF"/>
      </top>
      <bottom/>
    </border>
    <border>
      <left/>
      <right style="dotted">
        <color rgb="FFFFFFFF"/>
      </right>
      <top/>
      <bottom style="dotted">
        <color rgb="FFFFFFFF"/>
      </bottom>
    </border>
    <border>
      <left/>
      <top/>
      <bottom/>
    </border>
    <border>
      <left/>
      <right/>
      <top/>
    </border>
    <border>
      <left/>
      <right/>
    </border>
    <border>
      <left style="dotted">
        <color rgb="FFFFFFFF"/>
      </left>
      <top style="dotted">
        <color rgb="FFFFFFFF"/>
      </top>
      <bottom style="dotted">
        <color rgb="FFFFFFFF"/>
      </bottom>
    </border>
    <border>
      <left/>
      <right/>
      <top style="dotted">
        <color rgb="FFFFFFFF"/>
      </top>
    </border>
    <border>
      <left/>
      <right style="dotted">
        <color rgb="FFFFFFFF"/>
      </right>
      <top style="dotted">
        <color rgb="FFFFFFFF"/>
      </top>
    </border>
    <border>
      <left/>
      <top style="dotted">
        <color rgb="FFFFFFFF"/>
      </top>
      <bottom style="dotted">
        <color rgb="FFFFFFFF"/>
      </bottom>
    </border>
    <border>
      <right/>
      <top/>
      <bottom/>
    </border>
    <border>
      <left/>
      <right/>
      <bottom/>
    </border>
  </borders>
  <cellStyleXfs count="1">
    <xf borderId="0" fillId="0" fontId="0" numFmtId="0" applyAlignment="1" applyFont="1"/>
  </cellStyleXfs>
  <cellXfs count="230">
    <xf borderId="0" fillId="0" fontId="0" numFmtId="0" xfId="0" applyAlignment="1" applyFont="1">
      <alignment readingOrder="0" shrinkToFit="0" vertical="bottom" wrapText="0"/>
    </xf>
    <xf borderId="0" fillId="2" fontId="1" numFmtId="0" xfId="0" applyAlignment="1" applyFill="1" applyFont="1">
      <alignment horizontal="right" readingOrder="0" shrinkToFit="0" vertical="top" wrapText="1"/>
    </xf>
    <xf borderId="0" fillId="2" fontId="2" numFmtId="0" xfId="0" applyAlignment="1" applyFont="1">
      <alignment horizontal="center" shrinkToFit="0" vertical="top" wrapText="1"/>
    </xf>
    <xf borderId="0" fillId="2" fontId="2" numFmtId="0" xfId="0" applyAlignment="1" applyFont="1">
      <alignment horizontal="center" readingOrder="0" shrinkToFit="0" vertical="top" wrapText="1"/>
    </xf>
    <xf borderId="0" fillId="3" fontId="1" numFmtId="0" xfId="0" applyAlignment="1" applyFill="1" applyFont="1">
      <alignment horizontal="right" shrinkToFit="0" vertical="top" wrapText="1"/>
    </xf>
    <xf borderId="0" fillId="3" fontId="3" numFmtId="0" xfId="0" applyAlignment="1" applyFont="1">
      <alignment readingOrder="0" shrinkToFit="0" vertical="top" wrapText="1"/>
    </xf>
    <xf borderId="0" fillId="3" fontId="2" numFmtId="0" xfId="0" applyAlignment="1" applyFont="1">
      <alignment shrinkToFit="0" vertical="top" wrapText="1"/>
    </xf>
    <xf borderId="0" fillId="0" fontId="4" numFmtId="0" xfId="0" applyAlignment="1" applyFont="1">
      <alignment vertical="top"/>
    </xf>
    <xf borderId="0" fillId="0" fontId="5" numFmtId="0" xfId="0" applyAlignment="1" applyFont="1">
      <alignment shrinkToFit="0" vertical="top" wrapText="1"/>
    </xf>
    <xf borderId="0" fillId="3" fontId="6" numFmtId="0" xfId="0" applyAlignment="1" applyFont="1">
      <alignment horizontal="right" shrinkToFit="0" vertical="top" wrapText="1"/>
    </xf>
    <xf borderId="0" fillId="3" fontId="6" numFmtId="0" xfId="0" applyAlignment="1" applyFont="1">
      <alignment shrinkToFit="0" vertical="top" wrapText="1"/>
    </xf>
    <xf borderId="0" fillId="3" fontId="5" numFmtId="0" xfId="0" applyAlignment="1" applyFont="1">
      <alignment shrinkToFit="0" vertical="top" wrapText="1"/>
    </xf>
    <xf borderId="0" fillId="3" fontId="4" numFmtId="0" xfId="0" applyAlignment="1" applyFont="1">
      <alignment vertical="top"/>
    </xf>
    <xf borderId="0" fillId="0" fontId="6" numFmtId="0" xfId="0" applyAlignment="1" applyFont="1">
      <alignment horizontal="right" shrinkToFit="0" vertical="top" wrapText="1"/>
    </xf>
    <xf borderId="0" fillId="0" fontId="6" numFmtId="0" xfId="0" applyAlignment="1" applyFont="1">
      <alignment shrinkToFit="0" vertical="top" wrapText="1"/>
    </xf>
    <xf borderId="0" fillId="0" fontId="4" numFmtId="0" xfId="0" applyAlignment="1" applyFont="1">
      <alignment vertical="top"/>
    </xf>
    <xf borderId="0" fillId="0" fontId="7" numFmtId="0" xfId="0" applyAlignment="1" applyFont="1">
      <alignment shrinkToFit="0" vertical="top" wrapText="1"/>
    </xf>
    <xf borderId="0" fillId="0" fontId="7" numFmtId="0" xfId="0" applyAlignment="1" applyFont="1">
      <alignment shrinkToFit="0" vertical="top" wrapText="1"/>
    </xf>
    <xf borderId="0" fillId="0" fontId="5" numFmtId="46" xfId="0" applyAlignment="1" applyFont="1" applyNumberFormat="1">
      <alignment horizontal="right" shrinkToFit="0" vertical="top" wrapText="1"/>
    </xf>
    <xf borderId="0" fillId="0" fontId="7" numFmtId="0" xfId="0" applyAlignment="1" applyFont="1">
      <alignment horizontal="right" shrinkToFit="0" vertical="top" wrapText="1"/>
    </xf>
    <xf borderId="0" fillId="4" fontId="7" numFmtId="0" xfId="0" applyAlignment="1" applyFill="1" applyFont="1">
      <alignment shrinkToFit="0" vertical="top" wrapText="1"/>
    </xf>
    <xf borderId="0" fillId="0" fontId="8" numFmtId="2" xfId="0" applyAlignment="1" applyFont="1" applyNumberFormat="1">
      <alignment horizontal="right" shrinkToFit="0" vertical="top" wrapText="1"/>
    </xf>
    <xf borderId="0" fillId="3" fontId="7" numFmtId="0" xfId="0" applyAlignment="1" applyFont="1">
      <alignment shrinkToFit="0" vertical="top" wrapText="1"/>
    </xf>
    <xf borderId="0" fillId="3" fontId="6" numFmtId="4" xfId="0" applyAlignment="1" applyFont="1" applyNumberFormat="1">
      <alignment horizontal="right" shrinkToFit="0" vertical="top" wrapText="1"/>
    </xf>
    <xf borderId="0" fillId="2" fontId="4" numFmtId="0" xfId="0" applyAlignment="1" applyFont="1">
      <alignment vertical="top"/>
    </xf>
    <xf borderId="0" fillId="2" fontId="7" numFmtId="0" xfId="0" applyAlignment="1" applyFont="1">
      <alignment shrinkToFit="0" vertical="top" wrapText="1"/>
    </xf>
    <xf borderId="0" fillId="0" fontId="8" numFmtId="0" xfId="0" applyAlignment="1" applyFont="1">
      <alignment shrinkToFit="0" vertical="top" wrapText="1"/>
    </xf>
    <xf borderId="0" fillId="5" fontId="7" numFmtId="0" xfId="0" applyAlignment="1" applyFill="1" applyFont="1">
      <alignment shrinkToFit="0" vertical="top" wrapText="1"/>
    </xf>
    <xf borderId="0" fillId="0" fontId="7" numFmtId="0" xfId="0" applyAlignment="1" applyFont="1">
      <alignment horizontal="right" readingOrder="0" shrinkToFit="0" vertical="top" wrapText="1"/>
    </xf>
    <xf borderId="0" fillId="0" fontId="8" numFmtId="4" xfId="0" applyAlignment="1" applyFont="1" applyNumberFormat="1">
      <alignment shrinkToFit="0" vertical="top" wrapText="1"/>
    </xf>
    <xf borderId="0" fillId="0" fontId="8" numFmtId="4" xfId="0" applyAlignment="1" applyFont="1" applyNumberFormat="1">
      <alignment horizontal="right" shrinkToFit="0" vertical="top" wrapText="1"/>
    </xf>
    <xf borderId="0" fillId="0" fontId="5" numFmtId="0" xfId="0" applyAlignment="1" applyFont="1">
      <alignment shrinkToFit="0" vertical="top" wrapText="1"/>
    </xf>
    <xf borderId="0" fillId="3" fontId="6" numFmtId="0" xfId="0" applyAlignment="1" applyFont="1">
      <alignment horizontal="right" shrinkToFit="0" vertical="top" wrapText="1"/>
    </xf>
    <xf borderId="0" fillId="0" fontId="8" numFmtId="0" xfId="0" applyAlignment="1" applyFont="1">
      <alignment shrinkToFit="0" vertical="top" wrapText="1"/>
    </xf>
    <xf borderId="0" fillId="3" fontId="4" numFmtId="4" xfId="0" applyAlignment="1" applyFont="1" applyNumberFormat="1">
      <alignment vertical="top"/>
    </xf>
    <xf borderId="0" fillId="3" fontId="4" numFmtId="0" xfId="0" applyAlignment="1" applyFont="1">
      <alignment vertical="top"/>
    </xf>
    <xf borderId="0" fillId="0" fontId="5" numFmtId="4" xfId="0" applyAlignment="1" applyFont="1" applyNumberFormat="1">
      <alignment shrinkToFit="0" vertical="top" wrapText="1"/>
    </xf>
    <xf borderId="0" fillId="0" fontId="8" numFmtId="2" xfId="0" applyAlignment="1" applyFont="1" applyNumberFormat="1">
      <alignment shrinkToFit="0" vertical="top" wrapText="1"/>
    </xf>
    <xf borderId="0" fillId="0" fontId="7" numFmtId="0" xfId="0" applyAlignment="1" applyFont="1">
      <alignment horizontal="right" shrinkToFit="0" vertical="top" wrapText="1"/>
    </xf>
    <xf borderId="0" fillId="0" fontId="4" numFmtId="4" xfId="0" applyAlignment="1" applyFont="1" applyNumberFormat="1">
      <alignment vertical="top"/>
    </xf>
    <xf borderId="0" fillId="4" fontId="6" numFmtId="0" xfId="0" applyAlignment="1" applyFont="1">
      <alignment shrinkToFit="0" vertical="top" wrapText="1"/>
    </xf>
    <xf borderId="0" fillId="0" fontId="5" numFmtId="2" xfId="0" applyAlignment="1" applyFont="1" applyNumberFormat="1">
      <alignment horizontal="right" shrinkToFit="0" vertical="top" wrapText="1"/>
    </xf>
    <xf borderId="0" fillId="0" fontId="4" numFmtId="2" xfId="0" applyAlignment="1" applyFont="1" applyNumberFormat="1">
      <alignment vertical="top"/>
    </xf>
    <xf borderId="0" fillId="0" fontId="4" numFmtId="0" xfId="0" applyAlignment="1" applyFont="1">
      <alignment vertical="bottom"/>
    </xf>
    <xf borderId="0" fillId="4" fontId="7" numFmtId="2" xfId="0" applyAlignment="1" applyFont="1" applyNumberFormat="1">
      <alignment horizontal="right" shrinkToFit="0" vertical="top" wrapText="1"/>
    </xf>
    <xf borderId="0" fillId="0" fontId="4" numFmtId="0" xfId="0" applyAlignment="1" applyFont="1">
      <alignment vertical="bottom"/>
    </xf>
    <xf borderId="0" fillId="4" fontId="6" numFmtId="2" xfId="0" applyAlignment="1" applyFont="1" applyNumberFormat="1">
      <alignment horizontal="right" shrinkToFit="0" vertical="top" wrapText="1"/>
    </xf>
    <xf borderId="0" fillId="0" fontId="4" numFmtId="4" xfId="0" applyAlignment="1" applyFont="1" applyNumberFormat="1">
      <alignment vertical="bottom"/>
    </xf>
    <xf borderId="0" fillId="6" fontId="6" numFmtId="0" xfId="0" applyAlignment="1" applyFill="1" applyFont="1">
      <alignment shrinkToFit="0" vertical="top" wrapText="1"/>
    </xf>
    <xf borderId="0" fillId="4" fontId="6" numFmtId="4" xfId="0" applyAlignment="1" applyFont="1" applyNumberFormat="1">
      <alignment horizontal="center" shrinkToFit="0" vertical="top" wrapText="1"/>
    </xf>
    <xf borderId="1" fillId="7" fontId="9" numFmtId="0" xfId="0" applyAlignment="1" applyBorder="1" applyFill="1" applyFont="1">
      <alignment shrinkToFit="0" wrapText="1"/>
    </xf>
    <xf borderId="1" fillId="7" fontId="9" numFmtId="4" xfId="0" applyBorder="1" applyFont="1" applyNumberFormat="1"/>
    <xf borderId="2" fillId="7" fontId="4" numFmtId="0" xfId="0" applyBorder="1" applyFont="1"/>
    <xf borderId="2" fillId="7" fontId="4" numFmtId="4" xfId="0" applyBorder="1" applyFont="1" applyNumberFormat="1"/>
    <xf borderId="3" fillId="8" fontId="10" numFmtId="4" xfId="0" applyAlignment="1" applyBorder="1" applyFill="1" applyFont="1" applyNumberFormat="1">
      <alignment horizontal="right" shrinkToFit="0" wrapText="1"/>
    </xf>
    <xf borderId="2" fillId="9" fontId="4" numFmtId="49" xfId="0" applyBorder="1" applyFill="1" applyFont="1" applyNumberFormat="1"/>
    <xf borderId="2" fillId="9" fontId="4" numFmtId="4" xfId="0" applyBorder="1" applyFont="1" applyNumberFormat="1"/>
    <xf borderId="3" fillId="10" fontId="10" numFmtId="4" xfId="0" applyAlignment="1" applyBorder="1" applyFill="1" applyFont="1" applyNumberFormat="1">
      <alignment horizontal="right" shrinkToFit="0" wrapText="1"/>
    </xf>
    <xf borderId="2" fillId="9" fontId="4" numFmtId="0" xfId="0" applyBorder="1" applyFont="1"/>
    <xf borderId="1" fillId="7" fontId="9" numFmtId="2" xfId="0" applyAlignment="1" applyBorder="1" applyFont="1" applyNumberFormat="1">
      <alignment shrinkToFit="0" wrapText="1"/>
    </xf>
    <xf borderId="3" fillId="8" fontId="10" numFmtId="2" xfId="0" applyAlignment="1" applyBorder="1" applyFont="1" applyNumberFormat="1">
      <alignment horizontal="right" shrinkToFit="0" wrapText="1"/>
    </xf>
    <xf borderId="2" fillId="9" fontId="4" numFmtId="2" xfId="0" applyBorder="1" applyFont="1" applyNumberFormat="1"/>
    <xf borderId="3" fillId="10" fontId="10" numFmtId="2" xfId="0" applyAlignment="1" applyBorder="1" applyFont="1" applyNumberFormat="1">
      <alignment horizontal="right" shrinkToFit="0" wrapText="1"/>
    </xf>
    <xf borderId="2" fillId="7" fontId="4" numFmtId="2" xfId="0" applyBorder="1" applyFont="1" applyNumberFormat="1"/>
    <xf borderId="3" fillId="11" fontId="10" numFmtId="4" xfId="0" applyAlignment="1" applyBorder="1" applyFill="1" applyFont="1" applyNumberFormat="1">
      <alignment horizontal="right" shrinkToFit="0" wrapText="1"/>
    </xf>
    <xf borderId="3" fillId="12" fontId="10" numFmtId="4" xfId="0" applyAlignment="1" applyBorder="1" applyFill="1" applyFont="1" applyNumberFormat="1">
      <alignment horizontal="right" shrinkToFit="0" wrapText="1"/>
    </xf>
    <xf borderId="1" fillId="7" fontId="9" numFmtId="0" xfId="0" applyAlignment="1" applyBorder="1" applyFont="1">
      <alignment horizontal="center" shrinkToFit="0" wrapText="1"/>
    </xf>
    <xf borderId="1" fillId="7" fontId="9" numFmtId="0" xfId="0" applyAlignment="1" applyBorder="1" applyFont="1">
      <alignment horizontal="center" shrinkToFit="0" wrapText="1"/>
    </xf>
    <xf borderId="1" fillId="7" fontId="11" numFmtId="0" xfId="0" applyAlignment="1" applyBorder="1" applyFont="1">
      <alignment horizontal="center" shrinkToFit="0" wrapText="1"/>
    </xf>
    <xf borderId="2" fillId="9" fontId="10" numFmtId="4" xfId="0" applyAlignment="1" applyBorder="1" applyFont="1" applyNumberFormat="1">
      <alignment horizontal="right" shrinkToFit="0" wrapText="1"/>
    </xf>
    <xf borderId="1" fillId="13" fontId="10" numFmtId="0" xfId="0" applyAlignment="1" applyBorder="1" applyFill="1" applyFont="1">
      <alignment shrinkToFit="0" wrapText="1"/>
    </xf>
    <xf borderId="1" fillId="13" fontId="4" numFmtId="0" xfId="0" applyBorder="1" applyFont="1"/>
    <xf borderId="2" fillId="7" fontId="9" numFmtId="0" xfId="0" applyAlignment="1" applyBorder="1" applyFont="1">
      <alignment horizontal="right" vertical="bottom"/>
    </xf>
    <xf borderId="1" fillId="13" fontId="10" numFmtId="0" xfId="0" applyAlignment="1" applyBorder="1" applyFont="1">
      <alignment horizontal="right" shrinkToFit="0" wrapText="1"/>
    </xf>
    <xf borderId="1" fillId="13" fontId="4" numFmtId="4" xfId="0" applyBorder="1" applyFont="1" applyNumberFormat="1"/>
    <xf borderId="1" fillId="13" fontId="10" numFmtId="1" xfId="0" applyAlignment="1" applyBorder="1" applyFont="1" applyNumberFormat="1">
      <alignment horizontal="right" shrinkToFit="0" wrapText="1"/>
    </xf>
    <xf borderId="4" fillId="13" fontId="10" numFmtId="4" xfId="0" applyAlignment="1" applyBorder="1" applyFont="1" applyNumberFormat="1">
      <alignment horizontal="right" shrinkToFit="0" wrapText="1"/>
    </xf>
    <xf borderId="3" fillId="14" fontId="4" numFmtId="1" xfId="0" applyBorder="1" applyFill="1" applyFont="1" applyNumberFormat="1"/>
    <xf borderId="1" fillId="14" fontId="10" numFmtId="1" xfId="0" applyAlignment="1" applyBorder="1" applyFont="1" applyNumberFormat="1">
      <alignment horizontal="right" shrinkToFit="0" wrapText="1"/>
    </xf>
    <xf borderId="1" fillId="14" fontId="10" numFmtId="4" xfId="0" applyAlignment="1" applyBorder="1" applyFont="1" applyNumberFormat="1">
      <alignment horizontal="right" shrinkToFit="0" wrapText="1"/>
    </xf>
    <xf borderId="1" fillId="13" fontId="10" numFmtId="4" xfId="0" applyAlignment="1" applyBorder="1" applyFont="1" applyNumberFormat="1">
      <alignment horizontal="right" shrinkToFit="0" wrapText="1"/>
    </xf>
    <xf borderId="1" fillId="14" fontId="4" numFmtId="1" xfId="0" applyBorder="1" applyFont="1" applyNumberFormat="1"/>
    <xf borderId="1" fillId="0" fontId="12" numFmtId="0" xfId="0" applyAlignment="1" applyBorder="1" applyFont="1">
      <alignment shrinkToFit="0" wrapText="1"/>
    </xf>
    <xf borderId="1" fillId="0" fontId="12" numFmtId="0" xfId="0" applyAlignment="1" applyBorder="1" applyFont="1">
      <alignment shrinkToFit="0" wrapText="1"/>
    </xf>
    <xf borderId="1" fillId="15" fontId="13" numFmtId="0" xfId="0" applyAlignment="1" applyBorder="1" applyFill="1" applyFont="1">
      <alignment horizontal="right" shrinkToFit="0" wrapText="1"/>
    </xf>
    <xf borderId="1" fillId="0" fontId="12" numFmtId="2" xfId="0" applyAlignment="1" applyBorder="1" applyFont="1" applyNumberFormat="1">
      <alignment horizontal="center" shrinkToFit="0" wrapText="1"/>
    </xf>
    <xf borderId="5" fillId="0" fontId="12" numFmtId="0" xfId="0" applyAlignment="1" applyBorder="1" applyFont="1">
      <alignment horizontal="center" shrinkToFit="0" wrapText="1"/>
    </xf>
    <xf borderId="1" fillId="15" fontId="13" numFmtId="0" xfId="0" applyAlignment="1" applyBorder="1" applyFont="1">
      <alignment horizontal="right" shrinkToFit="0" wrapText="1"/>
    </xf>
    <xf borderId="1" fillId="7" fontId="4" numFmtId="0" xfId="0" applyBorder="1" applyFont="1"/>
    <xf borderId="1" fillId="0" fontId="13" numFmtId="0" xfId="0" applyAlignment="1" applyBorder="1" applyFont="1">
      <alignment shrinkToFit="0" wrapText="1"/>
    </xf>
    <xf borderId="0" fillId="0" fontId="13" numFmtId="0" xfId="0" applyAlignment="1" applyFont="1">
      <alignment shrinkToFit="0" wrapText="1"/>
    </xf>
    <xf borderId="1" fillId="0" fontId="12" numFmtId="4" xfId="0" applyAlignment="1" applyBorder="1" applyFont="1" applyNumberFormat="1">
      <alignment horizontal="center" shrinkToFit="0" wrapText="1"/>
    </xf>
    <xf borderId="1" fillId="15" fontId="13" numFmtId="1" xfId="0" applyAlignment="1" applyBorder="1" applyFont="1" applyNumberFormat="1">
      <alignment horizontal="right" shrinkToFit="0" wrapText="1"/>
    </xf>
    <xf borderId="1" fillId="0" fontId="12" numFmtId="0" xfId="0" applyAlignment="1" applyBorder="1" applyFont="1">
      <alignment horizontal="center" shrinkToFit="0" wrapText="1"/>
    </xf>
    <xf borderId="1" fillId="13" fontId="4" numFmtId="0" xfId="0" applyBorder="1" applyFont="1"/>
    <xf borderId="2" fillId="7" fontId="9" numFmtId="0" xfId="0" applyAlignment="1" applyBorder="1" applyFont="1">
      <alignment horizontal="right" vertical="bottom"/>
    </xf>
    <xf borderId="1" fillId="13" fontId="10" numFmtId="0" xfId="0" applyAlignment="1" applyBorder="1" applyFont="1">
      <alignment horizontal="right" shrinkToFit="0" wrapText="1"/>
    </xf>
    <xf borderId="1" fillId="9" fontId="9" numFmtId="0" xfId="0" applyAlignment="1" applyBorder="1" applyFont="1">
      <alignment shrinkToFit="0" wrapText="1"/>
    </xf>
    <xf borderId="1" fillId="9" fontId="4" numFmtId="0" xfId="0" applyBorder="1" applyFont="1"/>
    <xf borderId="1" fillId="16" fontId="12" numFmtId="0" xfId="0" applyAlignment="1" applyBorder="1" applyFill="1" applyFont="1">
      <alignment horizontal="center" shrinkToFit="0" vertical="bottom" wrapText="1"/>
    </xf>
    <xf borderId="3" fillId="7" fontId="4" numFmtId="0" xfId="0" applyBorder="1" applyFont="1"/>
    <xf borderId="1" fillId="9" fontId="4" numFmtId="0" xfId="0" applyBorder="1" applyFont="1"/>
    <xf borderId="1" fillId="16" fontId="12" numFmtId="0" xfId="0" applyAlignment="1" applyBorder="1" applyFont="1">
      <alignment horizontal="center" shrinkToFit="0" wrapText="1"/>
    </xf>
    <xf borderId="1" fillId="0" fontId="12" numFmtId="164" xfId="0" applyAlignment="1" applyBorder="1" applyFont="1" applyNumberFormat="1">
      <alignment horizontal="center" shrinkToFit="0" wrapText="1"/>
    </xf>
    <xf borderId="1" fillId="0" fontId="12" numFmtId="49" xfId="0" applyAlignment="1" applyBorder="1" applyFont="1" applyNumberFormat="1">
      <alignment shrinkToFit="0" wrapText="1"/>
    </xf>
    <xf borderId="6" fillId="7" fontId="4" numFmtId="0" xfId="0" applyBorder="1" applyFont="1"/>
    <xf borderId="2" fillId="9" fontId="4" numFmtId="1" xfId="0" applyBorder="1" applyFont="1" applyNumberFormat="1"/>
    <xf borderId="2" fillId="7" fontId="9" numFmtId="0" xfId="0" applyAlignment="1" applyBorder="1" applyFont="1">
      <alignment horizontal="right"/>
    </xf>
    <xf borderId="3" fillId="11" fontId="10" numFmtId="2" xfId="0" applyAlignment="1" applyBorder="1" applyFont="1" applyNumberFormat="1">
      <alignment horizontal="right" shrinkToFit="0" wrapText="1"/>
    </xf>
    <xf borderId="1" fillId="0" fontId="13" numFmtId="0" xfId="0" applyAlignment="1" applyBorder="1" applyFont="1">
      <alignment horizontal="center" shrinkToFit="0" wrapText="1"/>
    </xf>
    <xf borderId="1" fillId="12" fontId="10" numFmtId="2" xfId="0" applyAlignment="1" applyBorder="1" applyFont="1" applyNumberFormat="1">
      <alignment horizontal="right" shrinkToFit="0" wrapText="1"/>
    </xf>
    <xf borderId="4" fillId="7" fontId="9" numFmtId="0" xfId="0" applyAlignment="1" applyBorder="1" applyFont="1">
      <alignment shrinkToFit="0" wrapText="1"/>
    </xf>
    <xf borderId="7" fillId="7" fontId="4" numFmtId="0" xfId="0" applyBorder="1" applyFont="1"/>
    <xf borderId="8" fillId="7" fontId="4" numFmtId="0" xfId="0" applyBorder="1" applyFont="1"/>
    <xf borderId="9" fillId="7" fontId="4" numFmtId="4" xfId="0" applyBorder="1" applyFont="1" applyNumberFormat="1"/>
    <xf borderId="1" fillId="8" fontId="10" numFmtId="4" xfId="0" applyAlignment="1" applyBorder="1" applyFont="1" applyNumberFormat="1">
      <alignment horizontal="right" shrinkToFit="0" wrapText="1"/>
    </xf>
    <xf borderId="1" fillId="10" fontId="10" numFmtId="4" xfId="0" applyAlignment="1" applyBorder="1" applyFont="1" applyNumberFormat="1">
      <alignment horizontal="right" shrinkToFit="0" wrapText="1"/>
    </xf>
    <xf borderId="4" fillId="7" fontId="11" numFmtId="0" xfId="0" applyBorder="1" applyFont="1"/>
    <xf borderId="4" fillId="7" fontId="11" numFmtId="0" xfId="0" applyAlignment="1" applyBorder="1" applyFont="1">
      <alignment shrinkToFit="0" wrapText="1"/>
    </xf>
    <xf borderId="10" fillId="11" fontId="10" numFmtId="2" xfId="0" applyAlignment="1" applyBorder="1" applyFont="1" applyNumberFormat="1">
      <alignment horizontal="right" shrinkToFit="0" wrapText="1"/>
    </xf>
    <xf borderId="2" fillId="12" fontId="10" numFmtId="2" xfId="0" applyAlignment="1" applyBorder="1" applyFont="1" applyNumberFormat="1">
      <alignment horizontal="right" shrinkToFit="0" wrapText="1"/>
    </xf>
    <xf borderId="4" fillId="7" fontId="11" numFmtId="49" xfId="0" applyAlignment="1" applyBorder="1" applyFont="1" applyNumberFormat="1">
      <alignment shrinkToFit="0" wrapText="1"/>
    </xf>
    <xf borderId="7" fillId="7" fontId="4" numFmtId="49" xfId="0" applyBorder="1" applyFont="1" applyNumberFormat="1"/>
    <xf borderId="3" fillId="7" fontId="4" numFmtId="49" xfId="0" applyBorder="1" applyFont="1" applyNumberFormat="1"/>
    <xf borderId="4" fillId="15" fontId="13" numFmtId="0" xfId="0" applyAlignment="1" applyBorder="1" applyFont="1">
      <alignment horizontal="right" shrinkToFit="0" vertical="bottom" wrapText="1"/>
    </xf>
    <xf borderId="11" fillId="7" fontId="4" numFmtId="0" xfId="0" applyBorder="1" applyFont="1"/>
    <xf borderId="7" fillId="7" fontId="9" numFmtId="0" xfId="0" applyAlignment="1" applyBorder="1" applyFont="1">
      <alignment shrinkToFit="0" wrapText="1"/>
    </xf>
    <xf borderId="12" fillId="17" fontId="14" numFmtId="0" xfId="0" applyAlignment="1" applyBorder="1" applyFill="1" applyFont="1">
      <alignment shrinkToFit="0" wrapText="1"/>
    </xf>
    <xf borderId="13" fillId="0" fontId="15" numFmtId="0" xfId="0" applyBorder="1" applyFont="1"/>
    <xf borderId="14" fillId="0" fontId="15" numFmtId="0" xfId="0" applyBorder="1" applyFont="1"/>
    <xf borderId="1" fillId="18" fontId="13" numFmtId="0" xfId="0" applyAlignment="1" applyBorder="1" applyFill="1" applyFont="1">
      <alignment horizontal="right" shrinkToFit="0" wrapText="1"/>
    </xf>
    <xf borderId="12" fillId="17" fontId="13" numFmtId="0" xfId="0" applyAlignment="1" applyBorder="1" applyFont="1">
      <alignment shrinkToFit="0" wrapText="1"/>
    </xf>
    <xf borderId="1" fillId="7" fontId="4" numFmtId="4" xfId="0" applyBorder="1" applyFont="1" applyNumberFormat="1"/>
    <xf borderId="15" fillId="7" fontId="9" numFmtId="0" xfId="0" applyAlignment="1" applyBorder="1" applyFont="1">
      <alignment shrinkToFit="0" wrapText="1"/>
    </xf>
    <xf borderId="11" fillId="7" fontId="9" numFmtId="0" xfId="0" applyAlignment="1" applyBorder="1" applyFont="1">
      <alignment shrinkToFit="0" wrapText="1"/>
    </xf>
    <xf borderId="16" fillId="7" fontId="9" numFmtId="0" xfId="0" applyAlignment="1" applyBorder="1" applyFont="1">
      <alignment horizontal="center" shrinkToFit="0" wrapText="1"/>
    </xf>
    <xf borderId="2" fillId="7" fontId="9" numFmtId="4" xfId="0" applyAlignment="1" applyBorder="1" applyFont="1" applyNumberFormat="1">
      <alignment horizontal="center" shrinkToFit="0" wrapText="1"/>
    </xf>
    <xf borderId="1" fillId="7" fontId="11" numFmtId="0" xfId="0" applyAlignment="1" applyBorder="1" applyFont="1">
      <alignment shrinkToFit="0" wrapText="1"/>
    </xf>
    <xf borderId="1" fillId="18" fontId="10" numFmtId="2" xfId="0" applyAlignment="1" applyBorder="1" applyFont="1" applyNumberFormat="1">
      <alignment horizontal="right" shrinkToFit="0" wrapText="1"/>
    </xf>
    <xf borderId="4" fillId="17" fontId="12" numFmtId="0" xfId="0" applyBorder="1" applyFont="1"/>
    <xf borderId="17" fillId="7" fontId="4" numFmtId="0" xfId="0" applyBorder="1" applyFont="1"/>
    <xf borderId="1" fillId="7" fontId="16" numFmtId="0" xfId="0" applyAlignment="1" applyBorder="1" applyFont="1">
      <alignment shrinkToFit="0" wrapText="1"/>
    </xf>
    <xf borderId="2" fillId="17" fontId="4" numFmtId="4" xfId="0" applyAlignment="1" applyBorder="1" applyFont="1" applyNumberFormat="1">
      <alignment vertical="bottom"/>
    </xf>
    <xf borderId="4" fillId="17" fontId="4" numFmtId="0" xfId="0" applyBorder="1" applyFont="1"/>
    <xf borderId="1" fillId="17" fontId="12" numFmtId="0" xfId="0" applyBorder="1" applyFont="1"/>
    <xf borderId="1" fillId="0" fontId="4" numFmtId="0" xfId="0" applyBorder="1" applyFont="1"/>
    <xf borderId="18" fillId="7" fontId="4" numFmtId="0" xfId="0" applyBorder="1" applyFont="1"/>
    <xf borderId="19" fillId="7" fontId="4" numFmtId="0" xfId="0" applyBorder="1" applyFont="1"/>
    <xf borderId="18" fillId="7" fontId="4" numFmtId="165" xfId="0" applyBorder="1" applyFont="1" applyNumberFormat="1"/>
    <xf borderId="18" fillId="7" fontId="4" numFmtId="10" xfId="0" applyBorder="1" applyFont="1" applyNumberFormat="1"/>
    <xf borderId="18" fillId="7" fontId="4" numFmtId="4" xfId="0" applyBorder="1" applyFont="1" applyNumberFormat="1"/>
    <xf borderId="0" fillId="0" fontId="17" numFmtId="0" xfId="0" applyFont="1"/>
    <xf borderId="2" fillId="7" fontId="4" numFmtId="0" xfId="0" applyAlignment="1" applyBorder="1" applyFont="1">
      <alignment vertical="bottom"/>
    </xf>
    <xf borderId="4" fillId="13" fontId="4" numFmtId="4" xfId="0" applyBorder="1" applyFont="1" applyNumberFormat="1"/>
    <xf borderId="1" fillId="15" fontId="4" numFmtId="0" xfId="0" applyBorder="1" applyFont="1"/>
    <xf borderId="0" fillId="0" fontId="4" numFmtId="0" xfId="0" applyFont="1"/>
    <xf borderId="1" fillId="0" fontId="4" numFmtId="0" xfId="0" applyBorder="1" applyFont="1"/>
    <xf borderId="20" fillId="0" fontId="12" numFmtId="0" xfId="0" applyAlignment="1" applyBorder="1" applyFont="1">
      <alignment horizontal="center" shrinkToFit="0" wrapText="1"/>
    </xf>
    <xf borderId="12" fillId="17" fontId="14" numFmtId="0" xfId="0" applyAlignment="1" applyBorder="1" applyFont="1">
      <alignment shrinkToFit="0" vertical="bottom" wrapText="1"/>
    </xf>
    <xf borderId="4" fillId="7" fontId="4" numFmtId="4" xfId="0" applyBorder="1" applyFont="1" applyNumberFormat="1"/>
    <xf borderId="7" fillId="7" fontId="4" numFmtId="4" xfId="0" applyBorder="1" applyFont="1" applyNumberFormat="1"/>
    <xf borderId="3" fillId="7" fontId="4" numFmtId="4" xfId="0" applyBorder="1" applyFont="1" applyNumberFormat="1"/>
    <xf borderId="2" fillId="7" fontId="9" numFmtId="4" xfId="0" applyAlignment="1" applyBorder="1" applyFont="1" applyNumberFormat="1">
      <alignment horizontal="center" shrinkToFit="0" vertical="bottom" wrapText="1"/>
    </xf>
    <xf borderId="16" fillId="7" fontId="16" numFmtId="0" xfId="0" applyAlignment="1" applyBorder="1" applyFont="1">
      <alignment shrinkToFit="0" wrapText="1"/>
    </xf>
    <xf borderId="3" fillId="7" fontId="16" numFmtId="0" xfId="0" applyAlignment="1" applyBorder="1" applyFont="1">
      <alignment shrinkToFit="0" wrapText="1"/>
    </xf>
    <xf borderId="2" fillId="7" fontId="4" numFmtId="165" xfId="0" applyBorder="1" applyFont="1" applyNumberFormat="1"/>
    <xf borderId="2" fillId="7" fontId="4" numFmtId="10" xfId="0" applyBorder="1" applyFont="1" applyNumberFormat="1"/>
    <xf borderId="2" fillId="7" fontId="9" numFmtId="0" xfId="0" applyAlignment="1" applyBorder="1" applyFont="1">
      <alignment vertical="bottom"/>
    </xf>
    <xf borderId="3" fillId="7" fontId="4" numFmtId="1" xfId="0" applyBorder="1" applyFont="1" applyNumberFormat="1"/>
    <xf borderId="1" fillId="7" fontId="4" numFmtId="1" xfId="0" applyBorder="1" applyFont="1" applyNumberFormat="1"/>
    <xf borderId="2" fillId="13" fontId="4" numFmtId="4" xfId="0" applyBorder="1" applyFont="1" applyNumberFormat="1"/>
    <xf borderId="0" fillId="0" fontId="13" numFmtId="1" xfId="0" applyAlignment="1" applyFont="1" applyNumberFormat="1">
      <alignment shrinkToFit="0" wrapText="1"/>
    </xf>
    <xf borderId="6" fillId="7" fontId="4" numFmtId="4" xfId="0" applyBorder="1" applyFont="1" applyNumberFormat="1"/>
    <xf borderId="1" fillId="7" fontId="9" numFmtId="2" xfId="0" applyAlignment="1" applyBorder="1" applyFont="1" applyNumberFormat="1">
      <alignment horizontal="center" shrinkToFit="0" wrapText="1"/>
    </xf>
    <xf borderId="1" fillId="0" fontId="12" numFmtId="4" xfId="0" applyAlignment="1" applyBorder="1" applyFont="1" applyNumberFormat="1">
      <alignment shrinkToFit="0" wrapText="1"/>
    </xf>
    <xf borderId="1" fillId="0" fontId="13" numFmtId="4" xfId="0" applyAlignment="1" applyBorder="1" applyFont="1" applyNumberFormat="1">
      <alignment horizontal="center" shrinkToFit="0" wrapText="1"/>
    </xf>
    <xf borderId="4" fillId="7" fontId="11" numFmtId="49" xfId="0" applyBorder="1" applyFont="1" applyNumberFormat="1"/>
    <xf borderId="4" fillId="7" fontId="9" numFmtId="49" xfId="0" applyAlignment="1" applyBorder="1" applyFont="1" applyNumberFormat="1">
      <alignment shrinkToFit="0" wrapText="1"/>
    </xf>
    <xf borderId="21" fillId="7" fontId="4" numFmtId="0" xfId="0" applyBorder="1" applyFont="1"/>
    <xf borderId="22" fillId="7" fontId="4" numFmtId="0" xfId="0" applyBorder="1" applyFont="1"/>
    <xf borderId="23" fillId="7" fontId="9" numFmtId="0" xfId="0" applyAlignment="1" applyBorder="1" applyFont="1">
      <alignment shrinkToFit="0" wrapText="1"/>
    </xf>
    <xf borderId="24" fillId="7" fontId="9" numFmtId="4" xfId="0" applyAlignment="1" applyBorder="1" applyFont="1" applyNumberFormat="1">
      <alignment horizontal="right"/>
    </xf>
    <xf borderId="1" fillId="18" fontId="13" numFmtId="4" xfId="0" applyAlignment="1" applyBorder="1" applyFont="1" applyNumberFormat="1">
      <alignment horizontal="right" shrinkToFit="0" wrapText="1"/>
    </xf>
    <xf borderId="12" fillId="17" fontId="13" numFmtId="4" xfId="0" applyAlignment="1" applyBorder="1" applyFont="1" applyNumberFormat="1">
      <alignment shrinkToFit="0" wrapText="1"/>
    </xf>
    <xf borderId="25" fillId="7" fontId="4" numFmtId="0" xfId="0" applyBorder="1" applyFont="1"/>
    <xf borderId="25" fillId="7" fontId="4" numFmtId="4" xfId="0" applyBorder="1" applyFont="1" applyNumberFormat="1"/>
    <xf borderId="4" fillId="7" fontId="4" numFmtId="0" xfId="0" applyBorder="1" applyFont="1"/>
    <xf borderId="1" fillId="0" fontId="13" numFmtId="2" xfId="0" applyAlignment="1" applyBorder="1" applyFont="1" applyNumberFormat="1">
      <alignment horizontal="center" shrinkToFit="0" wrapText="1"/>
    </xf>
    <xf borderId="1" fillId="15" fontId="13" numFmtId="2" xfId="0" applyAlignment="1" applyBorder="1" applyFont="1" applyNumberFormat="1">
      <alignment horizontal="right" shrinkToFit="0" wrapText="1"/>
    </xf>
    <xf borderId="1" fillId="7" fontId="9" numFmtId="4" xfId="0" applyAlignment="1" applyBorder="1" applyFont="1" applyNumberFormat="1">
      <alignment horizontal="center" shrinkToFit="0" wrapText="1"/>
    </xf>
    <xf borderId="2" fillId="7" fontId="9" numFmtId="165" xfId="0" applyAlignment="1" applyBorder="1" applyFont="1" applyNumberFormat="1">
      <alignment horizontal="right"/>
    </xf>
    <xf borderId="1" fillId="0" fontId="12" numFmtId="10" xfId="0" applyAlignment="1" applyBorder="1" applyFont="1" applyNumberFormat="1">
      <alignment horizontal="center" shrinkToFit="0" wrapText="1"/>
    </xf>
    <xf borderId="1" fillId="15" fontId="13" numFmtId="10" xfId="0" applyAlignment="1" applyBorder="1" applyFont="1" applyNumberFormat="1">
      <alignment horizontal="right" shrinkToFit="0" wrapText="1"/>
    </xf>
    <xf borderId="1" fillId="15" fontId="13" numFmtId="4" xfId="0" applyAlignment="1" applyBorder="1" applyFont="1" applyNumberFormat="1">
      <alignment horizontal="right" shrinkToFit="0" wrapText="1"/>
    </xf>
    <xf borderId="0" fillId="2" fontId="1" numFmtId="0" xfId="0" applyAlignment="1" applyFont="1">
      <alignment horizontal="right" shrinkToFit="0" vertical="top" wrapText="1"/>
    </xf>
    <xf borderId="0" fillId="2" fontId="3" numFmtId="0" xfId="0" applyAlignment="1" applyFont="1">
      <alignment horizontal="center" shrinkToFit="0" vertical="top" wrapText="1"/>
    </xf>
    <xf borderId="0" fillId="3" fontId="3" numFmtId="0" xfId="0" applyAlignment="1" applyFont="1">
      <alignment shrinkToFit="0" vertical="top" wrapText="1"/>
    </xf>
    <xf borderId="0" fillId="3" fontId="7" numFmtId="0" xfId="0" applyAlignment="1" applyFont="1">
      <alignment horizontal="right" shrinkToFit="0" vertical="top" wrapText="1"/>
    </xf>
    <xf borderId="0" fillId="3" fontId="5" numFmtId="0" xfId="0" applyAlignment="1" applyFont="1">
      <alignment shrinkToFit="0" vertical="top" wrapText="1"/>
    </xf>
    <xf borderId="0" fillId="0" fontId="5" numFmtId="4" xfId="0" applyAlignment="1" applyFont="1" applyNumberFormat="1">
      <alignment horizontal="right" shrinkToFit="0" vertical="top" wrapText="1"/>
    </xf>
    <xf borderId="0" fillId="19" fontId="6" numFmtId="0" xfId="0" applyAlignment="1" applyFill="1" applyFont="1">
      <alignment shrinkToFit="0" vertical="top" wrapText="1"/>
    </xf>
    <xf borderId="0" fillId="6" fontId="6" numFmtId="4" xfId="0" applyAlignment="1" applyFont="1" applyNumberFormat="1">
      <alignment horizontal="right" shrinkToFit="0" vertical="top" wrapText="1"/>
    </xf>
    <xf borderId="0" fillId="4" fontId="6" numFmtId="4" xfId="0" applyAlignment="1" applyFont="1" applyNumberFormat="1">
      <alignment horizontal="right" shrinkToFit="0" vertical="top" wrapText="1"/>
    </xf>
    <xf borderId="0" fillId="0" fontId="5" numFmtId="10" xfId="0" applyAlignment="1" applyFont="1" applyNumberFormat="1">
      <alignment horizontal="right" shrinkToFit="0" vertical="top" wrapText="1"/>
    </xf>
    <xf borderId="0" fillId="17" fontId="4" numFmtId="0" xfId="0" applyAlignment="1" applyFont="1">
      <alignment vertical="top"/>
    </xf>
    <xf borderId="0" fillId="19" fontId="6" numFmtId="4" xfId="0" applyAlignment="1" applyFont="1" applyNumberFormat="1">
      <alignment horizontal="right" shrinkToFit="0" vertical="top" wrapText="1"/>
    </xf>
    <xf borderId="0" fillId="17" fontId="4" numFmtId="0" xfId="0" applyAlignment="1" applyFont="1">
      <alignment vertical="top"/>
    </xf>
    <xf borderId="0" fillId="6" fontId="4" numFmtId="4" xfId="0" applyAlignment="1" applyFont="1" applyNumberFormat="1">
      <alignment vertical="top"/>
    </xf>
    <xf borderId="0" fillId="17" fontId="7" numFmtId="0" xfId="0" applyAlignment="1" applyFont="1">
      <alignment shrinkToFit="0" vertical="top" wrapText="1"/>
    </xf>
    <xf borderId="0" fillId="6" fontId="6" numFmtId="10" xfId="0" applyAlignment="1" applyFont="1" applyNumberFormat="1">
      <alignment horizontal="right" shrinkToFit="0" vertical="top" wrapText="1"/>
    </xf>
    <xf borderId="0" fillId="0" fontId="4" numFmtId="10" xfId="0" applyAlignment="1" applyFont="1" applyNumberFormat="1">
      <alignment vertical="top"/>
    </xf>
    <xf borderId="0" fillId="4" fontId="6" numFmtId="9" xfId="0" applyAlignment="1" applyFont="1" applyNumberFormat="1">
      <alignment horizontal="right" shrinkToFit="0" vertical="top" wrapText="1"/>
    </xf>
    <xf borderId="0" fillId="6" fontId="7" numFmtId="0" xfId="0" applyAlignment="1" applyFont="1">
      <alignment shrinkToFit="0" vertical="top" wrapText="1"/>
    </xf>
    <xf borderId="0" fillId="6" fontId="7" numFmtId="4" xfId="0" applyAlignment="1" applyFont="1" applyNumberFormat="1">
      <alignment horizontal="right" shrinkToFit="0" vertical="top" wrapText="1"/>
    </xf>
    <xf borderId="0" fillId="6" fontId="7" numFmtId="10" xfId="0" applyAlignment="1" applyFont="1" applyNumberFormat="1">
      <alignment shrinkToFit="0" vertical="top" wrapText="1"/>
    </xf>
    <xf borderId="0" fillId="0" fontId="6" numFmtId="0" xfId="0" applyAlignment="1" applyFont="1">
      <alignment shrinkToFit="0" vertical="top" wrapText="1"/>
    </xf>
    <xf borderId="0" fillId="0" fontId="4" numFmtId="9" xfId="0" applyAlignment="1" applyFont="1" applyNumberFormat="1">
      <alignment vertical="top"/>
    </xf>
    <xf borderId="0" fillId="0" fontId="5" numFmtId="4" xfId="0" applyAlignment="1" applyFont="1" applyNumberFormat="1">
      <alignment readingOrder="0" shrinkToFit="0" vertical="top" wrapText="1"/>
    </xf>
    <xf borderId="0" fillId="0" fontId="6" numFmtId="0" xfId="0" applyAlignment="1" applyFont="1">
      <alignment horizontal="right" shrinkToFit="0" vertical="top" wrapText="1"/>
    </xf>
    <xf borderId="0" fillId="17" fontId="6" numFmtId="0" xfId="0" applyAlignment="1" applyFont="1">
      <alignment shrinkToFit="0" vertical="top" wrapText="1"/>
    </xf>
    <xf borderId="0" fillId="17" fontId="4" numFmtId="4" xfId="0" applyAlignment="1" applyFont="1" applyNumberFormat="1">
      <alignment vertical="top"/>
    </xf>
    <xf borderId="0" fillId="17" fontId="7" numFmtId="0" xfId="0" applyAlignment="1" applyFont="1">
      <alignment shrinkToFit="0" vertical="top" wrapText="1"/>
    </xf>
    <xf borderId="0" fillId="17" fontId="8" numFmtId="4" xfId="0" applyAlignment="1" applyFont="1" applyNumberFormat="1">
      <alignment horizontal="right" shrinkToFit="0" vertical="top" wrapText="1"/>
    </xf>
    <xf borderId="0" fillId="0" fontId="7" numFmtId="0" xfId="0" applyAlignment="1" applyFont="1">
      <alignment readingOrder="0" shrinkToFit="0" vertical="top" wrapText="1"/>
    </xf>
    <xf borderId="0" fillId="10" fontId="6" numFmtId="4" xfId="0" applyAlignment="1" applyFont="1" applyNumberFormat="1">
      <alignment shrinkToFit="0" vertical="top" wrapText="1"/>
    </xf>
    <xf borderId="0" fillId="17" fontId="7" numFmtId="0" xfId="0" applyAlignment="1" applyFont="1">
      <alignment readingOrder="0" shrinkToFit="0" textRotation="0" vertical="top" wrapText="1"/>
    </xf>
    <xf borderId="0" fillId="10" fontId="6" numFmtId="4" xfId="0" applyAlignment="1" applyFont="1" applyNumberFormat="1">
      <alignment horizontal="right" shrinkToFit="0" vertical="top" wrapText="1"/>
    </xf>
    <xf borderId="0" fillId="6" fontId="6" numFmtId="4" xfId="0" applyAlignment="1" applyFont="1" applyNumberFormat="1">
      <alignment horizontal="center" shrinkToFit="0" vertical="top" wrapText="1"/>
    </xf>
    <xf borderId="0" fillId="10" fontId="6" numFmtId="4" xfId="0" applyAlignment="1" applyFont="1" applyNumberFormat="1">
      <alignment horizontal="center" shrinkToFit="0" vertical="top" wrapText="1"/>
    </xf>
    <xf borderId="0" fillId="6" fontId="5" numFmtId="4" xfId="0" applyAlignment="1" applyFont="1" applyNumberFormat="1">
      <alignment shrinkToFit="0" vertical="top" wrapText="1"/>
    </xf>
  </cellXfs>
  <cellStyles count="1">
    <cellStyle xfId="0" name="Normal" builtinId="0"/>
  </cellStyles>
  <dxfs count="4">
    <dxf>
      <font/>
      <fill>
        <patternFill patternType="solid">
          <fgColor rgb="FFFF9900"/>
          <bgColor rgb="FFFF9900"/>
        </patternFill>
      </fill>
      <border/>
    </dxf>
    <dxf>
      <font/>
      <fill>
        <patternFill patternType="solid">
          <fgColor rgb="FFB7E1CD"/>
          <bgColor rgb="FFB7E1CD"/>
        </patternFill>
      </fill>
      <border/>
    </dxf>
    <dxf>
      <font/>
      <fill>
        <patternFill patternType="solid">
          <fgColor rgb="FFFFFF00"/>
          <bgColor rgb="FFFFFF00"/>
        </patternFill>
      </fill>
      <border/>
    </dxf>
    <dxf>
      <font>
        <color rgb="FF000000"/>
      </font>
      <fill>
        <patternFill patternType="solid">
          <fgColor rgb="FFFF9900"/>
          <bgColor rgb="FFFF99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7.38"/>
    <col customWidth="1" min="2" max="2" width="28.75"/>
    <col customWidth="1" min="3" max="3" width="11.5"/>
    <col customWidth="1" min="4" max="4" width="28.75"/>
  </cols>
  <sheetData>
    <row r="1">
      <c r="A1" s="1" t="s">
        <v>0</v>
      </c>
      <c r="B1" s="2" t="s">
        <v>1</v>
      </c>
      <c r="C1" s="2"/>
      <c r="D1" s="3" t="s">
        <v>2</v>
      </c>
    </row>
    <row r="2">
      <c r="A2" s="4"/>
      <c r="B2" s="5" t="s">
        <v>3</v>
      </c>
      <c r="C2" s="6" t="s">
        <v>4</v>
      </c>
      <c r="D2" s="6" t="s">
        <v>5</v>
      </c>
    </row>
    <row r="3">
      <c r="A3" s="7"/>
      <c r="B3" s="8" t="s">
        <v>6</v>
      </c>
      <c r="C3" s="7"/>
      <c r="D3" s="8"/>
    </row>
    <row r="4">
      <c r="A4" s="7"/>
      <c r="B4" s="8" t="s">
        <v>7</v>
      </c>
      <c r="C4" s="7"/>
      <c r="D4" s="8"/>
    </row>
    <row r="5">
      <c r="A5" s="9" t="s">
        <v>8</v>
      </c>
      <c r="B5" s="10" t="s">
        <v>9</v>
      </c>
      <c r="C5" s="11" t="s">
        <v>10</v>
      </c>
      <c r="D5" s="12"/>
    </row>
    <row r="6">
      <c r="A6" s="7"/>
      <c r="B6" s="7"/>
      <c r="C6" s="7"/>
      <c r="D6" s="7"/>
    </row>
    <row r="7">
      <c r="A7" s="9">
        <v>2.0</v>
      </c>
      <c r="B7" s="10" t="s">
        <v>11</v>
      </c>
      <c r="C7" s="12"/>
      <c r="D7" s="12"/>
    </row>
    <row r="8">
      <c r="A8" s="13" t="s">
        <v>12</v>
      </c>
      <c r="B8" s="14" t="s">
        <v>13</v>
      </c>
      <c r="C8" s="15"/>
      <c r="D8" s="7"/>
    </row>
    <row r="9">
      <c r="A9" s="7"/>
      <c r="B9" s="16" t="s">
        <v>14</v>
      </c>
      <c r="C9" s="8" t="s">
        <v>10</v>
      </c>
      <c r="D9" s="17" t="s">
        <v>15</v>
      </c>
    </row>
    <row r="10">
      <c r="A10" s="7"/>
      <c r="B10" s="16" t="s">
        <v>16</v>
      </c>
      <c r="C10" s="14" t="s">
        <v>17</v>
      </c>
      <c r="D10" s="15"/>
    </row>
    <row r="11">
      <c r="A11" s="7"/>
      <c r="B11" s="16" t="s">
        <v>18</v>
      </c>
      <c r="C11" s="18">
        <v>0.0</v>
      </c>
      <c r="D11" s="15"/>
    </row>
    <row r="12">
      <c r="A12" s="13" t="s">
        <v>19</v>
      </c>
      <c r="B12" s="14" t="s">
        <v>20</v>
      </c>
      <c r="C12" s="15"/>
      <c r="D12" s="7"/>
    </row>
    <row r="13">
      <c r="A13" s="19" t="s">
        <v>21</v>
      </c>
      <c r="B13" s="20" t="s">
        <v>22</v>
      </c>
      <c r="C13" s="21">
        <v>0.0</v>
      </c>
      <c r="D13" s="7"/>
    </row>
    <row r="14">
      <c r="A14" s="19" t="s">
        <v>23</v>
      </c>
      <c r="B14" s="20" t="s">
        <v>24</v>
      </c>
      <c r="C14" s="21">
        <v>0.0</v>
      </c>
      <c r="D14" s="7"/>
    </row>
    <row r="15">
      <c r="A15" s="19" t="s">
        <v>25</v>
      </c>
      <c r="B15" s="20" t="s">
        <v>26</v>
      </c>
      <c r="C15" s="21">
        <v>0.0</v>
      </c>
      <c r="D15" s="7"/>
    </row>
    <row r="16">
      <c r="A16" s="19" t="s">
        <v>27</v>
      </c>
      <c r="B16" s="20" t="s">
        <v>28</v>
      </c>
      <c r="C16" s="21">
        <v>0.0</v>
      </c>
      <c r="D16" s="7"/>
    </row>
    <row r="17">
      <c r="A17" s="19" t="s">
        <v>29</v>
      </c>
      <c r="B17" s="20" t="s">
        <v>30</v>
      </c>
      <c r="C17" s="21">
        <v>0.0</v>
      </c>
      <c r="D17" s="7"/>
    </row>
    <row r="18">
      <c r="A18" s="19" t="s">
        <v>31</v>
      </c>
      <c r="B18" s="20" t="s">
        <v>32</v>
      </c>
      <c r="C18" s="21">
        <v>0.0</v>
      </c>
      <c r="D18" s="7"/>
    </row>
    <row r="19">
      <c r="A19" s="13" t="s">
        <v>33</v>
      </c>
      <c r="B19" s="14" t="s">
        <v>34</v>
      </c>
      <c r="C19" s="7"/>
      <c r="D19" s="7"/>
    </row>
    <row r="20">
      <c r="A20" s="7"/>
      <c r="B20" s="16" t="s">
        <v>35</v>
      </c>
      <c r="C20" s="21">
        <v>0.0</v>
      </c>
      <c r="D20" s="15"/>
    </row>
    <row r="21">
      <c r="A21" s="7"/>
      <c r="B21" s="22" t="s">
        <v>36</v>
      </c>
      <c r="C21" s="23">
        <v>56.8</v>
      </c>
      <c r="D21" s="15"/>
    </row>
    <row r="22">
      <c r="A22" s="7"/>
      <c r="B22" s="22" t="s">
        <v>37</v>
      </c>
      <c r="C22" s="23">
        <v>55.65</v>
      </c>
      <c r="D22" s="16" t="s">
        <v>38</v>
      </c>
    </row>
    <row r="23">
      <c r="A23" s="13" t="s">
        <v>39</v>
      </c>
      <c r="B23" s="14" t="s">
        <v>40</v>
      </c>
      <c r="C23" s="8" t="s">
        <v>10</v>
      </c>
      <c r="D23" s="16" t="s">
        <v>41</v>
      </c>
    </row>
    <row r="24">
      <c r="A24" s="7"/>
      <c r="B24" s="7"/>
      <c r="C24" s="15"/>
      <c r="D24" s="7"/>
    </row>
    <row r="25">
      <c r="A25" s="7"/>
      <c r="B25" s="7"/>
      <c r="C25" s="15"/>
      <c r="D25" s="7"/>
    </row>
    <row r="26">
      <c r="A26" s="9" t="s">
        <v>42</v>
      </c>
      <c r="B26" s="10" t="s">
        <v>43</v>
      </c>
      <c r="C26" s="24"/>
      <c r="D26" s="25" t="s">
        <v>44</v>
      </c>
    </row>
    <row r="27">
      <c r="A27" s="13" t="s">
        <v>45</v>
      </c>
      <c r="B27" s="14" t="s">
        <v>46</v>
      </c>
      <c r="C27" s="8" t="s">
        <v>10</v>
      </c>
      <c r="D27" s="7"/>
    </row>
    <row r="28">
      <c r="A28" s="7"/>
      <c r="B28" s="16" t="s">
        <v>47</v>
      </c>
      <c r="C28" s="8" t="s">
        <v>10</v>
      </c>
      <c r="D28" s="7"/>
    </row>
    <row r="29">
      <c r="A29" s="7"/>
      <c r="B29" s="16" t="s">
        <v>48</v>
      </c>
      <c r="C29" s="8" t="s">
        <v>10</v>
      </c>
      <c r="D29" s="7"/>
    </row>
    <row r="30">
      <c r="A30" s="7"/>
      <c r="B30" s="16" t="s">
        <v>49</v>
      </c>
      <c r="C30" s="8" t="s">
        <v>10</v>
      </c>
      <c r="D30" s="7"/>
    </row>
    <row r="31">
      <c r="A31" s="13" t="s">
        <v>50</v>
      </c>
      <c r="B31" s="14" t="s">
        <v>51</v>
      </c>
      <c r="C31" s="8" t="s">
        <v>10</v>
      </c>
      <c r="D31" s="15"/>
    </row>
    <row r="32">
      <c r="A32" s="13" t="s">
        <v>52</v>
      </c>
      <c r="B32" s="14" t="s">
        <v>53</v>
      </c>
      <c r="C32" s="8" t="s">
        <v>10</v>
      </c>
      <c r="D32" s="15"/>
    </row>
    <row r="33">
      <c r="A33" s="13" t="s">
        <v>54</v>
      </c>
      <c r="B33" s="14" t="s">
        <v>55</v>
      </c>
      <c r="C33" s="8" t="s">
        <v>10</v>
      </c>
      <c r="D33" s="15"/>
    </row>
    <row r="34">
      <c r="A34" s="13" t="s">
        <v>56</v>
      </c>
      <c r="B34" s="16" t="s">
        <v>57</v>
      </c>
      <c r="C34" s="26" t="s">
        <v>10</v>
      </c>
      <c r="D34" s="15"/>
    </row>
    <row r="35">
      <c r="A35" s="19" t="s">
        <v>56</v>
      </c>
      <c r="B35" s="27" t="s">
        <v>58</v>
      </c>
      <c r="C35" s="26" t="s">
        <v>10</v>
      </c>
      <c r="D35" s="15"/>
    </row>
    <row r="36">
      <c r="A36" s="19" t="s">
        <v>56</v>
      </c>
      <c r="B36" s="27" t="s">
        <v>59</v>
      </c>
      <c r="C36" s="26" t="s">
        <v>10</v>
      </c>
      <c r="D36" s="15"/>
    </row>
    <row r="37">
      <c r="A37" s="19" t="s">
        <v>56</v>
      </c>
      <c r="B37" s="27" t="s">
        <v>60</v>
      </c>
      <c r="C37" s="26" t="s">
        <v>10</v>
      </c>
      <c r="D37" s="15"/>
    </row>
    <row r="38">
      <c r="A38" s="13" t="s">
        <v>61</v>
      </c>
      <c r="B38" s="14" t="s">
        <v>62</v>
      </c>
      <c r="C38" s="8" t="s">
        <v>10</v>
      </c>
      <c r="D38" s="15"/>
    </row>
    <row r="39">
      <c r="A39" s="13" t="s">
        <v>63</v>
      </c>
      <c r="B39" s="14" t="s">
        <v>64</v>
      </c>
      <c r="C39" s="8" t="s">
        <v>10</v>
      </c>
      <c r="D39" s="15"/>
    </row>
    <row r="40">
      <c r="A40" s="7"/>
      <c r="B40" s="16" t="s">
        <v>65</v>
      </c>
      <c r="C40" s="8" t="s">
        <v>10</v>
      </c>
      <c r="D40" s="15"/>
    </row>
    <row r="41">
      <c r="A41" s="15"/>
      <c r="B41" s="27" t="s">
        <v>66</v>
      </c>
      <c r="C41" s="8" t="s">
        <v>10</v>
      </c>
      <c r="D41" s="15"/>
    </row>
    <row r="42">
      <c r="A42" s="15"/>
      <c r="B42" s="20" t="s">
        <v>67</v>
      </c>
      <c r="C42" s="21">
        <v>0.0</v>
      </c>
      <c r="D42" s="15"/>
    </row>
    <row r="43">
      <c r="A43" s="15"/>
      <c r="B43" s="27" t="s">
        <v>68</v>
      </c>
      <c r="C43" s="8" t="s">
        <v>10</v>
      </c>
      <c r="D43" s="15"/>
    </row>
    <row r="44">
      <c r="A44" s="7"/>
      <c r="B44" s="27" t="s">
        <v>69</v>
      </c>
      <c r="C44" s="8" t="s">
        <v>10</v>
      </c>
      <c r="D44" s="15"/>
    </row>
    <row r="45">
      <c r="A45" s="28" t="s">
        <v>70</v>
      </c>
      <c r="B45" s="27" t="s">
        <v>71</v>
      </c>
      <c r="C45" s="8" t="s">
        <v>10</v>
      </c>
      <c r="D45" s="15"/>
    </row>
    <row r="46">
      <c r="A46" s="13" t="s">
        <v>72</v>
      </c>
      <c r="B46" s="14" t="s">
        <v>73</v>
      </c>
      <c r="C46" s="8" t="s">
        <v>10</v>
      </c>
      <c r="D46" s="15"/>
    </row>
    <row r="47">
      <c r="A47" s="13" t="s">
        <v>74</v>
      </c>
      <c r="B47" s="14" t="s">
        <v>75</v>
      </c>
      <c r="C47" s="8" t="s">
        <v>10</v>
      </c>
      <c r="D47" s="15"/>
    </row>
    <row r="48">
      <c r="A48" s="7"/>
      <c r="B48" s="27" t="s">
        <v>76</v>
      </c>
      <c r="C48" s="26" t="s">
        <v>10</v>
      </c>
      <c r="D48" s="15"/>
    </row>
    <row r="49">
      <c r="A49" s="19" t="s">
        <v>77</v>
      </c>
      <c r="B49" s="16" t="s">
        <v>78</v>
      </c>
      <c r="C49" s="29" t="s">
        <v>10</v>
      </c>
      <c r="D49" s="15"/>
    </row>
    <row r="50">
      <c r="A50" s="19" t="str">
        <f t="shared" ref="A50:B50" si="1">A13</f>
        <v>b.31.1.</v>
      </c>
      <c r="B50" s="20" t="str">
        <f t="shared" si="1"/>
        <v>Puntos por fomento del sector audiovisual canario</v>
      </c>
      <c r="C50" s="30">
        <v>0.0</v>
      </c>
      <c r="D50" s="15"/>
    </row>
    <row r="51">
      <c r="A51" s="19" t="str">
        <f t="shared" ref="A51:B51" si="2">A14</f>
        <v>b.31.3.1.</v>
      </c>
      <c r="B51" s="20" t="str">
        <f t="shared" si="2"/>
        <v>Puntos por igualdad de género</v>
      </c>
      <c r="C51" s="30">
        <v>0.0</v>
      </c>
      <c r="D51" s="15"/>
    </row>
    <row r="52">
      <c r="A52" s="19" t="str">
        <f t="shared" ref="A52:B52" si="3">A15</f>
        <v>b.31.3.2.</v>
      </c>
      <c r="B52" s="20" t="str">
        <f t="shared" si="3"/>
        <v>Puntos por inclusión</v>
      </c>
      <c r="C52" s="30">
        <v>0.0</v>
      </c>
      <c r="D52" s="15"/>
    </row>
    <row r="53">
      <c r="A53" s="19" t="str">
        <f t="shared" ref="A53:B53" si="4">A16</f>
        <v>b.31.4.</v>
      </c>
      <c r="B53" s="20" t="str">
        <f t="shared" si="4"/>
        <v>Puntos por trayectoria del equipo</v>
      </c>
      <c r="C53" s="30">
        <v>0.0</v>
      </c>
      <c r="D53" s="7"/>
    </row>
    <row r="54">
      <c r="A54" s="13" t="s">
        <v>79</v>
      </c>
      <c r="B54" s="14" t="s">
        <v>80</v>
      </c>
      <c r="C54" s="8" t="s">
        <v>10</v>
      </c>
      <c r="D54" s="7"/>
    </row>
    <row r="55">
      <c r="A55" s="13" t="s">
        <v>81</v>
      </c>
      <c r="B55" s="14" t="s">
        <v>82</v>
      </c>
      <c r="C55" s="8" t="s">
        <v>10</v>
      </c>
      <c r="D55" s="7"/>
    </row>
    <row r="56">
      <c r="A56" s="13" t="s">
        <v>83</v>
      </c>
      <c r="B56" s="14" t="s">
        <v>84</v>
      </c>
      <c r="C56" s="31" t="s">
        <v>10</v>
      </c>
      <c r="D56" s="15"/>
    </row>
    <row r="57">
      <c r="A57" s="7"/>
      <c r="B57" s="7"/>
      <c r="C57" s="7"/>
      <c r="D57" s="7"/>
    </row>
    <row r="58">
      <c r="A58" s="32" t="s">
        <v>85</v>
      </c>
      <c r="B58" s="10" t="s">
        <v>86</v>
      </c>
      <c r="C58" s="7"/>
      <c r="D58" s="7"/>
    </row>
    <row r="59">
      <c r="A59" s="13" t="s">
        <v>87</v>
      </c>
      <c r="B59" s="14" t="s">
        <v>88</v>
      </c>
      <c r="C59" s="8" t="s">
        <v>10</v>
      </c>
      <c r="D59" s="7"/>
    </row>
    <row r="60">
      <c r="A60" s="7"/>
      <c r="B60" s="16" t="s">
        <v>89</v>
      </c>
      <c r="C60" s="26" t="s">
        <v>10</v>
      </c>
      <c r="D60" s="7"/>
    </row>
    <row r="61">
      <c r="A61" s="7"/>
      <c r="B61" s="16" t="s">
        <v>90</v>
      </c>
      <c r="C61" s="26" t="s">
        <v>10</v>
      </c>
      <c r="D61" s="7"/>
    </row>
    <row r="62">
      <c r="A62" s="7"/>
      <c r="B62" s="16" t="s">
        <v>91</v>
      </c>
      <c r="C62" s="26" t="s">
        <v>10</v>
      </c>
      <c r="D62" s="7"/>
    </row>
    <row r="63">
      <c r="A63" s="7"/>
      <c r="B63" s="16" t="s">
        <v>92</v>
      </c>
      <c r="C63" s="26" t="s">
        <v>10</v>
      </c>
      <c r="D63" s="7"/>
    </row>
    <row r="64">
      <c r="A64" s="7"/>
      <c r="B64" s="16" t="s">
        <v>93</v>
      </c>
      <c r="C64" s="26" t="s">
        <v>10</v>
      </c>
      <c r="D64" s="7"/>
    </row>
    <row r="65">
      <c r="A65" s="7"/>
      <c r="B65" s="16" t="s">
        <v>94</v>
      </c>
      <c r="C65" s="26" t="s">
        <v>10</v>
      </c>
      <c r="D65" s="7"/>
    </row>
    <row r="66">
      <c r="A66" s="7"/>
      <c r="B66" s="16" t="s">
        <v>95</v>
      </c>
      <c r="C66" s="26" t="s">
        <v>10</v>
      </c>
      <c r="D66" s="7"/>
    </row>
    <row r="67">
      <c r="A67" s="7"/>
      <c r="B67" s="16" t="s">
        <v>96</v>
      </c>
      <c r="C67" s="26" t="s">
        <v>10</v>
      </c>
      <c r="D67" s="7"/>
    </row>
    <row r="68">
      <c r="A68" s="7"/>
      <c r="B68" s="16" t="s">
        <v>97</v>
      </c>
      <c r="C68" s="26" t="s">
        <v>10</v>
      </c>
      <c r="D68" s="7"/>
    </row>
    <row r="69">
      <c r="A69" s="13" t="s">
        <v>87</v>
      </c>
      <c r="B69" s="16" t="s">
        <v>98</v>
      </c>
      <c r="C69" s="26" t="s">
        <v>10</v>
      </c>
      <c r="D69" s="7"/>
    </row>
    <row r="70">
      <c r="A70" s="19" t="s">
        <v>99</v>
      </c>
      <c r="B70" s="16" t="s">
        <v>100</v>
      </c>
      <c r="C70" s="26" t="s">
        <v>10</v>
      </c>
      <c r="D70" s="16"/>
    </row>
    <row r="71">
      <c r="A71" s="19" t="s">
        <v>101</v>
      </c>
      <c r="B71" s="16" t="s">
        <v>102</v>
      </c>
      <c r="C71" s="26" t="s">
        <v>10</v>
      </c>
      <c r="D71" s="16" t="s">
        <v>0</v>
      </c>
    </row>
    <row r="72">
      <c r="A72" s="19" t="s">
        <v>103</v>
      </c>
      <c r="B72" s="16" t="s">
        <v>104</v>
      </c>
      <c r="C72" s="26" t="s">
        <v>10</v>
      </c>
      <c r="D72" s="7"/>
    </row>
    <row r="73">
      <c r="A73" s="19" t="s">
        <v>105</v>
      </c>
      <c r="B73" s="16" t="s">
        <v>106</v>
      </c>
      <c r="C73" s="26" t="s">
        <v>10</v>
      </c>
      <c r="D73" s="7"/>
    </row>
    <row r="74">
      <c r="A74" s="19" t="s">
        <v>107</v>
      </c>
      <c r="B74" s="16" t="s">
        <v>108</v>
      </c>
      <c r="C74" s="26" t="s">
        <v>10</v>
      </c>
      <c r="D74" s="7"/>
    </row>
    <row r="75">
      <c r="A75" s="19" t="s">
        <v>109</v>
      </c>
      <c r="B75" s="16" t="s">
        <v>110</v>
      </c>
      <c r="C75" s="26" t="s">
        <v>10</v>
      </c>
      <c r="D75" s="7"/>
    </row>
    <row r="76">
      <c r="A76" s="19" t="s">
        <v>111</v>
      </c>
      <c r="B76" s="16" t="s">
        <v>112</v>
      </c>
      <c r="C76" s="26" t="s">
        <v>10</v>
      </c>
      <c r="D76" s="7"/>
    </row>
    <row r="77">
      <c r="A77" s="19" t="s">
        <v>113</v>
      </c>
      <c r="B77" s="16" t="s">
        <v>114</v>
      </c>
      <c r="C77" s="26" t="s">
        <v>10</v>
      </c>
      <c r="D77" s="7"/>
    </row>
    <row r="78">
      <c r="A78" s="19" t="s">
        <v>115</v>
      </c>
      <c r="B78" s="16" t="s">
        <v>116</v>
      </c>
      <c r="C78" s="26" t="s">
        <v>10</v>
      </c>
      <c r="D78" s="7"/>
    </row>
    <row r="79">
      <c r="A79" s="19" t="s">
        <v>31</v>
      </c>
      <c r="B79" s="16" t="s">
        <v>117</v>
      </c>
      <c r="C79" s="26" t="s">
        <v>10</v>
      </c>
      <c r="D79" s="7"/>
    </row>
    <row r="80">
      <c r="A80" s="13" t="s">
        <v>118</v>
      </c>
      <c r="B80" s="14" t="s">
        <v>119</v>
      </c>
      <c r="C80" s="8" t="s">
        <v>10</v>
      </c>
      <c r="D80" s="7"/>
    </row>
    <row r="81">
      <c r="A81" s="19" t="s">
        <v>120</v>
      </c>
      <c r="B81" s="16" t="s">
        <v>121</v>
      </c>
      <c r="C81" s="33" t="s">
        <v>10</v>
      </c>
      <c r="D81" s="15"/>
    </row>
    <row r="82">
      <c r="A82" s="19" t="s">
        <v>122</v>
      </c>
      <c r="B82" s="16" t="s">
        <v>123</v>
      </c>
      <c r="C82" s="29" t="s">
        <v>10</v>
      </c>
      <c r="D82" s="15"/>
    </row>
    <row r="83">
      <c r="A83" s="19" t="s">
        <v>124</v>
      </c>
      <c r="B83" s="16" t="s">
        <v>125</v>
      </c>
      <c r="C83" s="29" t="s">
        <v>10</v>
      </c>
      <c r="D83" s="15"/>
    </row>
    <row r="84">
      <c r="A84" s="13" t="s">
        <v>126</v>
      </c>
      <c r="B84" s="14" t="s">
        <v>127</v>
      </c>
      <c r="C84" s="8" t="s">
        <v>10</v>
      </c>
      <c r="D84" s="15"/>
    </row>
    <row r="85">
      <c r="A85" s="7"/>
      <c r="B85" s="7"/>
      <c r="C85" s="7"/>
      <c r="D85" s="15"/>
    </row>
    <row r="86">
      <c r="A86" s="7"/>
      <c r="B86" s="7"/>
      <c r="C86" s="7"/>
      <c r="D86" s="15"/>
    </row>
    <row r="87">
      <c r="A87" s="9" t="s">
        <v>128</v>
      </c>
      <c r="B87" s="10" t="s">
        <v>129</v>
      </c>
      <c r="C87" s="34"/>
      <c r="D87" s="35"/>
    </row>
    <row r="88">
      <c r="A88" s="13" t="s">
        <v>130</v>
      </c>
      <c r="B88" s="14" t="s">
        <v>131</v>
      </c>
      <c r="C88" s="36" t="s">
        <v>10</v>
      </c>
      <c r="D88" s="15"/>
    </row>
    <row r="89">
      <c r="A89" s="7"/>
      <c r="B89" s="16" t="s">
        <v>132</v>
      </c>
      <c r="C89" s="26" t="s">
        <v>10</v>
      </c>
      <c r="D89" s="15"/>
    </row>
    <row r="90">
      <c r="A90" s="19" t="s">
        <v>133</v>
      </c>
      <c r="B90" s="16" t="s">
        <v>134</v>
      </c>
      <c r="C90" s="26" t="s">
        <v>10</v>
      </c>
      <c r="D90" s="15"/>
    </row>
    <row r="91">
      <c r="A91" s="19" t="s">
        <v>135</v>
      </c>
      <c r="B91" s="16" t="s">
        <v>136</v>
      </c>
      <c r="C91" s="26" t="s">
        <v>10</v>
      </c>
      <c r="D91" s="15"/>
    </row>
    <row r="92">
      <c r="A92" s="19" t="s">
        <v>137</v>
      </c>
      <c r="B92" s="16" t="s">
        <v>138</v>
      </c>
      <c r="C92" s="26" t="s">
        <v>10</v>
      </c>
      <c r="D92" s="15"/>
    </row>
    <row r="93">
      <c r="A93" s="19" t="s">
        <v>70</v>
      </c>
      <c r="B93" s="16" t="s">
        <v>139</v>
      </c>
      <c r="C93" s="26" t="s">
        <v>10</v>
      </c>
      <c r="D93" s="15"/>
    </row>
    <row r="94">
      <c r="A94" s="19" t="s">
        <v>140</v>
      </c>
      <c r="B94" s="16" t="s">
        <v>141</v>
      </c>
      <c r="C94" s="29" t="s">
        <v>10</v>
      </c>
      <c r="D94" s="15"/>
    </row>
    <row r="95">
      <c r="A95" s="19" t="s">
        <v>142</v>
      </c>
      <c r="B95" s="16" t="s">
        <v>143</v>
      </c>
      <c r="C95" s="29" t="s">
        <v>10</v>
      </c>
      <c r="D95" s="15"/>
    </row>
    <row r="96">
      <c r="A96" s="19" t="s">
        <v>144</v>
      </c>
      <c r="B96" s="16" t="s">
        <v>145</v>
      </c>
      <c r="C96" s="37" t="s">
        <v>10</v>
      </c>
      <c r="D96" s="15"/>
    </row>
    <row r="97">
      <c r="A97" s="19" t="s">
        <v>146</v>
      </c>
      <c r="B97" s="16" t="s">
        <v>147</v>
      </c>
      <c r="C97" s="37" t="s">
        <v>10</v>
      </c>
      <c r="D97" s="15"/>
    </row>
    <row r="98">
      <c r="A98" s="38" t="s">
        <v>148</v>
      </c>
      <c r="B98" s="16" t="s">
        <v>149</v>
      </c>
      <c r="C98" s="37" t="s">
        <v>10</v>
      </c>
      <c r="D98" s="15"/>
    </row>
    <row r="99">
      <c r="A99" s="15"/>
      <c r="B99" s="7"/>
      <c r="C99" s="39"/>
      <c r="D99" s="15"/>
    </row>
    <row r="100">
      <c r="A100" s="32" t="s">
        <v>150</v>
      </c>
      <c r="B100" s="10" t="s">
        <v>151</v>
      </c>
      <c r="C100" s="34"/>
      <c r="D100" s="35"/>
    </row>
    <row r="101">
      <c r="A101" s="13" t="str">
        <f t="shared" ref="A101:C101" si="5">A49</f>
        <v>b. 9.3</v>
      </c>
      <c r="B101" s="40" t="str">
        <f t="shared" si="5"/>
        <v>Se cumple el requisito de personal canario</v>
      </c>
      <c r="C101" s="41" t="str">
        <f t="shared" si="5"/>
        <v>No verificado</v>
      </c>
      <c r="D101" s="15"/>
    </row>
    <row r="102">
      <c r="A102" s="38" t="str">
        <f t="shared" ref="A102:B102" si="6">A13</f>
        <v>b.31.1.</v>
      </c>
      <c r="B102" s="40" t="str">
        <f t="shared" si="6"/>
        <v>Puntos por fomento del sector audiovisual canario</v>
      </c>
      <c r="C102" s="42"/>
      <c r="D102" s="15"/>
    </row>
    <row r="103">
      <c r="A103" s="43"/>
      <c r="B103" s="20" t="s">
        <v>13</v>
      </c>
      <c r="C103" s="44">
        <f>C13</f>
        <v>0</v>
      </c>
      <c r="D103" s="15"/>
    </row>
    <row r="104">
      <c r="A104" s="43"/>
      <c r="B104" s="20" t="s">
        <v>152</v>
      </c>
      <c r="C104" s="44">
        <f>C50</f>
        <v>0</v>
      </c>
      <c r="D104" s="15"/>
    </row>
    <row r="105">
      <c r="A105" s="45"/>
      <c r="B105" s="40" t="s">
        <v>153</v>
      </c>
      <c r="C105" s="46">
        <f>-(C103-C104)</f>
        <v>0</v>
      </c>
      <c r="D105" s="15"/>
    </row>
    <row r="106">
      <c r="A106" s="38" t="str">
        <f t="shared" ref="A106:B106" si="7">A14</f>
        <v>b.31.3.1.</v>
      </c>
      <c r="B106" s="40" t="str">
        <f t="shared" si="7"/>
        <v>Puntos por igualdad de género</v>
      </c>
      <c r="C106" s="42"/>
      <c r="D106" s="15"/>
    </row>
    <row r="107">
      <c r="A107" s="43"/>
      <c r="B107" s="20" t="s">
        <v>13</v>
      </c>
      <c r="C107" s="44">
        <f>C14</f>
        <v>0</v>
      </c>
      <c r="D107" s="15"/>
    </row>
    <row r="108">
      <c r="A108" s="43"/>
      <c r="B108" s="20" t="s">
        <v>152</v>
      </c>
      <c r="C108" s="44">
        <f>C51</f>
        <v>0</v>
      </c>
      <c r="D108" s="15"/>
    </row>
    <row r="109">
      <c r="A109" s="45"/>
      <c r="B109" s="40" t="s">
        <v>153</v>
      </c>
      <c r="C109" s="46">
        <f>-(C107-C108)</f>
        <v>0</v>
      </c>
      <c r="D109" s="15"/>
    </row>
    <row r="110">
      <c r="A110" s="38" t="str">
        <f t="shared" ref="A110:B110" si="8">A15</f>
        <v>b.31.3.2.</v>
      </c>
      <c r="B110" s="40" t="str">
        <f t="shared" si="8"/>
        <v>Puntos por inclusión</v>
      </c>
      <c r="C110" s="42"/>
      <c r="D110" s="15"/>
    </row>
    <row r="111">
      <c r="A111" s="43"/>
      <c r="B111" s="20" t="s">
        <v>13</v>
      </c>
      <c r="C111" s="44">
        <f>C15</f>
        <v>0</v>
      </c>
      <c r="D111" s="15"/>
    </row>
    <row r="112">
      <c r="A112" s="43"/>
      <c r="B112" s="20" t="s">
        <v>152</v>
      </c>
      <c r="C112" s="44">
        <f>C52</f>
        <v>0</v>
      </c>
      <c r="D112" s="15"/>
    </row>
    <row r="113">
      <c r="A113" s="45"/>
      <c r="B113" s="40" t="s">
        <v>153</v>
      </c>
      <c r="C113" s="46">
        <f>-(C111-C112)</f>
        <v>0</v>
      </c>
      <c r="D113" s="15"/>
    </row>
    <row r="114">
      <c r="A114" s="38" t="str">
        <f t="shared" ref="A114:B114" si="9">A16</f>
        <v>b.31.4.</v>
      </c>
      <c r="B114" s="40" t="str">
        <f t="shared" si="9"/>
        <v>Puntos por trayectoria del equipo</v>
      </c>
      <c r="C114" s="42"/>
      <c r="D114" s="15"/>
    </row>
    <row r="115">
      <c r="A115" s="43"/>
      <c r="B115" s="20" t="s">
        <v>13</v>
      </c>
      <c r="C115" s="44">
        <f>C16</f>
        <v>0</v>
      </c>
      <c r="D115" s="15"/>
    </row>
    <row r="116">
      <c r="A116" s="43"/>
      <c r="B116" s="20" t="s">
        <v>152</v>
      </c>
      <c r="C116" s="44">
        <f>C53</f>
        <v>0</v>
      </c>
      <c r="D116" s="15"/>
    </row>
    <row r="117">
      <c r="A117" s="7"/>
      <c r="B117" s="40" t="s">
        <v>153</v>
      </c>
      <c r="C117" s="46">
        <f>-(C115-C116)</f>
        <v>0</v>
      </c>
      <c r="D117" s="15"/>
    </row>
    <row r="118">
      <c r="A118" s="38" t="str">
        <f t="shared" ref="A118:B118" si="10">A17</f>
        <v>b.31.2.2.</v>
      </c>
      <c r="B118" s="40" t="str">
        <f t="shared" si="10"/>
        <v>Puntos por contenido canario</v>
      </c>
      <c r="C118" s="42"/>
      <c r="D118" s="15"/>
    </row>
    <row r="119">
      <c r="A119" s="43"/>
      <c r="B119" s="20" t="s">
        <v>13</v>
      </c>
      <c r="C119" s="44">
        <f>C17</f>
        <v>0</v>
      </c>
      <c r="D119" s="15"/>
    </row>
    <row r="120">
      <c r="A120" s="15"/>
      <c r="B120" s="20" t="s">
        <v>152</v>
      </c>
      <c r="C120" s="44">
        <f>C42</f>
        <v>0</v>
      </c>
      <c r="D120" s="15"/>
    </row>
    <row r="121">
      <c r="A121" s="7"/>
      <c r="B121" s="40" t="s">
        <v>153</v>
      </c>
      <c r="C121" s="46">
        <f>-(C119-C120)</f>
        <v>0</v>
      </c>
      <c r="D121" s="15"/>
    </row>
    <row r="122">
      <c r="A122" s="38" t="str">
        <f t="shared" ref="A122:B122" si="11">A18</f>
        <v>b.31.2.1.</v>
      </c>
      <c r="B122" s="40" t="str">
        <f t="shared" si="11"/>
        <v>Puntos por porcentaje de gasto en Canarias</v>
      </c>
      <c r="C122" s="42"/>
      <c r="D122" s="39"/>
    </row>
    <row r="123">
      <c r="A123" s="15"/>
      <c r="B123" s="20" t="s">
        <v>13</v>
      </c>
      <c r="C123" s="44">
        <f>C18</f>
        <v>0</v>
      </c>
      <c r="D123" s="39"/>
    </row>
    <row r="124">
      <c r="A124" s="15"/>
      <c r="B124" s="20" t="s">
        <v>152</v>
      </c>
      <c r="C124" s="44" t="str">
        <f>IF(#REF!="Sí",C18,0)</f>
        <v>#REF!</v>
      </c>
      <c r="D124" s="39"/>
    </row>
    <row r="125">
      <c r="A125" s="15"/>
      <c r="B125" s="40" t="s">
        <v>153</v>
      </c>
      <c r="C125" s="46" t="str">
        <f>-(C123-C124)</f>
        <v>#REF!</v>
      </c>
      <c r="D125" s="39"/>
    </row>
    <row r="126">
      <c r="A126" s="19" t="str">
        <f>A12</f>
        <v>2.b.</v>
      </c>
      <c r="B126" s="40" t="s">
        <v>154</v>
      </c>
      <c r="C126" s="46">
        <f>C20</f>
        <v>0</v>
      </c>
      <c r="D126" s="47"/>
    </row>
    <row r="127">
      <c r="A127" s="15"/>
      <c r="B127" s="40" t="s">
        <v>155</v>
      </c>
      <c r="C127" s="46" t="str">
        <f>C105+C109+C117+C121+C125</f>
        <v>#REF!</v>
      </c>
      <c r="D127" s="39"/>
    </row>
    <row r="128">
      <c r="A128" s="15"/>
      <c r="B128" s="40" t="s">
        <v>156</v>
      </c>
      <c r="C128" s="46" t="str">
        <f>C126+C127</f>
        <v>#REF!</v>
      </c>
      <c r="D128" s="7"/>
    </row>
    <row r="129">
      <c r="A129" s="38" t="str">
        <f>A19</f>
        <v>2.c.</v>
      </c>
      <c r="B129" s="22" t="str">
        <f t="shared" ref="B129:C129" si="12">B21</f>
        <v>Puntuación del último proyecto subvencionado</v>
      </c>
      <c r="C129" s="23">
        <f t="shared" si="12"/>
        <v>56.8</v>
      </c>
      <c r="D129" s="15"/>
    </row>
    <row r="130">
      <c r="A130" s="15"/>
      <c r="B130" s="22" t="str">
        <f t="shared" ref="B130:C130" si="13">B22</f>
        <v>Puntuación del primer proyecto no subvencionado</v>
      </c>
      <c r="C130" s="23">
        <f t="shared" si="13"/>
        <v>55.65</v>
      </c>
      <c r="D130" s="15"/>
    </row>
    <row r="131">
      <c r="A131" s="15"/>
      <c r="B131" s="48" t="s">
        <v>157</v>
      </c>
      <c r="C131" s="49" t="str">
        <f>IF(C128&gt;MAX(C129,C130),"No",IF(C128&gt;=MIN(C129,C130),"Se modifica la cantidad","Sí"))</f>
        <v>#REF!</v>
      </c>
      <c r="D131" s="15"/>
    </row>
    <row r="132">
      <c r="A132" s="15"/>
      <c r="B132" s="48" t="s">
        <v>158</v>
      </c>
      <c r="C132" s="36" t="s">
        <v>159</v>
      </c>
      <c r="D132" s="15"/>
    </row>
    <row r="133">
      <c r="A133" s="15"/>
      <c r="B133" s="48" t="s">
        <v>160</v>
      </c>
      <c r="C133" s="36" t="s">
        <v>161</v>
      </c>
      <c r="D133" s="15"/>
    </row>
    <row r="134">
      <c r="A134" s="15"/>
      <c r="B134" s="7"/>
      <c r="C134" s="39"/>
      <c r="D134" s="15"/>
    </row>
  </sheetData>
  <customSheetViews>
    <customSheetView guid="{3C60088A-28CC-4B9D-9912-FA8526A0381E}" filter="1" showAutoFilter="1">
      <autoFilter ref="$A$1:$D$23"/>
    </customSheetView>
  </customSheetViews>
  <conditionalFormatting sqref="C83:C93">
    <cfRule type="cellIs" dxfId="0" priority="1" operator="equal">
      <formula>"Sí"</formula>
    </cfRule>
  </conditionalFormatting>
  <conditionalFormatting sqref="C126:C128">
    <cfRule type="cellIs" dxfId="0" priority="2" operator="equal">
      <formula>"Sí"</formula>
    </cfRule>
  </conditionalFormatting>
  <conditionalFormatting sqref="D128">
    <cfRule type="notContainsBlanks" dxfId="1" priority="3">
      <formula>LEN(TRIM(D128))&gt;0</formula>
    </cfRule>
  </conditionalFormatting>
  <conditionalFormatting sqref="C3:C5 C7:C54 C56:C80 C96:C108 C110:C112 C114:C116 C118:C125">
    <cfRule type="cellIs" dxfId="0" priority="4" operator="equal">
      <formula>"No"</formula>
    </cfRule>
  </conditionalFormatting>
  <conditionalFormatting sqref="C3:C5 C7:C54 C56:C108 C110:C112 C114:C116 C118:C125 C127:C128">
    <cfRule type="cellIs" dxfId="2" priority="5" operator="equal">
      <formula>"Requerir"</formula>
    </cfRule>
  </conditionalFormatting>
  <dataValidations>
    <dataValidation type="list" allowBlank="1" sqref="C5 C9 C23 C27:C41 C43:C49 C53:C98 C127 C132">
      <formula1>"No verificado,No,Sí,No procede,Requerir"</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50" t="s">
        <v>162</v>
      </c>
      <c r="B1" s="51" t="s">
        <v>163</v>
      </c>
      <c r="C1" s="52"/>
      <c r="D1" s="52"/>
      <c r="E1" s="52"/>
      <c r="F1" s="52"/>
      <c r="G1" s="52"/>
      <c r="H1" s="52"/>
      <c r="I1" s="53"/>
      <c r="J1" s="52"/>
      <c r="K1" s="52"/>
      <c r="L1" s="52"/>
      <c r="M1" s="54">
        <f>I5+I11+I17+I23+I29+I35+I42+I48+I54+I60</f>
        <v>0</v>
      </c>
      <c r="N1" s="55"/>
      <c r="O1" s="56"/>
      <c r="P1" s="56"/>
      <c r="Q1" s="56"/>
      <c r="R1" s="56"/>
      <c r="S1" s="57">
        <f>SUM(P5,P11,P17,P23,P29,P35,P42,P48,P54,P60)</f>
        <v>0</v>
      </c>
      <c r="T1" s="58"/>
      <c r="U1" s="43"/>
      <c r="V1" s="43"/>
      <c r="W1" s="43"/>
      <c r="X1" s="43"/>
      <c r="Y1" s="43"/>
      <c r="Z1" s="43"/>
    </row>
    <row r="2">
      <c r="A2" s="50" t="s">
        <v>164</v>
      </c>
      <c r="B2" s="59" t="s">
        <v>165</v>
      </c>
      <c r="C2" s="52"/>
      <c r="D2" s="52"/>
      <c r="E2" s="52"/>
      <c r="F2" s="52"/>
      <c r="G2" s="52"/>
      <c r="H2" s="52"/>
      <c r="I2" s="53"/>
      <c r="J2" s="52"/>
      <c r="K2" s="52"/>
      <c r="L2" s="52"/>
      <c r="M2" s="60">
        <f>SUM(M3,M68)</f>
        <v>0</v>
      </c>
      <c r="N2" s="55"/>
      <c r="O2" s="61"/>
      <c r="P2" s="61"/>
      <c r="Q2" s="61"/>
      <c r="R2" s="61"/>
      <c r="S2" s="62">
        <f>SUM(S3,S68)</f>
        <v>0</v>
      </c>
      <c r="T2" s="58"/>
      <c r="U2" s="43"/>
      <c r="V2" s="43"/>
      <c r="W2" s="43"/>
      <c r="X2" s="43"/>
      <c r="Y2" s="43"/>
      <c r="Z2" s="43"/>
    </row>
    <row r="3">
      <c r="A3" s="50" t="s">
        <v>166</v>
      </c>
      <c r="B3" s="59" t="s">
        <v>167</v>
      </c>
      <c r="C3" s="52"/>
      <c r="D3" s="52"/>
      <c r="E3" s="52"/>
      <c r="F3" s="52"/>
      <c r="G3" s="52"/>
      <c r="H3" s="52"/>
      <c r="I3" s="63"/>
      <c r="J3" s="52"/>
      <c r="K3" s="52"/>
      <c r="L3" s="52"/>
      <c r="M3" s="64">
        <f>SUM(M5,M11,M17,M23,M29,M35,M42,M48)</f>
        <v>0</v>
      </c>
      <c r="N3" s="55"/>
      <c r="O3" s="58"/>
      <c r="P3" s="58"/>
      <c r="Q3" s="58"/>
      <c r="R3" s="58"/>
      <c r="S3" s="65">
        <f>SUM(S5,S11,S17,S23,S29,S35,S42,S48)</f>
        <v>0</v>
      </c>
      <c r="T3" s="58"/>
      <c r="U3" s="43"/>
      <c r="V3" s="43"/>
      <c r="W3" s="43"/>
      <c r="X3" s="43"/>
      <c r="Y3" s="43"/>
      <c r="Z3" s="43"/>
    </row>
    <row r="4">
      <c r="A4" s="66" t="s">
        <v>168</v>
      </c>
      <c r="B4" s="67" t="s">
        <v>169</v>
      </c>
      <c r="C4" s="66" t="s">
        <v>170</v>
      </c>
      <c r="D4" s="66" t="s">
        <v>171</v>
      </c>
      <c r="E4" s="66" t="s">
        <v>172</v>
      </c>
      <c r="F4" s="66" t="s">
        <v>173</v>
      </c>
      <c r="G4" s="66" t="s">
        <v>174</v>
      </c>
      <c r="H4" s="68" t="s">
        <v>13</v>
      </c>
      <c r="I4" s="66" t="s">
        <v>175</v>
      </c>
      <c r="J4" s="66" t="s">
        <v>176</v>
      </c>
      <c r="K4" s="66" t="s">
        <v>177</v>
      </c>
      <c r="L4" s="68" t="s">
        <v>13</v>
      </c>
      <c r="M4" s="66" t="s">
        <v>175</v>
      </c>
      <c r="N4" s="69" t="s">
        <v>178</v>
      </c>
      <c r="O4" s="56"/>
      <c r="P4" s="56"/>
      <c r="Q4" s="69" t="s">
        <v>179</v>
      </c>
      <c r="R4" s="56"/>
      <c r="S4" s="56"/>
      <c r="T4" s="56"/>
      <c r="U4" s="43"/>
      <c r="V4" s="43"/>
      <c r="W4" s="43"/>
      <c r="X4" s="43"/>
      <c r="Y4" s="43"/>
      <c r="Z4" s="43"/>
    </row>
    <row r="5">
      <c r="A5" s="70" t="s">
        <v>180</v>
      </c>
      <c r="B5" s="71"/>
      <c r="C5" s="71"/>
      <c r="D5" s="71"/>
      <c r="E5" s="72">
        <v>2.0</v>
      </c>
      <c r="F5" s="73">
        <f>SUM(F6:F10)</f>
        <v>5</v>
      </c>
      <c r="G5" s="74"/>
      <c r="H5" s="75">
        <f>SUM(H6:H10)</f>
        <v>0</v>
      </c>
      <c r="I5" s="76">
        <f>(E5/F5)*H5</f>
        <v>0</v>
      </c>
      <c r="J5" s="72">
        <v>1.0</v>
      </c>
      <c r="K5" s="77"/>
      <c r="L5" s="78">
        <f>SUM(L6:L10)</f>
        <v>0</v>
      </c>
      <c r="M5" s="79">
        <f>(J5/F5)*L5</f>
        <v>0</v>
      </c>
      <c r="N5" s="71"/>
      <c r="O5" s="73">
        <f>SUM(O6:O10)</f>
        <v>0</v>
      </c>
      <c r="P5" s="80">
        <f>(E5/F5)*O5</f>
        <v>0</v>
      </c>
      <c r="Q5" s="81"/>
      <c r="R5" s="78">
        <f>SUM(R6:R10)</f>
        <v>0</v>
      </c>
      <c r="S5" s="79">
        <f>(J5/F5)*R5</f>
        <v>0</v>
      </c>
      <c r="T5" s="58"/>
      <c r="U5" s="43"/>
      <c r="V5" s="43"/>
      <c r="W5" s="43"/>
      <c r="X5" s="43"/>
      <c r="Y5" s="43"/>
      <c r="Z5" s="43"/>
    </row>
    <row r="6">
      <c r="A6" s="52"/>
      <c r="B6" s="82" t="s">
        <v>181</v>
      </c>
      <c r="C6" s="82" t="s">
        <v>182</v>
      </c>
      <c r="D6" s="83" t="s">
        <v>183</v>
      </c>
      <c r="E6" s="82" t="s">
        <v>184</v>
      </c>
      <c r="F6" s="84">
        <f t="shared" ref="F6:F10" si="1">COUNTA(E6)</f>
        <v>1</v>
      </c>
      <c r="G6" s="85" t="s">
        <v>185</v>
      </c>
      <c r="H6" s="84">
        <f t="shared" ref="H6:H10" si="2">IF(AND(F6=1,G6="SÍ"),1,0)</f>
        <v>0</v>
      </c>
      <c r="I6" s="52"/>
      <c r="J6" s="52"/>
      <c r="K6" s="86" t="s">
        <v>185</v>
      </c>
      <c r="L6" s="87">
        <f t="shared" ref="L6:L10" si="3">IF(AND(F6=1,K6="SÍ"),1,0)</f>
        <v>0</v>
      </c>
      <c r="M6" s="88"/>
      <c r="N6" s="89" t="s">
        <v>10</v>
      </c>
      <c r="O6" s="87">
        <f t="shared" ref="O6:O10" si="4">IF(AND(H6=1,N6="SÍ"),1,0)</f>
        <v>0</v>
      </c>
      <c r="P6" s="56"/>
      <c r="Q6" s="89" t="s">
        <v>10</v>
      </c>
      <c r="R6" s="87">
        <f t="shared" ref="R6:R10" si="5">IF(AND(L6=1,Q6="SÍ"),1,0)</f>
        <v>0</v>
      </c>
      <c r="S6" s="56"/>
      <c r="T6" s="90" t="s">
        <v>186</v>
      </c>
      <c r="U6" s="43"/>
      <c r="V6" s="43"/>
      <c r="W6" s="43"/>
      <c r="X6" s="43"/>
      <c r="Y6" s="43"/>
      <c r="Z6" s="43"/>
    </row>
    <row r="7">
      <c r="A7" s="52"/>
      <c r="B7" s="82" t="s">
        <v>181</v>
      </c>
      <c r="C7" s="83" t="s">
        <v>182</v>
      </c>
      <c r="D7" s="83" t="s">
        <v>183</v>
      </c>
      <c r="E7" s="82" t="s">
        <v>184</v>
      </c>
      <c r="F7" s="84">
        <f t="shared" si="1"/>
        <v>1</v>
      </c>
      <c r="G7" s="85" t="s">
        <v>185</v>
      </c>
      <c r="H7" s="84">
        <f t="shared" si="2"/>
        <v>0</v>
      </c>
      <c r="I7" s="52"/>
      <c r="J7" s="52"/>
      <c r="K7" s="86" t="s">
        <v>185</v>
      </c>
      <c r="L7" s="87">
        <f t="shared" si="3"/>
        <v>0</v>
      </c>
      <c r="M7" s="88"/>
      <c r="N7" s="89" t="s">
        <v>10</v>
      </c>
      <c r="O7" s="87">
        <f t="shared" si="4"/>
        <v>0</v>
      </c>
      <c r="P7" s="56"/>
      <c r="Q7" s="89" t="s">
        <v>10</v>
      </c>
      <c r="R7" s="87">
        <f t="shared" si="5"/>
        <v>0</v>
      </c>
      <c r="S7" s="56"/>
      <c r="T7" s="90" t="s">
        <v>186</v>
      </c>
      <c r="U7" s="43"/>
      <c r="V7" s="43"/>
      <c r="W7" s="43"/>
      <c r="X7" s="43"/>
      <c r="Y7" s="43"/>
      <c r="Z7" s="43"/>
    </row>
    <row r="8">
      <c r="A8" s="52"/>
      <c r="B8" s="82" t="s">
        <v>181</v>
      </c>
      <c r="C8" s="83" t="s">
        <v>182</v>
      </c>
      <c r="D8" s="83" t="s">
        <v>183</v>
      </c>
      <c r="E8" s="83" t="s">
        <v>184</v>
      </c>
      <c r="F8" s="87">
        <f t="shared" si="1"/>
        <v>1</v>
      </c>
      <c r="G8" s="85" t="s">
        <v>185</v>
      </c>
      <c r="H8" s="87">
        <f t="shared" si="2"/>
        <v>0</v>
      </c>
      <c r="I8" s="52"/>
      <c r="J8" s="52"/>
      <c r="K8" s="86" t="s">
        <v>185</v>
      </c>
      <c r="L8" s="87">
        <f t="shared" si="3"/>
        <v>0</v>
      </c>
      <c r="M8" s="88"/>
      <c r="N8" s="89" t="s">
        <v>10</v>
      </c>
      <c r="O8" s="87">
        <f t="shared" si="4"/>
        <v>0</v>
      </c>
      <c r="P8" s="56"/>
      <c r="Q8" s="89" t="s">
        <v>10</v>
      </c>
      <c r="R8" s="87">
        <f t="shared" si="5"/>
        <v>0</v>
      </c>
      <c r="S8" s="56"/>
      <c r="T8" s="90" t="s">
        <v>186</v>
      </c>
      <c r="U8" s="43"/>
      <c r="V8" s="43"/>
      <c r="W8" s="43"/>
      <c r="X8" s="43"/>
      <c r="Y8" s="43"/>
      <c r="Z8" s="43"/>
    </row>
    <row r="9">
      <c r="A9" s="52"/>
      <c r="B9" s="83" t="s">
        <v>181</v>
      </c>
      <c r="C9" s="83" t="s">
        <v>182</v>
      </c>
      <c r="D9" s="83" t="s">
        <v>183</v>
      </c>
      <c r="E9" s="83" t="s">
        <v>184</v>
      </c>
      <c r="F9" s="87">
        <f t="shared" si="1"/>
        <v>1</v>
      </c>
      <c r="G9" s="91" t="s">
        <v>185</v>
      </c>
      <c r="H9" s="92">
        <f t="shared" si="2"/>
        <v>0</v>
      </c>
      <c r="I9" s="63"/>
      <c r="J9" s="52"/>
      <c r="K9" s="86" t="s">
        <v>185</v>
      </c>
      <c r="L9" s="87">
        <f t="shared" si="3"/>
        <v>0</v>
      </c>
      <c r="M9" s="88"/>
      <c r="N9" s="89" t="s">
        <v>10</v>
      </c>
      <c r="O9" s="87">
        <f t="shared" si="4"/>
        <v>0</v>
      </c>
      <c r="P9" s="56"/>
      <c r="Q9" s="89" t="s">
        <v>10</v>
      </c>
      <c r="R9" s="87">
        <f t="shared" si="5"/>
        <v>0</v>
      </c>
      <c r="S9" s="56"/>
      <c r="T9" s="90" t="s">
        <v>186</v>
      </c>
      <c r="U9" s="43"/>
      <c r="V9" s="43"/>
      <c r="W9" s="43"/>
      <c r="X9" s="43"/>
      <c r="Y9" s="43"/>
      <c r="Z9" s="43"/>
    </row>
    <row r="10">
      <c r="A10" s="52"/>
      <c r="B10" s="82" t="s">
        <v>181</v>
      </c>
      <c r="C10" s="82" t="s">
        <v>182</v>
      </c>
      <c r="D10" s="83" t="s">
        <v>183</v>
      </c>
      <c r="E10" s="82" t="s">
        <v>184</v>
      </c>
      <c r="F10" s="84">
        <f t="shared" si="1"/>
        <v>1</v>
      </c>
      <c r="G10" s="93" t="s">
        <v>185</v>
      </c>
      <c r="H10" s="84">
        <f t="shared" si="2"/>
        <v>0</v>
      </c>
      <c r="I10" s="52"/>
      <c r="J10" s="52"/>
      <c r="K10" s="86" t="s">
        <v>185</v>
      </c>
      <c r="L10" s="87">
        <f t="shared" si="3"/>
        <v>0</v>
      </c>
      <c r="M10" s="88"/>
      <c r="N10" s="89" t="s">
        <v>10</v>
      </c>
      <c r="O10" s="87">
        <f t="shared" si="4"/>
        <v>0</v>
      </c>
      <c r="P10" s="56"/>
      <c r="Q10" s="89" t="s">
        <v>10</v>
      </c>
      <c r="R10" s="87">
        <f t="shared" si="5"/>
        <v>0</v>
      </c>
      <c r="S10" s="56"/>
      <c r="T10" s="90" t="s">
        <v>186</v>
      </c>
      <c r="U10" s="43"/>
      <c r="V10" s="43"/>
      <c r="W10" s="43"/>
      <c r="X10" s="43"/>
      <c r="Y10" s="43"/>
      <c r="Z10" s="43"/>
    </row>
    <row r="11">
      <c r="A11" s="70" t="s">
        <v>187</v>
      </c>
      <c r="B11" s="94"/>
      <c r="C11" s="71"/>
      <c r="D11" s="71"/>
      <c r="E11" s="95">
        <v>2.0</v>
      </c>
      <c r="F11" s="96">
        <f>SUM(F12:F16)</f>
        <v>5</v>
      </c>
      <c r="G11" s="71"/>
      <c r="H11" s="96">
        <f>SUM(H12:H16)</f>
        <v>0</v>
      </c>
      <c r="I11" s="76">
        <f>(E11/F11)*H11</f>
        <v>0</v>
      </c>
      <c r="J11" s="72">
        <v>2.0</v>
      </c>
      <c r="K11" s="77"/>
      <c r="L11" s="78">
        <f>SUM(L12:L16)</f>
        <v>0</v>
      </c>
      <c r="M11" s="79">
        <f>(J11/F11)*L11</f>
        <v>0</v>
      </c>
      <c r="N11" s="71"/>
      <c r="O11" s="73">
        <f>SUM(O12:O16)</f>
        <v>0</v>
      </c>
      <c r="P11" s="80">
        <f>(E11/F11)*O11</f>
        <v>0</v>
      </c>
      <c r="Q11" s="81"/>
      <c r="R11" s="78">
        <f>SUM(R12:R16)</f>
        <v>0</v>
      </c>
      <c r="S11" s="79">
        <f>(J11/F11)*R11</f>
        <v>0</v>
      </c>
      <c r="T11" s="58"/>
      <c r="U11" s="43"/>
      <c r="V11" s="43"/>
      <c r="W11" s="43"/>
      <c r="X11" s="43"/>
      <c r="Y11" s="43"/>
      <c r="Z11" s="43"/>
    </row>
    <row r="12">
      <c r="A12" s="52"/>
      <c r="B12" s="82" t="s">
        <v>181</v>
      </c>
      <c r="C12" s="83" t="s">
        <v>182</v>
      </c>
      <c r="D12" s="83" t="s">
        <v>183</v>
      </c>
      <c r="E12" s="83" t="s">
        <v>184</v>
      </c>
      <c r="F12" s="87">
        <f t="shared" ref="F12:F16" si="6">COUNTA(E12)</f>
        <v>1</v>
      </c>
      <c r="G12" s="93" t="s">
        <v>185</v>
      </c>
      <c r="H12" s="87">
        <f t="shared" ref="H12:H16" si="7">IF(AND(F12=1,G12="SÍ"),1,0)</f>
        <v>0</v>
      </c>
      <c r="I12" s="52"/>
      <c r="J12" s="52"/>
      <c r="K12" s="86" t="s">
        <v>185</v>
      </c>
      <c r="L12" s="87">
        <f t="shared" ref="L12:L16" si="8">IF(AND(F12=1,K12="SÍ"),1,0)</f>
        <v>0</v>
      </c>
      <c r="M12" s="88"/>
      <c r="N12" s="89" t="s">
        <v>10</v>
      </c>
      <c r="O12" s="87">
        <f t="shared" ref="O12:O16" si="9">IF(AND(H12=1,N12="SÍ"),1,0)</f>
        <v>0</v>
      </c>
      <c r="P12" s="56"/>
      <c r="Q12" s="89" t="s">
        <v>10</v>
      </c>
      <c r="R12" s="87">
        <f t="shared" ref="R12:R16" si="10">IF(AND(L12=1,Q12="SÍ"),1,0)</f>
        <v>0</v>
      </c>
      <c r="S12" s="56"/>
      <c r="T12" s="90" t="s">
        <v>186</v>
      </c>
      <c r="U12" s="43"/>
      <c r="V12" s="43"/>
      <c r="W12" s="43"/>
      <c r="X12" s="43"/>
      <c r="Y12" s="43"/>
      <c r="Z12" s="43"/>
    </row>
    <row r="13">
      <c r="A13" s="52"/>
      <c r="B13" s="83" t="s">
        <v>181</v>
      </c>
      <c r="C13" s="83" t="s">
        <v>182</v>
      </c>
      <c r="D13" s="83" t="s">
        <v>183</v>
      </c>
      <c r="E13" s="83" t="s">
        <v>184</v>
      </c>
      <c r="F13" s="87">
        <f t="shared" si="6"/>
        <v>1</v>
      </c>
      <c r="G13" s="91" t="s">
        <v>185</v>
      </c>
      <c r="H13" s="92">
        <f t="shared" si="7"/>
        <v>0</v>
      </c>
      <c r="I13" s="63"/>
      <c r="J13" s="52"/>
      <c r="K13" s="86" t="s">
        <v>185</v>
      </c>
      <c r="L13" s="87">
        <f t="shared" si="8"/>
        <v>0</v>
      </c>
      <c r="M13" s="88"/>
      <c r="N13" s="89" t="s">
        <v>10</v>
      </c>
      <c r="O13" s="87">
        <f t="shared" si="9"/>
        <v>0</v>
      </c>
      <c r="P13" s="56"/>
      <c r="Q13" s="89" t="s">
        <v>10</v>
      </c>
      <c r="R13" s="87">
        <f t="shared" si="10"/>
        <v>0</v>
      </c>
      <c r="S13" s="56"/>
      <c r="T13" s="90" t="s">
        <v>186</v>
      </c>
      <c r="U13" s="43"/>
      <c r="V13" s="43"/>
      <c r="W13" s="43"/>
      <c r="X13" s="43"/>
      <c r="Y13" s="43"/>
      <c r="Z13" s="43"/>
    </row>
    <row r="14">
      <c r="A14" s="52"/>
      <c r="B14" s="82" t="s">
        <v>181</v>
      </c>
      <c r="C14" s="82" t="s">
        <v>182</v>
      </c>
      <c r="D14" s="83" t="s">
        <v>183</v>
      </c>
      <c r="E14" s="82" t="s">
        <v>184</v>
      </c>
      <c r="F14" s="84">
        <f t="shared" si="6"/>
        <v>1</v>
      </c>
      <c r="G14" s="93" t="s">
        <v>185</v>
      </c>
      <c r="H14" s="84">
        <f t="shared" si="7"/>
        <v>0</v>
      </c>
      <c r="I14" s="52"/>
      <c r="J14" s="52"/>
      <c r="K14" s="86" t="s">
        <v>185</v>
      </c>
      <c r="L14" s="87">
        <f t="shared" si="8"/>
        <v>0</v>
      </c>
      <c r="M14" s="88"/>
      <c r="N14" s="89" t="s">
        <v>10</v>
      </c>
      <c r="O14" s="87">
        <f t="shared" si="9"/>
        <v>0</v>
      </c>
      <c r="P14" s="56"/>
      <c r="Q14" s="89" t="s">
        <v>10</v>
      </c>
      <c r="R14" s="87">
        <f t="shared" si="10"/>
        <v>0</v>
      </c>
      <c r="S14" s="56"/>
      <c r="T14" s="90" t="s">
        <v>186</v>
      </c>
      <c r="U14" s="43"/>
      <c r="V14" s="43"/>
      <c r="W14" s="43"/>
      <c r="X14" s="43"/>
      <c r="Y14" s="43"/>
      <c r="Z14" s="43"/>
    </row>
    <row r="15">
      <c r="A15" s="52"/>
      <c r="B15" s="82" t="s">
        <v>181</v>
      </c>
      <c r="C15" s="82" t="s">
        <v>182</v>
      </c>
      <c r="D15" s="83" t="s">
        <v>183</v>
      </c>
      <c r="E15" s="82" t="s">
        <v>184</v>
      </c>
      <c r="F15" s="84">
        <f t="shared" si="6"/>
        <v>1</v>
      </c>
      <c r="G15" s="93" t="s">
        <v>185</v>
      </c>
      <c r="H15" s="84">
        <f t="shared" si="7"/>
        <v>0</v>
      </c>
      <c r="I15" s="52"/>
      <c r="J15" s="52"/>
      <c r="K15" s="86" t="s">
        <v>185</v>
      </c>
      <c r="L15" s="87">
        <f t="shared" si="8"/>
        <v>0</v>
      </c>
      <c r="M15" s="88"/>
      <c r="N15" s="89" t="s">
        <v>10</v>
      </c>
      <c r="O15" s="87">
        <f t="shared" si="9"/>
        <v>0</v>
      </c>
      <c r="P15" s="56"/>
      <c r="Q15" s="89" t="s">
        <v>10</v>
      </c>
      <c r="R15" s="87">
        <f t="shared" si="10"/>
        <v>0</v>
      </c>
      <c r="S15" s="56"/>
      <c r="T15" s="90" t="s">
        <v>186</v>
      </c>
      <c r="U15" s="43"/>
      <c r="V15" s="43"/>
      <c r="W15" s="43"/>
      <c r="X15" s="43"/>
      <c r="Y15" s="43"/>
      <c r="Z15" s="43"/>
    </row>
    <row r="16">
      <c r="A16" s="52"/>
      <c r="B16" s="82" t="s">
        <v>181</v>
      </c>
      <c r="C16" s="83" t="s">
        <v>182</v>
      </c>
      <c r="D16" s="83" t="s">
        <v>183</v>
      </c>
      <c r="E16" s="83" t="s">
        <v>184</v>
      </c>
      <c r="F16" s="87">
        <f t="shared" si="6"/>
        <v>1</v>
      </c>
      <c r="G16" s="93" t="s">
        <v>185</v>
      </c>
      <c r="H16" s="87">
        <f t="shared" si="7"/>
        <v>0</v>
      </c>
      <c r="I16" s="52"/>
      <c r="J16" s="52"/>
      <c r="K16" s="86" t="s">
        <v>185</v>
      </c>
      <c r="L16" s="87">
        <f t="shared" si="8"/>
        <v>0</v>
      </c>
      <c r="M16" s="88"/>
      <c r="N16" s="89" t="s">
        <v>10</v>
      </c>
      <c r="O16" s="87">
        <f t="shared" si="9"/>
        <v>0</v>
      </c>
      <c r="P16" s="56"/>
      <c r="Q16" s="89" t="s">
        <v>10</v>
      </c>
      <c r="R16" s="87">
        <f t="shared" si="10"/>
        <v>0</v>
      </c>
      <c r="S16" s="56"/>
      <c r="T16" s="90" t="s">
        <v>186</v>
      </c>
      <c r="U16" s="43"/>
      <c r="V16" s="43"/>
      <c r="W16" s="43"/>
      <c r="X16" s="43"/>
      <c r="Y16" s="43"/>
      <c r="Z16" s="43"/>
    </row>
    <row r="17">
      <c r="A17" s="70" t="s">
        <v>188</v>
      </c>
      <c r="B17" s="71"/>
      <c r="C17" s="71"/>
      <c r="D17" s="71"/>
      <c r="E17" s="72">
        <v>2.0</v>
      </c>
      <c r="F17" s="73">
        <f>SUM(F18:F22)</f>
        <v>5</v>
      </c>
      <c r="G17" s="74"/>
      <c r="H17" s="75">
        <f>SUM(H18:H22)</f>
        <v>0</v>
      </c>
      <c r="I17" s="76">
        <f>(E17/F17)*H17</f>
        <v>0</v>
      </c>
      <c r="J17" s="72">
        <v>1.0</v>
      </c>
      <c r="K17" s="77"/>
      <c r="L17" s="78">
        <f>SUM(L18:L22)</f>
        <v>0</v>
      </c>
      <c r="M17" s="79">
        <f>(J17/F17)*L17</f>
        <v>0</v>
      </c>
      <c r="N17" s="71"/>
      <c r="O17" s="73">
        <f>SUM(O18:O22)</f>
        <v>0</v>
      </c>
      <c r="P17" s="80">
        <f>(E17/F17)*O17</f>
        <v>0</v>
      </c>
      <c r="Q17" s="81"/>
      <c r="R17" s="78">
        <f>SUM(R18:R22)</f>
        <v>0</v>
      </c>
      <c r="S17" s="79">
        <f>(J17/F17)*R17</f>
        <v>0</v>
      </c>
      <c r="T17" s="58"/>
      <c r="U17" s="43"/>
      <c r="V17" s="43"/>
      <c r="W17" s="43"/>
      <c r="X17" s="43"/>
      <c r="Y17" s="43"/>
      <c r="Z17" s="43"/>
    </row>
    <row r="18">
      <c r="A18" s="52"/>
      <c r="B18" s="82" t="s">
        <v>181</v>
      </c>
      <c r="C18" s="82" t="s">
        <v>182</v>
      </c>
      <c r="D18" s="83" t="s">
        <v>183</v>
      </c>
      <c r="E18" s="82" t="s">
        <v>184</v>
      </c>
      <c r="F18" s="84">
        <f t="shared" ref="F18:F22" si="11">COUNTA(E18)</f>
        <v>1</v>
      </c>
      <c r="G18" s="93" t="s">
        <v>185</v>
      </c>
      <c r="H18" s="84">
        <f t="shared" ref="H18:H22" si="12">IF(AND(F18=1,G18="SÍ"),1,0)</f>
        <v>0</v>
      </c>
      <c r="I18" s="52"/>
      <c r="J18" s="52"/>
      <c r="K18" s="86" t="s">
        <v>185</v>
      </c>
      <c r="L18" s="87">
        <f t="shared" ref="L18:L22" si="13">IF(AND(F18=1,K18="SÍ"),1,0)</f>
        <v>0</v>
      </c>
      <c r="M18" s="88"/>
      <c r="N18" s="89" t="s">
        <v>10</v>
      </c>
      <c r="O18" s="87">
        <f t="shared" ref="O18:O22" si="14">IF(AND(H18=1,N18="SÍ"),1,0)</f>
        <v>0</v>
      </c>
      <c r="P18" s="56"/>
      <c r="Q18" s="89" t="s">
        <v>10</v>
      </c>
      <c r="R18" s="87">
        <f t="shared" ref="R18:R22" si="15">IF(AND(L18=1,Q18="SÍ"),1,0)</f>
        <v>0</v>
      </c>
      <c r="S18" s="56"/>
      <c r="T18" s="90" t="s">
        <v>186</v>
      </c>
      <c r="U18" s="43"/>
      <c r="V18" s="43"/>
      <c r="W18" s="43"/>
      <c r="X18" s="43"/>
      <c r="Y18" s="43"/>
      <c r="Z18" s="43"/>
    </row>
    <row r="19">
      <c r="A19" s="52"/>
      <c r="B19" s="82" t="s">
        <v>181</v>
      </c>
      <c r="C19" s="83" t="s">
        <v>182</v>
      </c>
      <c r="D19" s="83" t="s">
        <v>183</v>
      </c>
      <c r="E19" s="82" t="s">
        <v>184</v>
      </c>
      <c r="F19" s="84">
        <f t="shared" si="11"/>
        <v>1</v>
      </c>
      <c r="G19" s="93" t="s">
        <v>185</v>
      </c>
      <c r="H19" s="84">
        <f t="shared" si="12"/>
        <v>0</v>
      </c>
      <c r="I19" s="52"/>
      <c r="J19" s="52"/>
      <c r="K19" s="86" t="s">
        <v>185</v>
      </c>
      <c r="L19" s="87">
        <f t="shared" si="13"/>
        <v>0</v>
      </c>
      <c r="M19" s="88"/>
      <c r="N19" s="89" t="s">
        <v>10</v>
      </c>
      <c r="O19" s="87">
        <f t="shared" si="14"/>
        <v>0</v>
      </c>
      <c r="P19" s="56"/>
      <c r="Q19" s="89" t="s">
        <v>10</v>
      </c>
      <c r="R19" s="87">
        <f t="shared" si="15"/>
        <v>0</v>
      </c>
      <c r="S19" s="56"/>
      <c r="T19" s="90" t="s">
        <v>186</v>
      </c>
      <c r="U19" s="43"/>
      <c r="V19" s="43"/>
      <c r="W19" s="43"/>
      <c r="X19" s="43"/>
      <c r="Y19" s="43"/>
      <c r="Z19" s="43"/>
    </row>
    <row r="20">
      <c r="A20" s="52"/>
      <c r="B20" s="82" t="s">
        <v>181</v>
      </c>
      <c r="C20" s="83" t="s">
        <v>182</v>
      </c>
      <c r="D20" s="83" t="s">
        <v>183</v>
      </c>
      <c r="E20" s="83" t="s">
        <v>184</v>
      </c>
      <c r="F20" s="87">
        <f t="shared" si="11"/>
        <v>1</v>
      </c>
      <c r="G20" s="93" t="s">
        <v>185</v>
      </c>
      <c r="H20" s="87">
        <f t="shared" si="12"/>
        <v>0</v>
      </c>
      <c r="I20" s="52"/>
      <c r="J20" s="52"/>
      <c r="K20" s="86" t="s">
        <v>185</v>
      </c>
      <c r="L20" s="87">
        <f t="shared" si="13"/>
        <v>0</v>
      </c>
      <c r="M20" s="88"/>
      <c r="N20" s="89" t="s">
        <v>10</v>
      </c>
      <c r="O20" s="87">
        <f t="shared" si="14"/>
        <v>0</v>
      </c>
      <c r="P20" s="56"/>
      <c r="Q20" s="89" t="s">
        <v>10</v>
      </c>
      <c r="R20" s="87">
        <f t="shared" si="15"/>
        <v>0</v>
      </c>
      <c r="S20" s="56"/>
      <c r="T20" s="90" t="s">
        <v>186</v>
      </c>
      <c r="U20" s="43"/>
      <c r="V20" s="43"/>
      <c r="W20" s="43"/>
      <c r="X20" s="43"/>
      <c r="Y20" s="43"/>
      <c r="Z20" s="43"/>
    </row>
    <row r="21">
      <c r="A21" s="52"/>
      <c r="B21" s="83" t="s">
        <v>181</v>
      </c>
      <c r="C21" s="83" t="s">
        <v>182</v>
      </c>
      <c r="D21" s="83" t="s">
        <v>183</v>
      </c>
      <c r="E21" s="83" t="s">
        <v>184</v>
      </c>
      <c r="F21" s="87">
        <f t="shared" si="11"/>
        <v>1</v>
      </c>
      <c r="G21" s="91" t="s">
        <v>185</v>
      </c>
      <c r="H21" s="92">
        <f t="shared" si="12"/>
        <v>0</v>
      </c>
      <c r="I21" s="63"/>
      <c r="J21" s="52"/>
      <c r="K21" s="86" t="s">
        <v>185</v>
      </c>
      <c r="L21" s="87">
        <f t="shared" si="13"/>
        <v>0</v>
      </c>
      <c r="M21" s="88"/>
      <c r="N21" s="89" t="s">
        <v>10</v>
      </c>
      <c r="O21" s="87">
        <f t="shared" si="14"/>
        <v>0</v>
      </c>
      <c r="P21" s="56"/>
      <c r="Q21" s="89" t="s">
        <v>10</v>
      </c>
      <c r="R21" s="87">
        <f t="shared" si="15"/>
        <v>0</v>
      </c>
      <c r="S21" s="56"/>
      <c r="T21" s="90" t="s">
        <v>186</v>
      </c>
      <c r="U21" s="43"/>
      <c r="V21" s="43"/>
      <c r="W21" s="43"/>
      <c r="X21" s="43"/>
      <c r="Y21" s="43"/>
      <c r="Z21" s="43"/>
    </row>
    <row r="22">
      <c r="A22" s="52"/>
      <c r="B22" s="82" t="s">
        <v>181</v>
      </c>
      <c r="C22" s="82" t="s">
        <v>182</v>
      </c>
      <c r="D22" s="83" t="s">
        <v>183</v>
      </c>
      <c r="E22" s="82" t="s">
        <v>184</v>
      </c>
      <c r="F22" s="84">
        <f t="shared" si="11"/>
        <v>1</v>
      </c>
      <c r="G22" s="93" t="s">
        <v>185</v>
      </c>
      <c r="H22" s="84">
        <f t="shared" si="12"/>
        <v>0</v>
      </c>
      <c r="I22" s="52"/>
      <c r="J22" s="52"/>
      <c r="K22" s="86" t="s">
        <v>185</v>
      </c>
      <c r="L22" s="87">
        <f t="shared" si="13"/>
        <v>0</v>
      </c>
      <c r="M22" s="88"/>
      <c r="N22" s="89" t="s">
        <v>10</v>
      </c>
      <c r="O22" s="87">
        <f t="shared" si="14"/>
        <v>0</v>
      </c>
      <c r="P22" s="56"/>
      <c r="Q22" s="89" t="s">
        <v>10</v>
      </c>
      <c r="R22" s="87">
        <f t="shared" si="15"/>
        <v>0</v>
      </c>
      <c r="S22" s="56"/>
      <c r="T22" s="90" t="s">
        <v>186</v>
      </c>
      <c r="U22" s="43"/>
      <c r="V22" s="43"/>
      <c r="W22" s="43"/>
      <c r="X22" s="43"/>
      <c r="Y22" s="43"/>
      <c r="Z22" s="43"/>
    </row>
    <row r="23">
      <c r="A23" s="70" t="s">
        <v>189</v>
      </c>
      <c r="B23" s="94"/>
      <c r="C23" s="71"/>
      <c r="D23" s="71"/>
      <c r="E23" s="95">
        <v>2.0</v>
      </c>
      <c r="F23" s="96">
        <f>SUM(F24:F28)</f>
        <v>5</v>
      </c>
      <c r="G23" s="71"/>
      <c r="H23" s="96">
        <f>SUM(H24:H28)</f>
        <v>0</v>
      </c>
      <c r="I23" s="76">
        <f>(E23/F23)*H23</f>
        <v>0</v>
      </c>
      <c r="J23" s="72">
        <v>1.0</v>
      </c>
      <c r="K23" s="77"/>
      <c r="L23" s="78">
        <f>SUM(L24:L28)</f>
        <v>0</v>
      </c>
      <c r="M23" s="79">
        <f>(J23/F23)*L23</f>
        <v>0</v>
      </c>
      <c r="N23" s="71"/>
      <c r="O23" s="73">
        <f>SUM(O24:O28)</f>
        <v>0</v>
      </c>
      <c r="P23" s="80">
        <f>(E23/F23)*O23</f>
        <v>0</v>
      </c>
      <c r="Q23" s="81"/>
      <c r="R23" s="78">
        <f>SUM(R24:R28)</f>
        <v>0</v>
      </c>
      <c r="S23" s="79">
        <f>(J23/F23)*R23</f>
        <v>0</v>
      </c>
      <c r="T23" s="58"/>
      <c r="U23" s="43"/>
      <c r="V23" s="43"/>
      <c r="W23" s="43"/>
      <c r="X23" s="43"/>
      <c r="Y23" s="43"/>
      <c r="Z23" s="43"/>
    </row>
    <row r="24">
      <c r="A24" s="52"/>
      <c r="B24" s="82" t="s">
        <v>181</v>
      </c>
      <c r="C24" s="83" t="s">
        <v>182</v>
      </c>
      <c r="D24" s="83" t="s">
        <v>183</v>
      </c>
      <c r="E24" s="83" t="s">
        <v>184</v>
      </c>
      <c r="F24" s="87">
        <f t="shared" ref="F24:F28" si="16">COUNTA(E24)</f>
        <v>1</v>
      </c>
      <c r="G24" s="93" t="s">
        <v>185</v>
      </c>
      <c r="H24" s="87">
        <f t="shared" ref="H24:H28" si="17">IF(AND(F24=1,G24="SÍ"),1,0)</f>
        <v>0</v>
      </c>
      <c r="I24" s="52"/>
      <c r="J24" s="52"/>
      <c r="K24" s="86" t="s">
        <v>185</v>
      </c>
      <c r="L24" s="87">
        <f t="shared" ref="L24:L28" si="18">IF(AND(F24=1,K24="SÍ"),1,0)</f>
        <v>0</v>
      </c>
      <c r="M24" s="88"/>
      <c r="N24" s="89" t="s">
        <v>10</v>
      </c>
      <c r="O24" s="87">
        <f t="shared" ref="O24:O28" si="19">IF(AND(H24=1,N24="SÍ"),1,0)</f>
        <v>0</v>
      </c>
      <c r="P24" s="56"/>
      <c r="Q24" s="89" t="s">
        <v>10</v>
      </c>
      <c r="R24" s="87">
        <f t="shared" ref="R24:R28" si="20">IF(AND(L24=1,Q24="SÍ"),1,0)</f>
        <v>0</v>
      </c>
      <c r="S24" s="56"/>
      <c r="T24" s="90" t="s">
        <v>186</v>
      </c>
      <c r="U24" s="43"/>
      <c r="V24" s="43"/>
      <c r="W24" s="43"/>
      <c r="X24" s="43"/>
      <c r="Y24" s="43"/>
      <c r="Z24" s="43"/>
    </row>
    <row r="25">
      <c r="A25" s="52"/>
      <c r="B25" s="83" t="s">
        <v>181</v>
      </c>
      <c r="C25" s="83" t="s">
        <v>182</v>
      </c>
      <c r="D25" s="83" t="s">
        <v>183</v>
      </c>
      <c r="E25" s="83" t="s">
        <v>184</v>
      </c>
      <c r="F25" s="87">
        <f t="shared" si="16"/>
        <v>1</v>
      </c>
      <c r="G25" s="91" t="s">
        <v>185</v>
      </c>
      <c r="H25" s="92">
        <f t="shared" si="17"/>
        <v>0</v>
      </c>
      <c r="I25" s="63"/>
      <c r="J25" s="52"/>
      <c r="K25" s="86" t="s">
        <v>185</v>
      </c>
      <c r="L25" s="87">
        <f t="shared" si="18"/>
        <v>0</v>
      </c>
      <c r="M25" s="88"/>
      <c r="N25" s="89" t="s">
        <v>10</v>
      </c>
      <c r="O25" s="87">
        <f t="shared" si="19"/>
        <v>0</v>
      </c>
      <c r="P25" s="56"/>
      <c r="Q25" s="89" t="s">
        <v>10</v>
      </c>
      <c r="R25" s="87">
        <f t="shared" si="20"/>
        <v>0</v>
      </c>
      <c r="S25" s="56"/>
      <c r="T25" s="90" t="s">
        <v>186</v>
      </c>
      <c r="U25" s="43"/>
      <c r="V25" s="43"/>
      <c r="W25" s="43"/>
      <c r="X25" s="43"/>
      <c r="Y25" s="43"/>
      <c r="Z25" s="43"/>
    </row>
    <row r="26">
      <c r="A26" s="52"/>
      <c r="B26" s="82" t="s">
        <v>181</v>
      </c>
      <c r="C26" s="82" t="s">
        <v>182</v>
      </c>
      <c r="D26" s="83" t="s">
        <v>183</v>
      </c>
      <c r="E26" s="82" t="s">
        <v>184</v>
      </c>
      <c r="F26" s="84">
        <f t="shared" si="16"/>
        <v>1</v>
      </c>
      <c r="G26" s="93" t="s">
        <v>185</v>
      </c>
      <c r="H26" s="84">
        <f t="shared" si="17"/>
        <v>0</v>
      </c>
      <c r="I26" s="52"/>
      <c r="J26" s="52"/>
      <c r="K26" s="86" t="s">
        <v>185</v>
      </c>
      <c r="L26" s="87">
        <f t="shared" si="18"/>
        <v>0</v>
      </c>
      <c r="M26" s="88"/>
      <c r="N26" s="89" t="s">
        <v>10</v>
      </c>
      <c r="O26" s="87">
        <f t="shared" si="19"/>
        <v>0</v>
      </c>
      <c r="P26" s="56"/>
      <c r="Q26" s="89" t="s">
        <v>10</v>
      </c>
      <c r="R26" s="87">
        <f t="shared" si="20"/>
        <v>0</v>
      </c>
      <c r="S26" s="56"/>
      <c r="T26" s="90" t="s">
        <v>186</v>
      </c>
      <c r="U26" s="43"/>
      <c r="V26" s="43"/>
      <c r="W26" s="43"/>
      <c r="X26" s="43"/>
      <c r="Y26" s="43"/>
      <c r="Z26" s="43"/>
    </row>
    <row r="27">
      <c r="A27" s="52"/>
      <c r="B27" s="82" t="s">
        <v>181</v>
      </c>
      <c r="C27" s="83" t="s">
        <v>182</v>
      </c>
      <c r="D27" s="83" t="s">
        <v>183</v>
      </c>
      <c r="E27" s="82" t="s">
        <v>184</v>
      </c>
      <c r="F27" s="84">
        <f t="shared" si="16"/>
        <v>1</v>
      </c>
      <c r="G27" s="93" t="s">
        <v>185</v>
      </c>
      <c r="H27" s="84">
        <f t="shared" si="17"/>
        <v>0</v>
      </c>
      <c r="I27" s="52"/>
      <c r="J27" s="52"/>
      <c r="K27" s="86" t="s">
        <v>185</v>
      </c>
      <c r="L27" s="87">
        <f t="shared" si="18"/>
        <v>0</v>
      </c>
      <c r="M27" s="88"/>
      <c r="N27" s="89" t="s">
        <v>10</v>
      </c>
      <c r="O27" s="87">
        <f t="shared" si="19"/>
        <v>0</v>
      </c>
      <c r="P27" s="56"/>
      <c r="Q27" s="89" t="s">
        <v>10</v>
      </c>
      <c r="R27" s="87">
        <f t="shared" si="20"/>
        <v>0</v>
      </c>
      <c r="S27" s="56"/>
      <c r="T27" s="90" t="s">
        <v>186</v>
      </c>
      <c r="U27" s="43"/>
      <c r="V27" s="43"/>
      <c r="W27" s="43"/>
      <c r="X27" s="43"/>
      <c r="Y27" s="43"/>
      <c r="Z27" s="43"/>
    </row>
    <row r="28">
      <c r="A28" s="52"/>
      <c r="B28" s="82" t="s">
        <v>181</v>
      </c>
      <c r="C28" s="83" t="s">
        <v>182</v>
      </c>
      <c r="D28" s="83" t="s">
        <v>183</v>
      </c>
      <c r="E28" s="83" t="s">
        <v>184</v>
      </c>
      <c r="F28" s="87">
        <f t="shared" si="16"/>
        <v>1</v>
      </c>
      <c r="G28" s="93" t="s">
        <v>185</v>
      </c>
      <c r="H28" s="87">
        <f t="shared" si="17"/>
        <v>0</v>
      </c>
      <c r="I28" s="52"/>
      <c r="J28" s="52"/>
      <c r="K28" s="86" t="s">
        <v>185</v>
      </c>
      <c r="L28" s="87">
        <f t="shared" si="18"/>
        <v>0</v>
      </c>
      <c r="M28" s="88"/>
      <c r="N28" s="89" t="s">
        <v>10</v>
      </c>
      <c r="O28" s="87">
        <f t="shared" si="19"/>
        <v>0</v>
      </c>
      <c r="P28" s="56"/>
      <c r="Q28" s="89" t="s">
        <v>10</v>
      </c>
      <c r="R28" s="87">
        <f t="shared" si="20"/>
        <v>0</v>
      </c>
      <c r="S28" s="56"/>
      <c r="T28" s="90" t="s">
        <v>186</v>
      </c>
      <c r="U28" s="43"/>
      <c r="V28" s="43"/>
      <c r="W28" s="43"/>
      <c r="X28" s="43"/>
      <c r="Y28" s="43"/>
      <c r="Z28" s="43"/>
    </row>
    <row r="29">
      <c r="A29" s="70" t="s">
        <v>190</v>
      </c>
      <c r="B29" s="71"/>
      <c r="C29" s="71"/>
      <c r="D29" s="71"/>
      <c r="E29" s="72">
        <v>2.0</v>
      </c>
      <c r="F29" s="73">
        <f>SUM(F30:F34)</f>
        <v>5</v>
      </c>
      <c r="G29" s="71"/>
      <c r="H29" s="75">
        <f>SUM(H30:H34)</f>
        <v>0</v>
      </c>
      <c r="I29" s="76">
        <f>(E29/F29)*H29</f>
        <v>0</v>
      </c>
      <c r="J29" s="72">
        <v>1.0</v>
      </c>
      <c r="K29" s="77"/>
      <c r="L29" s="78">
        <f>SUM(L30:L34)</f>
        <v>0</v>
      </c>
      <c r="M29" s="79">
        <f>(J29/F29)*L29</f>
        <v>0</v>
      </c>
      <c r="N29" s="71"/>
      <c r="O29" s="73">
        <f>SUM(O30:O34)</f>
        <v>0</v>
      </c>
      <c r="P29" s="80">
        <f>(E29/F29)*O29</f>
        <v>0</v>
      </c>
      <c r="Q29" s="81"/>
      <c r="R29" s="78">
        <f>SUM(R30:R34)</f>
        <v>0</v>
      </c>
      <c r="S29" s="79">
        <f>(J29/F29)*R29</f>
        <v>0</v>
      </c>
      <c r="T29" s="58"/>
      <c r="U29" s="43"/>
      <c r="V29" s="43"/>
      <c r="W29" s="43"/>
      <c r="X29" s="43"/>
      <c r="Y29" s="43"/>
      <c r="Z29" s="43"/>
    </row>
    <row r="30">
      <c r="A30" s="52"/>
      <c r="B30" s="83" t="s">
        <v>181</v>
      </c>
      <c r="C30" s="83" t="s">
        <v>182</v>
      </c>
      <c r="D30" s="83" t="s">
        <v>183</v>
      </c>
      <c r="E30" s="83" t="s">
        <v>184</v>
      </c>
      <c r="F30" s="87">
        <f t="shared" ref="F30:F34" si="21">COUNTA(E30)</f>
        <v>1</v>
      </c>
      <c r="G30" s="91" t="s">
        <v>185</v>
      </c>
      <c r="H30" s="92">
        <f t="shared" ref="H30:H34" si="22">IF(AND(F30=1,G30="SÍ"),1,0)</f>
        <v>0</v>
      </c>
      <c r="I30" s="63"/>
      <c r="J30" s="52"/>
      <c r="K30" s="86" t="s">
        <v>185</v>
      </c>
      <c r="L30" s="87">
        <f t="shared" ref="L30:L34" si="23">IF(AND(F30=1,K30="SÍ"),1,0)</f>
        <v>0</v>
      </c>
      <c r="M30" s="88"/>
      <c r="N30" s="89" t="s">
        <v>10</v>
      </c>
      <c r="O30" s="87">
        <f t="shared" ref="O30:O34" si="24">IF(AND(H30=1,N30="SÍ"),1,0)</f>
        <v>0</v>
      </c>
      <c r="P30" s="56"/>
      <c r="Q30" s="89" t="s">
        <v>10</v>
      </c>
      <c r="R30" s="87">
        <f t="shared" ref="R30:R34" si="25">IF(AND(L30=1,Q30="SÍ"),1,0)</f>
        <v>0</v>
      </c>
      <c r="S30" s="56"/>
      <c r="T30" s="90" t="s">
        <v>186</v>
      </c>
      <c r="U30" s="43"/>
      <c r="V30" s="43"/>
      <c r="W30" s="43"/>
      <c r="X30" s="43"/>
      <c r="Y30" s="43"/>
      <c r="Z30" s="43"/>
    </row>
    <row r="31">
      <c r="A31" s="52"/>
      <c r="B31" s="82" t="s">
        <v>181</v>
      </c>
      <c r="C31" s="82" t="s">
        <v>182</v>
      </c>
      <c r="D31" s="83" t="s">
        <v>183</v>
      </c>
      <c r="E31" s="82" t="s">
        <v>184</v>
      </c>
      <c r="F31" s="84">
        <f t="shared" si="21"/>
        <v>1</v>
      </c>
      <c r="G31" s="93" t="s">
        <v>185</v>
      </c>
      <c r="H31" s="84">
        <f t="shared" si="22"/>
        <v>0</v>
      </c>
      <c r="I31" s="52"/>
      <c r="J31" s="52"/>
      <c r="K31" s="86" t="s">
        <v>185</v>
      </c>
      <c r="L31" s="87">
        <f t="shared" si="23"/>
        <v>0</v>
      </c>
      <c r="M31" s="88"/>
      <c r="N31" s="89" t="s">
        <v>10</v>
      </c>
      <c r="O31" s="87">
        <f t="shared" si="24"/>
        <v>0</v>
      </c>
      <c r="P31" s="56"/>
      <c r="Q31" s="89" t="s">
        <v>10</v>
      </c>
      <c r="R31" s="87">
        <f t="shared" si="25"/>
        <v>0</v>
      </c>
      <c r="S31" s="56"/>
      <c r="T31" s="90" t="s">
        <v>186</v>
      </c>
      <c r="U31" s="43"/>
      <c r="V31" s="43"/>
      <c r="W31" s="43"/>
      <c r="X31" s="43"/>
      <c r="Y31" s="43"/>
      <c r="Z31" s="43"/>
    </row>
    <row r="32">
      <c r="A32" s="52"/>
      <c r="B32" s="82" t="s">
        <v>181</v>
      </c>
      <c r="C32" s="83" t="s">
        <v>182</v>
      </c>
      <c r="D32" s="83" t="s">
        <v>183</v>
      </c>
      <c r="E32" s="82" t="s">
        <v>184</v>
      </c>
      <c r="F32" s="84">
        <f t="shared" si="21"/>
        <v>1</v>
      </c>
      <c r="G32" s="93" t="s">
        <v>185</v>
      </c>
      <c r="H32" s="84">
        <f t="shared" si="22"/>
        <v>0</v>
      </c>
      <c r="I32" s="52"/>
      <c r="J32" s="52"/>
      <c r="K32" s="86" t="s">
        <v>185</v>
      </c>
      <c r="L32" s="87">
        <f t="shared" si="23"/>
        <v>0</v>
      </c>
      <c r="M32" s="88"/>
      <c r="N32" s="89" t="s">
        <v>10</v>
      </c>
      <c r="O32" s="87">
        <f t="shared" si="24"/>
        <v>0</v>
      </c>
      <c r="P32" s="56"/>
      <c r="Q32" s="89" t="s">
        <v>10</v>
      </c>
      <c r="R32" s="87">
        <f t="shared" si="25"/>
        <v>0</v>
      </c>
      <c r="S32" s="56"/>
      <c r="T32" s="90" t="s">
        <v>186</v>
      </c>
      <c r="U32" s="43"/>
      <c r="V32" s="43"/>
      <c r="W32" s="43"/>
      <c r="X32" s="43"/>
      <c r="Y32" s="43"/>
      <c r="Z32" s="43"/>
    </row>
    <row r="33">
      <c r="A33" s="52"/>
      <c r="B33" s="82" t="s">
        <v>181</v>
      </c>
      <c r="C33" s="83" t="s">
        <v>182</v>
      </c>
      <c r="D33" s="83" t="s">
        <v>183</v>
      </c>
      <c r="E33" s="83" t="s">
        <v>184</v>
      </c>
      <c r="F33" s="87">
        <f t="shared" si="21"/>
        <v>1</v>
      </c>
      <c r="G33" s="93" t="s">
        <v>185</v>
      </c>
      <c r="H33" s="87">
        <f t="shared" si="22"/>
        <v>0</v>
      </c>
      <c r="I33" s="52"/>
      <c r="J33" s="52"/>
      <c r="K33" s="86" t="s">
        <v>185</v>
      </c>
      <c r="L33" s="87">
        <f t="shared" si="23"/>
        <v>0</v>
      </c>
      <c r="M33" s="88"/>
      <c r="N33" s="89" t="s">
        <v>10</v>
      </c>
      <c r="O33" s="87">
        <f t="shared" si="24"/>
        <v>0</v>
      </c>
      <c r="P33" s="56"/>
      <c r="Q33" s="89" t="s">
        <v>10</v>
      </c>
      <c r="R33" s="87">
        <f t="shared" si="25"/>
        <v>0</v>
      </c>
      <c r="S33" s="56"/>
      <c r="T33" s="90" t="s">
        <v>186</v>
      </c>
      <c r="U33" s="43"/>
      <c r="V33" s="43"/>
      <c r="W33" s="43"/>
      <c r="X33" s="43"/>
      <c r="Y33" s="43"/>
      <c r="Z33" s="43"/>
    </row>
    <row r="34">
      <c r="A34" s="52"/>
      <c r="B34" s="83" t="s">
        <v>181</v>
      </c>
      <c r="C34" s="83" t="s">
        <v>182</v>
      </c>
      <c r="D34" s="83" t="s">
        <v>183</v>
      </c>
      <c r="E34" s="83" t="s">
        <v>184</v>
      </c>
      <c r="F34" s="87">
        <f t="shared" si="21"/>
        <v>1</v>
      </c>
      <c r="G34" s="91" t="s">
        <v>185</v>
      </c>
      <c r="H34" s="92">
        <f t="shared" si="22"/>
        <v>0</v>
      </c>
      <c r="I34" s="63"/>
      <c r="J34" s="52"/>
      <c r="K34" s="86" t="s">
        <v>185</v>
      </c>
      <c r="L34" s="87">
        <f t="shared" si="23"/>
        <v>0</v>
      </c>
      <c r="M34" s="88"/>
      <c r="N34" s="89" t="s">
        <v>10</v>
      </c>
      <c r="O34" s="87">
        <f t="shared" si="24"/>
        <v>0</v>
      </c>
      <c r="P34" s="56"/>
      <c r="Q34" s="89" t="s">
        <v>10</v>
      </c>
      <c r="R34" s="87">
        <f t="shared" si="25"/>
        <v>0</v>
      </c>
      <c r="S34" s="56"/>
      <c r="T34" s="90" t="s">
        <v>186</v>
      </c>
      <c r="U34" s="43"/>
      <c r="V34" s="43"/>
      <c r="W34" s="43"/>
      <c r="X34" s="43"/>
      <c r="Y34" s="43"/>
      <c r="Z34" s="43"/>
    </row>
    <row r="35">
      <c r="A35" s="70" t="s">
        <v>191</v>
      </c>
      <c r="B35" s="94"/>
      <c r="C35" s="94"/>
      <c r="D35" s="71"/>
      <c r="E35" s="95">
        <v>2.0</v>
      </c>
      <c r="F35" s="96">
        <f>SUM(F36:F40)</f>
        <v>5</v>
      </c>
      <c r="G35" s="71"/>
      <c r="H35" s="96">
        <f>SUM(H36:H40)</f>
        <v>0</v>
      </c>
      <c r="I35" s="76">
        <f>(E35/F35)*H35</f>
        <v>0</v>
      </c>
      <c r="J35" s="72">
        <v>1.0</v>
      </c>
      <c r="K35" s="77"/>
      <c r="L35" s="78">
        <f>SUM(L36:L40)</f>
        <v>0</v>
      </c>
      <c r="M35" s="79">
        <f>(J35/F35)*L35</f>
        <v>0</v>
      </c>
      <c r="N35" s="71"/>
      <c r="O35" s="73">
        <f>SUM(O36:O40)</f>
        <v>0</v>
      </c>
      <c r="P35" s="80">
        <f>(E35/F35)*O35</f>
        <v>0</v>
      </c>
      <c r="Q35" s="81"/>
      <c r="R35" s="78">
        <f>SUM(R36:R40)</f>
        <v>0</v>
      </c>
      <c r="S35" s="79">
        <f>(J35/F35)*R35</f>
        <v>0</v>
      </c>
      <c r="T35" s="58"/>
      <c r="U35" s="43"/>
      <c r="V35" s="43"/>
      <c r="W35" s="43"/>
      <c r="X35" s="43"/>
      <c r="Y35" s="43"/>
      <c r="Z35" s="43"/>
    </row>
    <row r="36">
      <c r="A36" s="52"/>
      <c r="B36" s="82" t="s">
        <v>181</v>
      </c>
      <c r="C36" s="83" t="s">
        <v>182</v>
      </c>
      <c r="D36" s="83" t="s">
        <v>183</v>
      </c>
      <c r="E36" s="82" t="s">
        <v>184</v>
      </c>
      <c r="F36" s="84">
        <f t="shared" ref="F36:F40" si="26">COUNTA(E36)</f>
        <v>1</v>
      </c>
      <c r="G36" s="93" t="s">
        <v>185</v>
      </c>
      <c r="H36" s="84">
        <f t="shared" ref="H36:H40" si="27">IF(AND(F36=1,G36="SÍ"),1,0)</f>
        <v>0</v>
      </c>
      <c r="I36" s="52"/>
      <c r="J36" s="52"/>
      <c r="K36" s="86" t="s">
        <v>185</v>
      </c>
      <c r="L36" s="87">
        <f t="shared" ref="L36:L40" si="28">IF(AND(F36=1,K36="SÍ"),1,0)</f>
        <v>0</v>
      </c>
      <c r="M36" s="88"/>
      <c r="N36" s="89" t="s">
        <v>10</v>
      </c>
      <c r="O36" s="87">
        <f t="shared" ref="O36:O40" si="29">IF(AND(H36=1,N36="SÍ"),1,0)</f>
        <v>0</v>
      </c>
      <c r="P36" s="56"/>
      <c r="Q36" s="89" t="s">
        <v>10</v>
      </c>
      <c r="R36" s="87">
        <f t="shared" ref="R36:R40" si="30">IF(AND(L36=1,Q36="SÍ"),1,0)</f>
        <v>0</v>
      </c>
      <c r="S36" s="56"/>
      <c r="T36" s="90" t="s">
        <v>186</v>
      </c>
      <c r="U36" s="43"/>
      <c r="V36" s="43"/>
      <c r="W36" s="43"/>
      <c r="X36" s="43"/>
      <c r="Y36" s="43"/>
      <c r="Z36" s="43"/>
    </row>
    <row r="37">
      <c r="A37" s="52"/>
      <c r="B37" s="82" t="s">
        <v>181</v>
      </c>
      <c r="C37" s="83" t="s">
        <v>182</v>
      </c>
      <c r="D37" s="83" t="s">
        <v>183</v>
      </c>
      <c r="E37" s="83" t="s">
        <v>184</v>
      </c>
      <c r="F37" s="87">
        <f t="shared" si="26"/>
        <v>1</v>
      </c>
      <c r="G37" s="93" t="s">
        <v>185</v>
      </c>
      <c r="H37" s="87">
        <f t="shared" si="27"/>
        <v>0</v>
      </c>
      <c r="I37" s="52"/>
      <c r="J37" s="52"/>
      <c r="K37" s="86" t="s">
        <v>185</v>
      </c>
      <c r="L37" s="87">
        <f t="shared" si="28"/>
        <v>0</v>
      </c>
      <c r="M37" s="88"/>
      <c r="N37" s="89" t="s">
        <v>10</v>
      </c>
      <c r="O37" s="87">
        <f t="shared" si="29"/>
        <v>0</v>
      </c>
      <c r="P37" s="56"/>
      <c r="Q37" s="89" t="s">
        <v>10</v>
      </c>
      <c r="R37" s="87">
        <f t="shared" si="30"/>
        <v>0</v>
      </c>
      <c r="S37" s="56"/>
      <c r="T37" s="90" t="s">
        <v>186</v>
      </c>
      <c r="U37" s="43"/>
      <c r="V37" s="43"/>
      <c r="W37" s="43"/>
      <c r="X37" s="43"/>
      <c r="Y37" s="43"/>
      <c r="Z37" s="43"/>
    </row>
    <row r="38">
      <c r="A38" s="52"/>
      <c r="B38" s="83" t="s">
        <v>181</v>
      </c>
      <c r="C38" s="83" t="s">
        <v>182</v>
      </c>
      <c r="D38" s="83" t="s">
        <v>183</v>
      </c>
      <c r="E38" s="83" t="s">
        <v>184</v>
      </c>
      <c r="F38" s="87">
        <f t="shared" si="26"/>
        <v>1</v>
      </c>
      <c r="G38" s="91" t="s">
        <v>185</v>
      </c>
      <c r="H38" s="92">
        <f t="shared" si="27"/>
        <v>0</v>
      </c>
      <c r="I38" s="63"/>
      <c r="J38" s="52"/>
      <c r="K38" s="86" t="s">
        <v>185</v>
      </c>
      <c r="L38" s="87">
        <f t="shared" si="28"/>
        <v>0</v>
      </c>
      <c r="M38" s="88"/>
      <c r="N38" s="89" t="s">
        <v>10</v>
      </c>
      <c r="O38" s="87">
        <f t="shared" si="29"/>
        <v>0</v>
      </c>
      <c r="P38" s="56"/>
      <c r="Q38" s="89" t="s">
        <v>10</v>
      </c>
      <c r="R38" s="87">
        <f t="shared" si="30"/>
        <v>0</v>
      </c>
      <c r="S38" s="56"/>
      <c r="T38" s="90" t="s">
        <v>186</v>
      </c>
      <c r="U38" s="43"/>
      <c r="V38" s="43"/>
      <c r="W38" s="43"/>
      <c r="X38" s="43"/>
      <c r="Y38" s="43"/>
      <c r="Z38" s="43"/>
    </row>
    <row r="39">
      <c r="A39" s="52"/>
      <c r="B39" s="82" t="s">
        <v>181</v>
      </c>
      <c r="C39" s="82" t="s">
        <v>182</v>
      </c>
      <c r="D39" s="83" t="s">
        <v>183</v>
      </c>
      <c r="E39" s="82" t="s">
        <v>184</v>
      </c>
      <c r="F39" s="84">
        <f t="shared" si="26"/>
        <v>1</v>
      </c>
      <c r="G39" s="93" t="s">
        <v>185</v>
      </c>
      <c r="H39" s="87">
        <f t="shared" si="27"/>
        <v>0</v>
      </c>
      <c r="I39" s="52"/>
      <c r="J39" s="52"/>
      <c r="K39" s="86" t="s">
        <v>185</v>
      </c>
      <c r="L39" s="87">
        <f t="shared" si="28"/>
        <v>0</v>
      </c>
      <c r="M39" s="88"/>
      <c r="N39" s="89" t="s">
        <v>10</v>
      </c>
      <c r="O39" s="87">
        <f t="shared" si="29"/>
        <v>0</v>
      </c>
      <c r="P39" s="56"/>
      <c r="Q39" s="89" t="s">
        <v>10</v>
      </c>
      <c r="R39" s="87">
        <f t="shared" si="30"/>
        <v>0</v>
      </c>
      <c r="S39" s="56"/>
      <c r="T39" s="90" t="s">
        <v>186</v>
      </c>
      <c r="U39" s="43"/>
      <c r="V39" s="43"/>
      <c r="W39" s="43"/>
      <c r="X39" s="43"/>
      <c r="Y39" s="43"/>
      <c r="Z39" s="43"/>
    </row>
    <row r="40">
      <c r="A40" s="52"/>
      <c r="B40" s="82" t="s">
        <v>181</v>
      </c>
      <c r="C40" s="83" t="s">
        <v>182</v>
      </c>
      <c r="D40" s="83" t="s">
        <v>183</v>
      </c>
      <c r="E40" s="82" t="s">
        <v>184</v>
      </c>
      <c r="F40" s="84">
        <f t="shared" si="26"/>
        <v>1</v>
      </c>
      <c r="G40" s="93" t="s">
        <v>185</v>
      </c>
      <c r="H40" s="87">
        <f t="shared" si="27"/>
        <v>0</v>
      </c>
      <c r="I40" s="52"/>
      <c r="J40" s="52"/>
      <c r="K40" s="86" t="s">
        <v>185</v>
      </c>
      <c r="L40" s="87">
        <f t="shared" si="28"/>
        <v>0</v>
      </c>
      <c r="M40" s="88"/>
      <c r="N40" s="89" t="s">
        <v>10</v>
      </c>
      <c r="O40" s="87">
        <f t="shared" si="29"/>
        <v>0</v>
      </c>
      <c r="P40" s="56"/>
      <c r="Q40" s="89" t="s">
        <v>10</v>
      </c>
      <c r="R40" s="87">
        <f t="shared" si="30"/>
        <v>0</v>
      </c>
      <c r="S40" s="56"/>
      <c r="T40" s="90" t="s">
        <v>186</v>
      </c>
      <c r="U40" s="43"/>
      <c r="V40" s="43"/>
      <c r="W40" s="43"/>
      <c r="X40" s="43"/>
      <c r="Y40" s="43"/>
      <c r="Z40" s="43"/>
    </row>
    <row r="41">
      <c r="A41" s="97" t="s">
        <v>192</v>
      </c>
      <c r="B41" s="98"/>
      <c r="C41" s="99" t="s">
        <v>185</v>
      </c>
      <c r="D41" s="52"/>
      <c r="E41" s="52"/>
      <c r="F41" s="52"/>
      <c r="G41" s="52"/>
      <c r="H41" s="52"/>
      <c r="I41" s="52"/>
      <c r="J41" s="52"/>
      <c r="K41" s="100"/>
      <c r="L41" s="88"/>
      <c r="M41" s="88"/>
      <c r="N41" s="97" t="s">
        <v>193</v>
      </c>
      <c r="O41" s="101"/>
      <c r="P41" s="102" t="s">
        <v>185</v>
      </c>
      <c r="Q41" s="101"/>
      <c r="R41" s="101"/>
      <c r="S41" s="56"/>
      <c r="T41" s="101"/>
      <c r="U41" s="43"/>
      <c r="V41" s="43"/>
      <c r="W41" s="43"/>
      <c r="X41" s="43"/>
      <c r="Y41" s="43"/>
      <c r="Z41" s="43"/>
    </row>
    <row r="42">
      <c r="A42" s="70" t="s">
        <v>194</v>
      </c>
      <c r="B42" s="71"/>
      <c r="C42" s="71"/>
      <c r="D42" s="71"/>
      <c r="E42" s="72">
        <v>2.0</v>
      </c>
      <c r="F42" s="73">
        <f>SUM(F43:F47)</f>
        <v>5</v>
      </c>
      <c r="G42" s="71"/>
      <c r="H42" s="75">
        <f>SUM(H43:H47)</f>
        <v>0</v>
      </c>
      <c r="I42" s="76">
        <f>(E42/F42)*H42</f>
        <v>0</v>
      </c>
      <c r="J42" s="72">
        <v>1.0</v>
      </c>
      <c r="K42" s="77"/>
      <c r="L42" s="78">
        <f>SUM(L43:L47)</f>
        <v>0</v>
      </c>
      <c r="M42" s="79">
        <f>(J42/F42)*L42</f>
        <v>0</v>
      </c>
      <c r="N42" s="71"/>
      <c r="O42" s="73">
        <f>SUM(O43:O47)</f>
        <v>0</v>
      </c>
      <c r="P42" s="80">
        <f>(E42/F42)*O42</f>
        <v>0</v>
      </c>
      <c r="Q42" s="81"/>
      <c r="R42" s="78">
        <f>SUM(R43:R47)</f>
        <v>0</v>
      </c>
      <c r="S42" s="79">
        <f>(J42/F42)*R42</f>
        <v>0</v>
      </c>
      <c r="T42" s="58"/>
      <c r="U42" s="43"/>
      <c r="V42" s="43"/>
      <c r="W42" s="43"/>
      <c r="X42" s="43"/>
      <c r="Y42" s="43"/>
      <c r="Z42" s="43"/>
    </row>
    <row r="43">
      <c r="A43" s="52"/>
      <c r="B43" s="83" t="s">
        <v>181</v>
      </c>
      <c r="C43" s="83" t="s">
        <v>182</v>
      </c>
      <c r="D43" s="83" t="s">
        <v>183</v>
      </c>
      <c r="E43" s="83" t="s">
        <v>184</v>
      </c>
      <c r="F43" s="87">
        <f t="shared" ref="F43:F47" si="31">COUNTA(E43)</f>
        <v>1</v>
      </c>
      <c r="G43" s="91" t="s">
        <v>185</v>
      </c>
      <c r="H43" s="92">
        <f t="shared" ref="H43:H47" si="32">IF(AND(F43=1,G43="SÍ"),1,0)</f>
        <v>0</v>
      </c>
      <c r="I43" s="63"/>
      <c r="J43" s="52"/>
      <c r="K43" s="86" t="s">
        <v>185</v>
      </c>
      <c r="L43" s="87">
        <f t="shared" ref="L43:L47" si="33">IF(AND(F43=1,K43="SÍ"),1,0)</f>
        <v>0</v>
      </c>
      <c r="M43" s="88"/>
      <c r="N43" s="89" t="s">
        <v>10</v>
      </c>
      <c r="O43" s="87">
        <f t="shared" ref="O43:O47" si="34">IF(AND(H43=1,N43="SÍ"),1,0)</f>
        <v>0</v>
      </c>
      <c r="P43" s="56"/>
      <c r="Q43" s="89" t="s">
        <v>10</v>
      </c>
      <c r="R43" s="87">
        <f t="shared" ref="R43:R47" si="35">IF(AND(L43=1,Q43="SÍ"),1,0)</f>
        <v>0</v>
      </c>
      <c r="S43" s="56"/>
      <c r="T43" s="90" t="s">
        <v>186</v>
      </c>
      <c r="U43" s="43"/>
      <c r="V43" s="43"/>
      <c r="W43" s="43"/>
      <c r="X43" s="43"/>
      <c r="Y43" s="43"/>
      <c r="Z43" s="43"/>
    </row>
    <row r="44">
      <c r="A44" s="52"/>
      <c r="B44" s="82" t="s">
        <v>181</v>
      </c>
      <c r="C44" s="82" t="s">
        <v>182</v>
      </c>
      <c r="D44" s="83" t="s">
        <v>183</v>
      </c>
      <c r="E44" s="82" t="s">
        <v>184</v>
      </c>
      <c r="F44" s="84">
        <f t="shared" si="31"/>
        <v>1</v>
      </c>
      <c r="G44" s="93" t="s">
        <v>185</v>
      </c>
      <c r="H44" s="87">
        <f t="shared" si="32"/>
        <v>0</v>
      </c>
      <c r="I44" s="52"/>
      <c r="J44" s="52"/>
      <c r="K44" s="86" t="s">
        <v>185</v>
      </c>
      <c r="L44" s="87">
        <f t="shared" si="33"/>
        <v>0</v>
      </c>
      <c r="M44" s="88"/>
      <c r="N44" s="89" t="s">
        <v>10</v>
      </c>
      <c r="O44" s="87">
        <f t="shared" si="34"/>
        <v>0</v>
      </c>
      <c r="P44" s="56"/>
      <c r="Q44" s="89" t="s">
        <v>10</v>
      </c>
      <c r="R44" s="87">
        <f t="shared" si="35"/>
        <v>0</v>
      </c>
      <c r="S44" s="56"/>
      <c r="T44" s="90" t="s">
        <v>186</v>
      </c>
      <c r="U44" s="43"/>
      <c r="V44" s="43"/>
      <c r="W44" s="43"/>
      <c r="X44" s="43"/>
      <c r="Y44" s="43"/>
      <c r="Z44" s="43"/>
    </row>
    <row r="45">
      <c r="A45" s="52"/>
      <c r="B45" s="82" t="s">
        <v>181</v>
      </c>
      <c r="C45" s="83" t="s">
        <v>182</v>
      </c>
      <c r="D45" s="83" t="s">
        <v>183</v>
      </c>
      <c r="E45" s="82" t="s">
        <v>184</v>
      </c>
      <c r="F45" s="84">
        <f t="shared" si="31"/>
        <v>1</v>
      </c>
      <c r="G45" s="93" t="s">
        <v>185</v>
      </c>
      <c r="H45" s="87">
        <f t="shared" si="32"/>
        <v>0</v>
      </c>
      <c r="I45" s="52"/>
      <c r="J45" s="52"/>
      <c r="K45" s="86" t="s">
        <v>185</v>
      </c>
      <c r="L45" s="87">
        <f t="shared" si="33"/>
        <v>0</v>
      </c>
      <c r="M45" s="88"/>
      <c r="N45" s="89" t="s">
        <v>10</v>
      </c>
      <c r="O45" s="87">
        <f t="shared" si="34"/>
        <v>0</v>
      </c>
      <c r="P45" s="56"/>
      <c r="Q45" s="89" t="s">
        <v>10</v>
      </c>
      <c r="R45" s="87">
        <f t="shared" si="35"/>
        <v>0</v>
      </c>
      <c r="S45" s="56"/>
      <c r="T45" s="90" t="s">
        <v>186</v>
      </c>
      <c r="U45" s="43"/>
      <c r="V45" s="43"/>
      <c r="W45" s="43"/>
      <c r="X45" s="43"/>
      <c r="Y45" s="43"/>
      <c r="Z45" s="43"/>
    </row>
    <row r="46">
      <c r="A46" s="52"/>
      <c r="B46" s="82" t="s">
        <v>181</v>
      </c>
      <c r="C46" s="83" t="s">
        <v>182</v>
      </c>
      <c r="D46" s="83" t="s">
        <v>183</v>
      </c>
      <c r="E46" s="83" t="s">
        <v>184</v>
      </c>
      <c r="F46" s="87">
        <f t="shared" si="31"/>
        <v>1</v>
      </c>
      <c r="G46" s="93" t="s">
        <v>185</v>
      </c>
      <c r="H46" s="87">
        <f t="shared" si="32"/>
        <v>0</v>
      </c>
      <c r="I46" s="52"/>
      <c r="J46" s="52"/>
      <c r="K46" s="86" t="s">
        <v>185</v>
      </c>
      <c r="L46" s="87">
        <f t="shared" si="33"/>
        <v>0</v>
      </c>
      <c r="M46" s="88"/>
      <c r="N46" s="89" t="s">
        <v>10</v>
      </c>
      <c r="O46" s="87">
        <f t="shared" si="34"/>
        <v>0</v>
      </c>
      <c r="P46" s="56"/>
      <c r="Q46" s="89" t="s">
        <v>10</v>
      </c>
      <c r="R46" s="87">
        <f t="shared" si="35"/>
        <v>0</v>
      </c>
      <c r="S46" s="56"/>
      <c r="T46" s="90" t="s">
        <v>186</v>
      </c>
      <c r="U46" s="43"/>
      <c r="V46" s="43"/>
      <c r="W46" s="43"/>
      <c r="X46" s="43"/>
      <c r="Y46" s="43"/>
      <c r="Z46" s="43"/>
    </row>
    <row r="47">
      <c r="A47" s="52"/>
      <c r="B47" s="83" t="s">
        <v>181</v>
      </c>
      <c r="C47" s="83" t="s">
        <v>182</v>
      </c>
      <c r="D47" s="83" t="s">
        <v>183</v>
      </c>
      <c r="E47" s="83" t="s">
        <v>184</v>
      </c>
      <c r="F47" s="87">
        <f t="shared" si="31"/>
        <v>1</v>
      </c>
      <c r="G47" s="103" t="s">
        <v>185</v>
      </c>
      <c r="H47" s="92">
        <f t="shared" si="32"/>
        <v>0</v>
      </c>
      <c r="I47" s="63"/>
      <c r="J47" s="52"/>
      <c r="K47" s="86" t="s">
        <v>185</v>
      </c>
      <c r="L47" s="87">
        <f t="shared" si="33"/>
        <v>0</v>
      </c>
      <c r="M47" s="88"/>
      <c r="N47" s="89" t="s">
        <v>10</v>
      </c>
      <c r="O47" s="87">
        <f t="shared" si="34"/>
        <v>0</v>
      </c>
      <c r="P47" s="56"/>
      <c r="Q47" s="89" t="s">
        <v>10</v>
      </c>
      <c r="R47" s="87">
        <f t="shared" si="35"/>
        <v>0</v>
      </c>
      <c r="S47" s="56"/>
      <c r="T47" s="90" t="s">
        <v>186</v>
      </c>
      <c r="U47" s="43"/>
      <c r="V47" s="43"/>
      <c r="W47" s="43"/>
      <c r="X47" s="43"/>
      <c r="Y47" s="43"/>
      <c r="Z47" s="43"/>
    </row>
    <row r="48">
      <c r="A48" s="70" t="s">
        <v>195</v>
      </c>
      <c r="B48" s="71"/>
      <c r="C48" s="71"/>
      <c r="D48" s="71"/>
      <c r="E48" s="72">
        <v>2.0</v>
      </c>
      <c r="F48" s="73">
        <f>SUM(F49:F53)</f>
        <v>5</v>
      </c>
      <c r="G48" s="71"/>
      <c r="H48" s="73">
        <f>SUM(H49:H53)</f>
        <v>0</v>
      </c>
      <c r="I48" s="76">
        <f>(E48/F48)*H48</f>
        <v>0</v>
      </c>
      <c r="J48" s="72">
        <v>1.0</v>
      </c>
      <c r="K48" s="77"/>
      <c r="L48" s="78">
        <f>SUM(L49:L53)</f>
        <v>0</v>
      </c>
      <c r="M48" s="79">
        <f>(J48/F48)*L48</f>
        <v>0</v>
      </c>
      <c r="N48" s="71"/>
      <c r="O48" s="73">
        <f>SUM(O49:O53)</f>
        <v>0</v>
      </c>
      <c r="P48" s="80">
        <f>(E48/F48)*O48</f>
        <v>0</v>
      </c>
      <c r="Q48" s="81"/>
      <c r="R48" s="78">
        <f>SUM(R49:R53)</f>
        <v>0</v>
      </c>
      <c r="S48" s="79">
        <f>(J48/F48)*R48</f>
        <v>0</v>
      </c>
      <c r="T48" s="58"/>
      <c r="U48" s="43"/>
      <c r="V48" s="43"/>
      <c r="W48" s="43"/>
      <c r="X48" s="43"/>
      <c r="Y48" s="43"/>
      <c r="Z48" s="43"/>
    </row>
    <row r="49">
      <c r="A49" s="52"/>
      <c r="B49" s="83" t="s">
        <v>181</v>
      </c>
      <c r="C49" s="83" t="s">
        <v>182</v>
      </c>
      <c r="D49" s="83" t="s">
        <v>183</v>
      </c>
      <c r="E49" s="83" t="s">
        <v>184</v>
      </c>
      <c r="F49" s="87">
        <f t="shared" ref="F49:F53" si="36">COUNTA(E49)</f>
        <v>1</v>
      </c>
      <c r="G49" s="93" t="s">
        <v>185</v>
      </c>
      <c r="H49" s="87">
        <f t="shared" ref="H49:H53" si="37">IF(AND(F49=1,G49="SÍ"),1,0)</f>
        <v>0</v>
      </c>
      <c r="I49" s="52"/>
      <c r="J49" s="52"/>
      <c r="K49" s="86" t="s">
        <v>185</v>
      </c>
      <c r="L49" s="87">
        <f t="shared" ref="L49:L53" si="38">IF(AND(F49=1,K49="SÍ"),1,0)</f>
        <v>0</v>
      </c>
      <c r="M49" s="88"/>
      <c r="N49" s="89" t="s">
        <v>10</v>
      </c>
      <c r="O49" s="87">
        <f t="shared" ref="O49:O53" si="39">IF(AND(H49=1,N49="SÍ"),1,0)</f>
        <v>0</v>
      </c>
      <c r="P49" s="56"/>
      <c r="Q49" s="89" t="s">
        <v>10</v>
      </c>
      <c r="R49" s="87">
        <f t="shared" ref="R49:R53" si="40">IF(AND(L49=1,Q49="SÍ"),1,0)</f>
        <v>0</v>
      </c>
      <c r="S49" s="56"/>
      <c r="T49" s="90" t="s">
        <v>186</v>
      </c>
      <c r="U49" s="43"/>
      <c r="V49" s="43"/>
      <c r="W49" s="43"/>
      <c r="X49" s="43"/>
      <c r="Y49" s="43"/>
      <c r="Z49" s="43"/>
    </row>
    <row r="50">
      <c r="A50" s="52"/>
      <c r="B50" s="104" t="s">
        <v>181</v>
      </c>
      <c r="C50" s="83" t="s">
        <v>182</v>
      </c>
      <c r="D50" s="83" t="s">
        <v>183</v>
      </c>
      <c r="E50" s="83" t="s">
        <v>184</v>
      </c>
      <c r="F50" s="84">
        <f t="shared" si="36"/>
        <v>1</v>
      </c>
      <c r="G50" s="93" t="s">
        <v>185</v>
      </c>
      <c r="H50" s="87">
        <f t="shared" si="37"/>
        <v>0</v>
      </c>
      <c r="I50" s="52"/>
      <c r="J50" s="52"/>
      <c r="K50" s="86" t="s">
        <v>185</v>
      </c>
      <c r="L50" s="87">
        <f t="shared" si="38"/>
        <v>0</v>
      </c>
      <c r="M50" s="88"/>
      <c r="N50" s="89" t="s">
        <v>10</v>
      </c>
      <c r="O50" s="87">
        <f t="shared" si="39"/>
        <v>0</v>
      </c>
      <c r="P50" s="56"/>
      <c r="Q50" s="89" t="s">
        <v>10</v>
      </c>
      <c r="R50" s="87">
        <f t="shared" si="40"/>
        <v>0</v>
      </c>
      <c r="S50" s="56"/>
      <c r="T50" s="90" t="s">
        <v>186</v>
      </c>
      <c r="U50" s="43"/>
      <c r="V50" s="43"/>
      <c r="W50" s="43"/>
      <c r="X50" s="43"/>
      <c r="Y50" s="43"/>
      <c r="Z50" s="43"/>
    </row>
    <row r="51">
      <c r="A51" s="52"/>
      <c r="B51" s="83" t="s">
        <v>181</v>
      </c>
      <c r="C51" s="83" t="s">
        <v>182</v>
      </c>
      <c r="D51" s="83" t="s">
        <v>183</v>
      </c>
      <c r="E51" s="83" t="s">
        <v>184</v>
      </c>
      <c r="F51" s="87">
        <f t="shared" si="36"/>
        <v>1</v>
      </c>
      <c r="G51" s="93" t="s">
        <v>185</v>
      </c>
      <c r="H51" s="87">
        <f t="shared" si="37"/>
        <v>0</v>
      </c>
      <c r="I51" s="52"/>
      <c r="J51" s="52"/>
      <c r="K51" s="86" t="s">
        <v>185</v>
      </c>
      <c r="L51" s="87">
        <f t="shared" si="38"/>
        <v>0</v>
      </c>
      <c r="M51" s="88"/>
      <c r="N51" s="89" t="s">
        <v>10</v>
      </c>
      <c r="O51" s="87">
        <f t="shared" si="39"/>
        <v>0</v>
      </c>
      <c r="P51" s="56"/>
      <c r="Q51" s="89" t="s">
        <v>10</v>
      </c>
      <c r="R51" s="87">
        <f t="shared" si="40"/>
        <v>0</v>
      </c>
      <c r="S51" s="56"/>
      <c r="T51" s="90" t="s">
        <v>186</v>
      </c>
      <c r="U51" s="43"/>
      <c r="V51" s="43"/>
      <c r="W51" s="43"/>
      <c r="X51" s="43"/>
      <c r="Y51" s="43"/>
      <c r="Z51" s="43"/>
    </row>
    <row r="52">
      <c r="A52" s="52"/>
      <c r="B52" s="83" t="s">
        <v>181</v>
      </c>
      <c r="C52" s="83" t="s">
        <v>182</v>
      </c>
      <c r="D52" s="83" t="s">
        <v>183</v>
      </c>
      <c r="E52" s="83" t="s">
        <v>184</v>
      </c>
      <c r="F52" s="87">
        <f t="shared" si="36"/>
        <v>1</v>
      </c>
      <c r="G52" s="93" t="s">
        <v>185</v>
      </c>
      <c r="H52" s="87">
        <f t="shared" si="37"/>
        <v>0</v>
      </c>
      <c r="I52" s="52"/>
      <c r="J52" s="52"/>
      <c r="K52" s="86" t="s">
        <v>185</v>
      </c>
      <c r="L52" s="87">
        <f t="shared" si="38"/>
        <v>0</v>
      </c>
      <c r="M52" s="88"/>
      <c r="N52" s="89" t="s">
        <v>10</v>
      </c>
      <c r="O52" s="87">
        <f t="shared" si="39"/>
        <v>0</v>
      </c>
      <c r="P52" s="56"/>
      <c r="Q52" s="89" t="s">
        <v>10</v>
      </c>
      <c r="R52" s="87">
        <f t="shared" si="40"/>
        <v>0</v>
      </c>
      <c r="S52" s="56"/>
      <c r="T52" s="90" t="s">
        <v>186</v>
      </c>
      <c r="U52" s="43"/>
      <c r="V52" s="43"/>
      <c r="W52" s="43"/>
      <c r="X52" s="43"/>
      <c r="Y52" s="43"/>
      <c r="Z52" s="43"/>
    </row>
    <row r="53">
      <c r="A53" s="52"/>
      <c r="B53" s="83" t="s">
        <v>181</v>
      </c>
      <c r="C53" s="83" t="s">
        <v>182</v>
      </c>
      <c r="D53" s="82" t="s">
        <v>183</v>
      </c>
      <c r="E53" s="83" t="s">
        <v>184</v>
      </c>
      <c r="F53" s="87">
        <f t="shared" si="36"/>
        <v>1</v>
      </c>
      <c r="G53" s="93" t="s">
        <v>185</v>
      </c>
      <c r="H53" s="87">
        <f t="shared" si="37"/>
        <v>0</v>
      </c>
      <c r="I53" s="52"/>
      <c r="J53" s="52"/>
      <c r="K53" s="86" t="s">
        <v>185</v>
      </c>
      <c r="L53" s="87">
        <f t="shared" si="38"/>
        <v>0</v>
      </c>
      <c r="M53" s="88"/>
      <c r="N53" s="89" t="s">
        <v>10</v>
      </c>
      <c r="O53" s="87">
        <f t="shared" si="39"/>
        <v>0</v>
      </c>
      <c r="P53" s="56"/>
      <c r="Q53" s="89" t="s">
        <v>10</v>
      </c>
      <c r="R53" s="87">
        <f t="shared" si="40"/>
        <v>0</v>
      </c>
      <c r="S53" s="56"/>
      <c r="T53" s="90" t="s">
        <v>186</v>
      </c>
      <c r="U53" s="43"/>
      <c r="V53" s="43"/>
      <c r="W53" s="43"/>
      <c r="X53" s="43"/>
      <c r="Y53" s="43"/>
      <c r="Z53" s="43"/>
    </row>
    <row r="54">
      <c r="A54" s="70" t="s">
        <v>196</v>
      </c>
      <c r="B54" s="71"/>
      <c r="C54" s="71"/>
      <c r="D54" s="71"/>
      <c r="E54" s="72">
        <v>2.0</v>
      </c>
      <c r="F54" s="96">
        <f>SUM(F55:F59)</f>
        <v>5</v>
      </c>
      <c r="G54" s="71"/>
      <c r="H54" s="73">
        <f>SUM(H55:H59)</f>
        <v>0</v>
      </c>
      <c r="I54" s="76">
        <f>(E54/F54)*H54</f>
        <v>0</v>
      </c>
      <c r="J54" s="52"/>
      <c r="K54" s="105"/>
      <c r="L54" s="105"/>
      <c r="M54" s="105"/>
      <c r="N54" s="71"/>
      <c r="O54" s="73">
        <f>SUM(O55:O59)</f>
        <v>0</v>
      </c>
      <c r="P54" s="80">
        <f>(E54/F54)*O54</f>
        <v>0</v>
      </c>
      <c r="Q54" s="58"/>
      <c r="R54" s="58"/>
      <c r="S54" s="58"/>
      <c r="T54" s="106"/>
      <c r="U54" s="43"/>
      <c r="V54" s="43"/>
      <c r="W54" s="43"/>
      <c r="X54" s="43"/>
      <c r="Y54" s="43"/>
      <c r="Z54" s="43"/>
    </row>
    <row r="55">
      <c r="A55" s="52"/>
      <c r="B55" s="83" t="s">
        <v>181</v>
      </c>
      <c r="C55" s="83" t="s">
        <v>182</v>
      </c>
      <c r="D55" s="83" t="s">
        <v>183</v>
      </c>
      <c r="E55" s="83" t="s">
        <v>184</v>
      </c>
      <c r="F55" s="87">
        <f t="shared" ref="F55:F59" si="41">COUNTA(E55)</f>
        <v>1</v>
      </c>
      <c r="G55" s="93" t="s">
        <v>185</v>
      </c>
      <c r="H55" s="87">
        <f t="shared" ref="H55:H59" si="42">IF(AND(F55=1,G55="SÍ"),1,0)</f>
        <v>0</v>
      </c>
      <c r="I55" s="52"/>
      <c r="J55" s="52"/>
      <c r="K55" s="105"/>
      <c r="L55" s="105"/>
      <c r="M55" s="105"/>
      <c r="N55" s="89" t="s">
        <v>10</v>
      </c>
      <c r="O55" s="87">
        <f t="shared" ref="O55:O59" si="43">IF(AND(H55=1,N55="SÍ"),1,0)</f>
        <v>0</v>
      </c>
      <c r="P55" s="56"/>
      <c r="Q55" s="58"/>
      <c r="R55" s="58"/>
      <c r="S55" s="58"/>
      <c r="T55" s="90" t="s">
        <v>186</v>
      </c>
      <c r="U55" s="43"/>
      <c r="V55" s="43"/>
      <c r="W55" s="43"/>
      <c r="X55" s="43"/>
      <c r="Y55" s="43"/>
      <c r="Z55" s="43"/>
    </row>
    <row r="56">
      <c r="A56" s="52"/>
      <c r="B56" s="83" t="s">
        <v>181</v>
      </c>
      <c r="C56" s="82" t="s">
        <v>182</v>
      </c>
      <c r="D56" s="83" t="s">
        <v>183</v>
      </c>
      <c r="E56" s="83" t="s">
        <v>184</v>
      </c>
      <c r="F56" s="87">
        <f t="shared" si="41"/>
        <v>1</v>
      </c>
      <c r="G56" s="93" t="s">
        <v>185</v>
      </c>
      <c r="H56" s="87">
        <f t="shared" si="42"/>
        <v>0</v>
      </c>
      <c r="I56" s="52"/>
      <c r="J56" s="52"/>
      <c r="K56" s="105"/>
      <c r="L56" s="105"/>
      <c r="M56" s="105"/>
      <c r="N56" s="89" t="s">
        <v>10</v>
      </c>
      <c r="O56" s="87">
        <f t="shared" si="43"/>
        <v>0</v>
      </c>
      <c r="P56" s="56"/>
      <c r="Q56" s="58"/>
      <c r="R56" s="58"/>
      <c r="S56" s="58"/>
      <c r="T56" s="90" t="s">
        <v>186</v>
      </c>
      <c r="U56" s="43"/>
      <c r="V56" s="43"/>
      <c r="W56" s="43"/>
      <c r="X56" s="43"/>
      <c r="Y56" s="43"/>
      <c r="Z56" s="43"/>
    </row>
    <row r="57">
      <c r="A57" s="52"/>
      <c r="B57" s="83" t="s">
        <v>181</v>
      </c>
      <c r="C57" s="82" t="s">
        <v>182</v>
      </c>
      <c r="D57" s="83" t="s">
        <v>183</v>
      </c>
      <c r="E57" s="83" t="s">
        <v>184</v>
      </c>
      <c r="F57" s="87">
        <f t="shared" si="41"/>
        <v>1</v>
      </c>
      <c r="G57" s="93" t="s">
        <v>185</v>
      </c>
      <c r="H57" s="87">
        <f t="shared" si="42"/>
        <v>0</v>
      </c>
      <c r="I57" s="52"/>
      <c r="J57" s="52"/>
      <c r="K57" s="105"/>
      <c r="L57" s="105"/>
      <c r="M57" s="105"/>
      <c r="N57" s="89" t="s">
        <v>10</v>
      </c>
      <c r="O57" s="87">
        <f t="shared" si="43"/>
        <v>0</v>
      </c>
      <c r="P57" s="56"/>
      <c r="Q57" s="58"/>
      <c r="R57" s="58"/>
      <c r="S57" s="58"/>
      <c r="T57" s="90" t="s">
        <v>186</v>
      </c>
      <c r="U57" s="43"/>
      <c r="V57" s="43"/>
      <c r="W57" s="43"/>
      <c r="X57" s="43"/>
      <c r="Y57" s="43"/>
      <c r="Z57" s="43"/>
    </row>
    <row r="58">
      <c r="A58" s="52"/>
      <c r="B58" s="83" t="s">
        <v>181</v>
      </c>
      <c r="C58" s="82" t="s">
        <v>182</v>
      </c>
      <c r="D58" s="83" t="s">
        <v>183</v>
      </c>
      <c r="E58" s="83" t="s">
        <v>184</v>
      </c>
      <c r="F58" s="87">
        <f t="shared" si="41"/>
        <v>1</v>
      </c>
      <c r="G58" s="93" t="s">
        <v>185</v>
      </c>
      <c r="H58" s="87">
        <f t="shared" si="42"/>
        <v>0</v>
      </c>
      <c r="I58" s="52"/>
      <c r="J58" s="52"/>
      <c r="K58" s="105"/>
      <c r="L58" s="105"/>
      <c r="M58" s="105"/>
      <c r="N58" s="89" t="s">
        <v>10</v>
      </c>
      <c r="O58" s="87">
        <f t="shared" si="43"/>
        <v>0</v>
      </c>
      <c r="P58" s="56"/>
      <c r="Q58" s="58"/>
      <c r="R58" s="58"/>
      <c r="S58" s="58"/>
      <c r="T58" s="90" t="s">
        <v>186</v>
      </c>
      <c r="U58" s="43"/>
      <c r="V58" s="43"/>
      <c r="W58" s="43"/>
      <c r="X58" s="43"/>
      <c r="Y58" s="43"/>
      <c r="Z58" s="43"/>
    </row>
    <row r="59">
      <c r="A59" s="52"/>
      <c r="B59" s="83" t="s">
        <v>181</v>
      </c>
      <c r="C59" s="83" t="s">
        <v>182</v>
      </c>
      <c r="D59" s="83" t="s">
        <v>183</v>
      </c>
      <c r="E59" s="83" t="s">
        <v>184</v>
      </c>
      <c r="F59" s="87">
        <f t="shared" si="41"/>
        <v>1</v>
      </c>
      <c r="G59" s="93" t="s">
        <v>185</v>
      </c>
      <c r="H59" s="87">
        <f t="shared" si="42"/>
        <v>0</v>
      </c>
      <c r="I59" s="52"/>
      <c r="J59" s="52"/>
      <c r="K59" s="105"/>
      <c r="L59" s="105"/>
      <c r="M59" s="105"/>
      <c r="N59" s="89" t="s">
        <v>10</v>
      </c>
      <c r="O59" s="87">
        <f t="shared" si="43"/>
        <v>0</v>
      </c>
      <c r="P59" s="56"/>
      <c r="Q59" s="58"/>
      <c r="R59" s="58"/>
      <c r="S59" s="58"/>
      <c r="T59" s="90" t="s">
        <v>186</v>
      </c>
      <c r="U59" s="43"/>
      <c r="V59" s="43"/>
      <c r="W59" s="43"/>
      <c r="X59" s="43"/>
      <c r="Y59" s="43"/>
      <c r="Z59" s="43"/>
    </row>
    <row r="60">
      <c r="A60" s="70" t="s">
        <v>197</v>
      </c>
      <c r="B60" s="71"/>
      <c r="C60" s="71"/>
      <c r="D60" s="71"/>
      <c r="E60" s="72">
        <v>2.0</v>
      </c>
      <c r="F60" s="73">
        <f>SUM(F61:F65)</f>
        <v>5</v>
      </c>
      <c r="G60" s="71"/>
      <c r="H60" s="73">
        <f>SUM(H61:H65)</f>
        <v>0</v>
      </c>
      <c r="I60" s="76">
        <f>(E60/F60)*H60</f>
        <v>0</v>
      </c>
      <c r="J60" s="52"/>
      <c r="K60" s="105"/>
      <c r="L60" s="105"/>
      <c r="M60" s="105"/>
      <c r="N60" s="71"/>
      <c r="O60" s="73">
        <f>SUM(O61:O65)</f>
        <v>0</v>
      </c>
      <c r="P60" s="80">
        <f>(E60/F60)*O60</f>
        <v>0</v>
      </c>
      <c r="Q60" s="58"/>
      <c r="R60" s="58"/>
      <c r="S60" s="58"/>
      <c r="T60" s="106"/>
      <c r="U60" s="43"/>
      <c r="V60" s="43"/>
      <c r="W60" s="43"/>
      <c r="X60" s="43"/>
      <c r="Y60" s="43"/>
      <c r="Z60" s="43"/>
    </row>
    <row r="61">
      <c r="A61" s="52"/>
      <c r="B61" s="83" t="s">
        <v>181</v>
      </c>
      <c r="C61" s="82" t="s">
        <v>182</v>
      </c>
      <c r="D61" s="83" t="s">
        <v>183</v>
      </c>
      <c r="E61" s="82" t="s">
        <v>184</v>
      </c>
      <c r="F61" s="87">
        <f t="shared" ref="F61:F65" si="44">COUNTA(E61)</f>
        <v>1</v>
      </c>
      <c r="G61" s="93" t="s">
        <v>185</v>
      </c>
      <c r="H61" s="87">
        <f t="shared" ref="H61:H65" si="45">IF(AND(F61=1,G61="SÍ"),1,0)</f>
        <v>0</v>
      </c>
      <c r="I61" s="52"/>
      <c r="J61" s="52"/>
      <c r="K61" s="105"/>
      <c r="L61" s="105"/>
      <c r="M61" s="105"/>
      <c r="N61" s="89" t="s">
        <v>10</v>
      </c>
      <c r="O61" s="87">
        <f t="shared" ref="O61:O65" si="46">IF(AND(H61=1,N61="SÍ"),1,0)</f>
        <v>0</v>
      </c>
      <c r="P61" s="56"/>
      <c r="Q61" s="58"/>
      <c r="R61" s="58"/>
      <c r="S61" s="58"/>
      <c r="T61" s="90" t="s">
        <v>186</v>
      </c>
      <c r="U61" s="43"/>
      <c r="V61" s="43"/>
      <c r="W61" s="43"/>
      <c r="X61" s="43"/>
      <c r="Y61" s="43"/>
      <c r="Z61" s="43"/>
    </row>
    <row r="62">
      <c r="A62" s="52"/>
      <c r="B62" s="83" t="s">
        <v>181</v>
      </c>
      <c r="C62" s="82" t="s">
        <v>182</v>
      </c>
      <c r="D62" s="83" t="s">
        <v>183</v>
      </c>
      <c r="E62" s="83" t="s">
        <v>184</v>
      </c>
      <c r="F62" s="87">
        <f t="shared" si="44"/>
        <v>1</v>
      </c>
      <c r="G62" s="93" t="s">
        <v>185</v>
      </c>
      <c r="H62" s="87">
        <f t="shared" si="45"/>
        <v>0</v>
      </c>
      <c r="I62" s="52"/>
      <c r="J62" s="52"/>
      <c r="K62" s="105"/>
      <c r="L62" s="105"/>
      <c r="M62" s="105"/>
      <c r="N62" s="89" t="s">
        <v>10</v>
      </c>
      <c r="O62" s="87">
        <f t="shared" si="46"/>
        <v>0</v>
      </c>
      <c r="P62" s="56"/>
      <c r="Q62" s="58"/>
      <c r="R62" s="58"/>
      <c r="S62" s="58"/>
      <c r="T62" s="90" t="s">
        <v>186</v>
      </c>
      <c r="U62" s="43"/>
      <c r="V62" s="43"/>
      <c r="W62" s="43"/>
      <c r="X62" s="43"/>
      <c r="Y62" s="43"/>
      <c r="Z62" s="43"/>
    </row>
    <row r="63">
      <c r="A63" s="52"/>
      <c r="B63" s="83" t="s">
        <v>181</v>
      </c>
      <c r="C63" s="82" t="s">
        <v>182</v>
      </c>
      <c r="D63" s="83" t="s">
        <v>183</v>
      </c>
      <c r="E63" s="82" t="s">
        <v>184</v>
      </c>
      <c r="F63" s="87">
        <f t="shared" si="44"/>
        <v>1</v>
      </c>
      <c r="G63" s="93" t="s">
        <v>185</v>
      </c>
      <c r="H63" s="87">
        <f t="shared" si="45"/>
        <v>0</v>
      </c>
      <c r="I63" s="52"/>
      <c r="J63" s="52"/>
      <c r="K63" s="105"/>
      <c r="L63" s="105"/>
      <c r="M63" s="105"/>
      <c r="N63" s="89" t="s">
        <v>10</v>
      </c>
      <c r="O63" s="87">
        <f t="shared" si="46"/>
        <v>0</v>
      </c>
      <c r="P63" s="56"/>
      <c r="Q63" s="58"/>
      <c r="R63" s="58"/>
      <c r="S63" s="58"/>
      <c r="T63" s="90" t="s">
        <v>186</v>
      </c>
      <c r="U63" s="43"/>
      <c r="V63" s="43"/>
      <c r="W63" s="43"/>
      <c r="X63" s="43"/>
      <c r="Y63" s="43"/>
      <c r="Z63" s="43"/>
    </row>
    <row r="64">
      <c r="A64" s="52"/>
      <c r="B64" s="83" t="s">
        <v>181</v>
      </c>
      <c r="C64" s="82" t="s">
        <v>182</v>
      </c>
      <c r="D64" s="83" t="s">
        <v>183</v>
      </c>
      <c r="E64" s="82" t="s">
        <v>184</v>
      </c>
      <c r="F64" s="87">
        <f t="shared" si="44"/>
        <v>1</v>
      </c>
      <c r="G64" s="93" t="s">
        <v>185</v>
      </c>
      <c r="H64" s="87">
        <f t="shared" si="45"/>
        <v>0</v>
      </c>
      <c r="I64" s="52"/>
      <c r="J64" s="52"/>
      <c r="K64" s="105"/>
      <c r="L64" s="105"/>
      <c r="M64" s="105"/>
      <c r="N64" s="89" t="s">
        <v>10</v>
      </c>
      <c r="O64" s="87">
        <f t="shared" si="46"/>
        <v>0</v>
      </c>
      <c r="P64" s="56"/>
      <c r="Q64" s="58"/>
      <c r="R64" s="58"/>
      <c r="S64" s="58"/>
      <c r="T64" s="90" t="s">
        <v>186</v>
      </c>
      <c r="U64" s="43"/>
      <c r="V64" s="43"/>
      <c r="W64" s="43"/>
      <c r="X64" s="43"/>
      <c r="Y64" s="43"/>
      <c r="Z64" s="43"/>
    </row>
    <row r="65">
      <c r="A65" s="52"/>
      <c r="B65" s="83" t="s">
        <v>181</v>
      </c>
      <c r="C65" s="83" t="s">
        <v>182</v>
      </c>
      <c r="D65" s="83" t="s">
        <v>183</v>
      </c>
      <c r="E65" s="83" t="s">
        <v>184</v>
      </c>
      <c r="F65" s="87">
        <f t="shared" si="44"/>
        <v>1</v>
      </c>
      <c r="G65" s="93" t="s">
        <v>185</v>
      </c>
      <c r="H65" s="87">
        <f t="shared" si="45"/>
        <v>0</v>
      </c>
      <c r="I65" s="52"/>
      <c r="J65" s="52"/>
      <c r="K65" s="105"/>
      <c r="L65" s="105"/>
      <c r="M65" s="105"/>
      <c r="N65" s="89" t="s">
        <v>10</v>
      </c>
      <c r="O65" s="87">
        <f t="shared" si="46"/>
        <v>0</v>
      </c>
      <c r="P65" s="56"/>
      <c r="Q65" s="58"/>
      <c r="R65" s="58"/>
      <c r="S65" s="58"/>
      <c r="T65" s="90" t="s">
        <v>186</v>
      </c>
      <c r="U65" s="43"/>
      <c r="V65" s="43"/>
      <c r="W65" s="43"/>
      <c r="X65" s="43"/>
      <c r="Y65" s="43"/>
      <c r="Z65" s="43"/>
    </row>
    <row r="66">
      <c r="A66" s="50" t="s">
        <v>198</v>
      </c>
      <c r="B66" s="50" t="s">
        <v>199</v>
      </c>
      <c r="C66" s="105"/>
      <c r="D66" s="105"/>
      <c r="E66" s="105"/>
      <c r="F66" s="105"/>
      <c r="G66" s="105"/>
      <c r="H66" s="105"/>
      <c r="I66" s="105"/>
      <c r="J66" s="105"/>
      <c r="K66" s="105"/>
      <c r="L66" s="105"/>
      <c r="M66" s="105"/>
      <c r="N66" s="58"/>
      <c r="O66" s="58"/>
      <c r="P66" s="58"/>
      <c r="Q66" s="58"/>
      <c r="R66" s="58"/>
      <c r="S66" s="58"/>
      <c r="T66" s="58"/>
      <c r="U66" s="43"/>
      <c r="V66" s="43"/>
      <c r="W66" s="43"/>
      <c r="X66" s="43"/>
      <c r="Y66" s="43"/>
      <c r="Z66" s="43"/>
    </row>
    <row r="67">
      <c r="A67" s="66" t="s">
        <v>168</v>
      </c>
      <c r="B67" s="66" t="s">
        <v>169</v>
      </c>
      <c r="C67" s="66" t="s">
        <v>170</v>
      </c>
      <c r="D67" s="66" t="s">
        <v>171</v>
      </c>
      <c r="E67" s="66" t="s">
        <v>172</v>
      </c>
      <c r="F67" s="66" t="s">
        <v>175</v>
      </c>
      <c r="G67" s="66" t="s">
        <v>200</v>
      </c>
      <c r="H67" s="105"/>
      <c r="I67" s="105"/>
      <c r="J67" s="105"/>
      <c r="K67" s="105"/>
      <c r="L67" s="105"/>
      <c r="M67" s="66" t="s">
        <v>175</v>
      </c>
      <c r="N67" s="58"/>
      <c r="O67" s="58"/>
      <c r="P67" s="58"/>
      <c r="Q67" s="58"/>
      <c r="R67" s="58"/>
      <c r="S67" s="58"/>
      <c r="T67" s="58"/>
      <c r="U67" s="43"/>
      <c r="V67" s="43"/>
      <c r="W67" s="43"/>
      <c r="X67" s="43"/>
      <c r="Y67" s="43"/>
      <c r="Z67" s="43"/>
    </row>
    <row r="68">
      <c r="A68" s="83" t="s">
        <v>168</v>
      </c>
      <c r="B68" s="83" t="s">
        <v>181</v>
      </c>
      <c r="C68" s="83" t="s">
        <v>182</v>
      </c>
      <c r="D68" s="83" t="s">
        <v>183</v>
      </c>
      <c r="E68" s="83" t="s">
        <v>201</v>
      </c>
      <c r="F68" s="107">
        <v>2.0</v>
      </c>
      <c r="G68" s="93" t="s">
        <v>10</v>
      </c>
      <c r="H68" s="53"/>
      <c r="I68" s="53"/>
      <c r="J68" s="53"/>
      <c r="K68" s="53"/>
      <c r="L68" s="53"/>
      <c r="M68" s="108">
        <f>IF(G68="Sí",F68,0)</f>
        <v>0</v>
      </c>
      <c r="N68" s="109" t="s">
        <v>10</v>
      </c>
      <c r="O68" s="61"/>
      <c r="P68" s="61"/>
      <c r="Q68" s="61"/>
      <c r="R68" s="61"/>
      <c r="S68" s="110">
        <f>IF(N68="Sí",F68,0)</f>
        <v>0</v>
      </c>
      <c r="T68" s="90" t="s">
        <v>186</v>
      </c>
      <c r="U68" s="43"/>
      <c r="V68" s="43"/>
      <c r="W68" s="43"/>
      <c r="X68" s="43"/>
      <c r="Y68" s="43"/>
      <c r="Z68" s="43"/>
    </row>
    <row r="69">
      <c r="A69" s="111" t="s">
        <v>202</v>
      </c>
      <c r="B69" s="111" t="s">
        <v>203</v>
      </c>
      <c r="C69" s="112"/>
      <c r="D69" s="100"/>
      <c r="E69" s="53"/>
      <c r="F69" s="112"/>
      <c r="G69" s="112"/>
      <c r="H69" s="113"/>
      <c r="I69" s="52"/>
      <c r="J69" s="52"/>
      <c r="K69" s="53"/>
      <c r="L69" s="114"/>
      <c r="M69" s="115">
        <f>M70+H74</f>
        <v>0</v>
      </c>
      <c r="N69" s="56"/>
      <c r="O69" s="56"/>
      <c r="P69" s="56"/>
      <c r="Q69" s="56"/>
      <c r="R69" s="56"/>
      <c r="S69" s="116">
        <f>S70+S74</f>
        <v>0</v>
      </c>
      <c r="T69" s="58"/>
      <c r="U69" s="43"/>
      <c r="V69" s="43"/>
      <c r="W69" s="43"/>
      <c r="X69" s="43"/>
      <c r="Y69" s="43"/>
      <c r="Z69" s="43"/>
    </row>
    <row r="70">
      <c r="A70" s="117" t="s">
        <v>204</v>
      </c>
      <c r="B70" s="111" t="s">
        <v>205</v>
      </c>
      <c r="C70" s="112"/>
      <c r="D70" s="100"/>
      <c r="E70" s="53"/>
      <c r="F70" s="68" t="s">
        <v>175</v>
      </c>
      <c r="G70" s="88"/>
      <c r="H70" s="118" t="s">
        <v>13</v>
      </c>
      <c r="I70" s="52"/>
      <c r="J70" s="52"/>
      <c r="K70" s="52"/>
      <c r="L70" s="52"/>
      <c r="M70" s="119">
        <f>SUM(H71:H73)</f>
        <v>0</v>
      </c>
      <c r="N70" s="61"/>
      <c r="O70" s="61"/>
      <c r="P70" s="61"/>
      <c r="Q70" s="61"/>
      <c r="R70" s="61"/>
      <c r="S70" s="120">
        <f>M70</f>
        <v>0</v>
      </c>
      <c r="T70" s="58"/>
      <c r="U70" s="43"/>
      <c r="V70" s="43"/>
      <c r="W70" s="43"/>
      <c r="X70" s="43"/>
      <c r="Y70" s="43"/>
      <c r="Z70" s="43"/>
    </row>
    <row r="71">
      <c r="A71" s="121" t="s">
        <v>206</v>
      </c>
      <c r="B71" s="122"/>
      <c r="C71" s="122"/>
      <c r="D71" s="123"/>
      <c r="E71" s="53"/>
      <c r="F71" s="107">
        <v>3.0</v>
      </c>
      <c r="G71" s="83" t="s">
        <v>10</v>
      </c>
      <c r="H71" s="124">
        <f>IF(AND(G71="Sí",G72="No",G73="No"),F71,0)</f>
        <v>0</v>
      </c>
      <c r="I71" s="52"/>
      <c r="J71" s="52"/>
      <c r="K71" s="52"/>
      <c r="L71" s="52"/>
      <c r="M71" s="52"/>
      <c r="N71" s="58"/>
      <c r="O71" s="58"/>
      <c r="P71" s="58"/>
      <c r="Q71" s="58"/>
      <c r="R71" s="58"/>
      <c r="S71" s="58"/>
      <c r="T71" s="58"/>
      <c r="U71" s="43"/>
      <c r="V71" s="43"/>
      <c r="W71" s="43"/>
      <c r="X71" s="43"/>
      <c r="Y71" s="43"/>
      <c r="Z71" s="43"/>
    </row>
    <row r="72">
      <c r="A72" s="118" t="s">
        <v>207</v>
      </c>
      <c r="B72" s="112"/>
      <c r="C72" s="112"/>
      <c r="D72" s="100"/>
      <c r="E72" s="53"/>
      <c r="F72" s="107">
        <v>2.0</v>
      </c>
      <c r="G72" s="83" t="s">
        <v>10</v>
      </c>
      <c r="H72" s="124">
        <f>IF(AND(G71="No",G72="Sí",G73="No"),F72,0)</f>
        <v>0</v>
      </c>
      <c r="I72" s="52"/>
      <c r="J72" s="52"/>
      <c r="K72" s="52"/>
      <c r="L72" s="52"/>
      <c r="M72" s="52"/>
      <c r="N72" s="58"/>
      <c r="O72" s="58"/>
      <c r="P72" s="58"/>
      <c r="Q72" s="58"/>
      <c r="R72" s="58"/>
      <c r="S72" s="58"/>
      <c r="T72" s="58"/>
      <c r="U72" s="43"/>
      <c r="V72" s="43"/>
      <c r="W72" s="43"/>
      <c r="X72" s="43"/>
      <c r="Y72" s="43"/>
      <c r="Z72" s="43"/>
    </row>
    <row r="73">
      <c r="A73" s="118" t="s">
        <v>208</v>
      </c>
      <c r="B73" s="125"/>
      <c r="C73" s="112"/>
      <c r="D73" s="100"/>
      <c r="E73" s="53"/>
      <c r="F73" s="107">
        <v>1.0</v>
      </c>
      <c r="G73" s="83" t="s">
        <v>10</v>
      </c>
      <c r="H73" s="124">
        <f>IF(AND(G71="No",G72="No",G73="Sí"),F73,0)</f>
        <v>0</v>
      </c>
      <c r="I73" s="52"/>
      <c r="J73" s="52"/>
      <c r="K73" s="52"/>
      <c r="L73" s="52"/>
      <c r="M73" s="52"/>
      <c r="N73" s="58"/>
      <c r="O73" s="58"/>
      <c r="P73" s="58"/>
      <c r="Q73" s="58"/>
      <c r="R73" s="58"/>
      <c r="S73" s="58"/>
      <c r="T73" s="58"/>
      <c r="U73" s="43"/>
      <c r="V73" s="43"/>
      <c r="W73" s="43"/>
      <c r="X73" s="43"/>
      <c r="Y73" s="43"/>
      <c r="Z73" s="43"/>
    </row>
    <row r="74">
      <c r="A74" s="118" t="s">
        <v>209</v>
      </c>
      <c r="B74" s="126" t="s">
        <v>205</v>
      </c>
      <c r="C74" s="127" t="s">
        <v>210</v>
      </c>
      <c r="D74" s="128"/>
      <c r="E74" s="129"/>
      <c r="F74" s="107">
        <v>3.0</v>
      </c>
      <c r="G74" s="93" t="s">
        <v>10</v>
      </c>
      <c r="H74" s="130">
        <f>IF(G74="Sí",F74,0)</f>
        <v>0</v>
      </c>
      <c r="I74" s="131" t="s">
        <v>211</v>
      </c>
      <c r="J74" s="128"/>
      <c r="K74" s="128"/>
      <c r="L74" s="128"/>
      <c r="M74" s="129"/>
      <c r="N74" s="109" t="s">
        <v>10</v>
      </c>
      <c r="O74" s="58"/>
      <c r="P74" s="58"/>
      <c r="Q74" s="58"/>
      <c r="R74" s="58"/>
      <c r="S74" s="110">
        <f>IF(N74="Sí",H74,0)</f>
        <v>0</v>
      </c>
      <c r="T74" s="90" t="s">
        <v>186</v>
      </c>
      <c r="U74" s="43"/>
      <c r="V74" s="43"/>
      <c r="W74" s="43"/>
      <c r="X74" s="43"/>
      <c r="Y74" s="43"/>
      <c r="Z74" s="43"/>
    </row>
    <row r="75">
      <c r="A75" s="52"/>
      <c r="B75" s="52"/>
      <c r="C75" s="52"/>
      <c r="D75" s="52"/>
      <c r="E75" s="53"/>
      <c r="F75" s="53"/>
      <c r="G75" s="53"/>
      <c r="H75" s="53"/>
      <c r="I75" s="53"/>
      <c r="J75" s="53"/>
      <c r="K75" s="53"/>
      <c r="L75" s="53"/>
      <c r="M75" s="132"/>
      <c r="N75" s="58"/>
      <c r="O75" s="58"/>
      <c r="P75" s="58"/>
      <c r="Q75" s="58"/>
      <c r="R75" s="58"/>
      <c r="S75" s="58"/>
      <c r="T75" s="58"/>
      <c r="U75" s="43"/>
      <c r="V75" s="43"/>
      <c r="W75" s="43"/>
      <c r="X75" s="43"/>
      <c r="Y75" s="43"/>
      <c r="Z75" s="43"/>
    </row>
    <row r="76">
      <c r="A76" s="133" t="s">
        <v>212</v>
      </c>
      <c r="B76" s="134" t="s">
        <v>203</v>
      </c>
      <c r="C76" s="125"/>
      <c r="D76" s="100"/>
      <c r="E76" s="53"/>
      <c r="F76" s="53"/>
      <c r="G76" s="53"/>
      <c r="H76" s="53"/>
      <c r="I76" s="53"/>
      <c r="J76" s="53"/>
      <c r="K76" s="53"/>
      <c r="L76" s="53"/>
      <c r="M76" s="115">
        <f>SUM(M81,M77)</f>
        <v>0</v>
      </c>
      <c r="N76" s="56"/>
      <c r="O76" s="56"/>
      <c r="P76" s="56"/>
      <c r="Q76" s="56"/>
      <c r="R76" s="56"/>
      <c r="S76" s="116">
        <f>S77+S81</f>
        <v>0</v>
      </c>
      <c r="T76" s="58"/>
      <c r="U76" s="43"/>
      <c r="V76" s="43"/>
      <c r="W76" s="43"/>
      <c r="X76" s="43"/>
      <c r="Y76" s="43"/>
      <c r="Z76" s="43"/>
    </row>
    <row r="77">
      <c r="A77" s="111" t="s">
        <v>213</v>
      </c>
      <c r="B77" s="126" t="s">
        <v>205</v>
      </c>
      <c r="C77" s="100"/>
      <c r="D77" s="135" t="s">
        <v>214</v>
      </c>
      <c r="E77" s="136" t="s">
        <v>5</v>
      </c>
      <c r="F77" s="66" t="s">
        <v>175</v>
      </c>
      <c r="G77" s="88"/>
      <c r="H77" s="137" t="s">
        <v>13</v>
      </c>
      <c r="I77" s="53"/>
      <c r="J77" s="53"/>
      <c r="K77" s="53"/>
      <c r="L77" s="53"/>
      <c r="M77" s="138">
        <f>IF(SUM(H78:H80)&gt;3,3,SUM(H78:H80))</f>
        <v>0</v>
      </c>
      <c r="N77" s="61"/>
      <c r="O77" s="61"/>
      <c r="P77" s="61"/>
      <c r="Q77" s="61"/>
      <c r="R77" s="61"/>
      <c r="S77" s="110">
        <f>SUM(O78:O80)</f>
        <v>0</v>
      </c>
      <c r="T77" s="58"/>
      <c r="U77" s="43"/>
      <c r="V77" s="43"/>
      <c r="W77" s="43"/>
      <c r="X77" s="43"/>
      <c r="Y77" s="43"/>
      <c r="Z77" s="43"/>
    </row>
    <row r="78">
      <c r="A78" s="139" t="s">
        <v>215</v>
      </c>
      <c r="B78" s="140"/>
      <c r="C78" s="141" t="s">
        <v>216</v>
      </c>
      <c r="D78" s="83" t="s">
        <v>7</v>
      </c>
      <c r="E78" s="142"/>
      <c r="F78" s="107">
        <v>1.0</v>
      </c>
      <c r="G78" s="93" t="s">
        <v>10</v>
      </c>
      <c r="H78" s="87">
        <f t="shared" ref="H78:H80" si="47">IF(G78="SÍ",F78,0)</f>
        <v>0</v>
      </c>
      <c r="I78" s="53"/>
      <c r="J78" s="53"/>
      <c r="K78" s="53"/>
      <c r="L78" s="53"/>
      <c r="M78" s="53"/>
      <c r="N78" s="109" t="s">
        <v>10</v>
      </c>
      <c r="O78" s="87">
        <f t="shared" ref="O78:O80" si="48">IF(N78="SÍ",H78,0)</f>
        <v>0</v>
      </c>
      <c r="P78" s="61"/>
      <c r="Q78" s="61"/>
      <c r="R78" s="58"/>
      <c r="S78" s="61"/>
      <c r="T78" s="90" t="s">
        <v>186</v>
      </c>
      <c r="U78" s="43"/>
      <c r="V78" s="43"/>
      <c r="W78" s="43"/>
      <c r="X78" s="43"/>
      <c r="Y78" s="43"/>
      <c r="Z78" s="43"/>
    </row>
    <row r="79">
      <c r="A79" s="43"/>
      <c r="B79" s="140"/>
      <c r="C79" s="141" t="s">
        <v>217</v>
      </c>
      <c r="D79" s="83" t="s">
        <v>7</v>
      </c>
      <c r="E79" s="142"/>
      <c r="F79" s="107">
        <v>2.0</v>
      </c>
      <c r="G79" s="93" t="s">
        <v>10</v>
      </c>
      <c r="H79" s="87">
        <f t="shared" si="47"/>
        <v>0</v>
      </c>
      <c r="I79" s="53"/>
      <c r="J79" s="53"/>
      <c r="K79" s="53"/>
      <c r="L79" s="53"/>
      <c r="M79" s="53"/>
      <c r="N79" s="109" t="s">
        <v>10</v>
      </c>
      <c r="O79" s="87">
        <f t="shared" si="48"/>
        <v>0</v>
      </c>
      <c r="P79" s="61"/>
      <c r="Q79" s="61"/>
      <c r="R79" s="58"/>
      <c r="S79" s="61"/>
      <c r="T79" s="90" t="s">
        <v>186</v>
      </c>
      <c r="U79" s="43"/>
      <c r="V79" s="43"/>
      <c r="W79" s="43"/>
      <c r="X79" s="43"/>
      <c r="Y79" s="43"/>
      <c r="Z79" s="43"/>
    </row>
    <row r="80">
      <c r="A80" s="143"/>
      <c r="B80" s="140"/>
      <c r="C80" s="141" t="s">
        <v>218</v>
      </c>
      <c r="D80" s="83" t="s">
        <v>219</v>
      </c>
      <c r="E80" s="142"/>
      <c r="F80" s="107">
        <v>2.0</v>
      </c>
      <c r="G80" s="93" t="s">
        <v>10</v>
      </c>
      <c r="H80" s="87">
        <f t="shared" si="47"/>
        <v>0</v>
      </c>
      <c r="I80" s="53"/>
      <c r="J80" s="53"/>
      <c r="K80" s="53"/>
      <c r="L80" s="53"/>
      <c r="M80" s="53"/>
      <c r="N80" s="109" t="s">
        <v>10</v>
      </c>
      <c r="O80" s="87">
        <f t="shared" si="48"/>
        <v>0</v>
      </c>
      <c r="P80" s="61"/>
      <c r="Q80" s="61"/>
      <c r="R80" s="58"/>
      <c r="S80" s="61"/>
      <c r="T80" s="90" t="s">
        <v>186</v>
      </c>
      <c r="U80" s="43"/>
      <c r="V80" s="43"/>
      <c r="W80" s="43"/>
      <c r="X80" s="43"/>
      <c r="Y80" s="43"/>
      <c r="Z80" s="43"/>
    </row>
    <row r="81">
      <c r="A81" s="50" t="s">
        <v>220</v>
      </c>
      <c r="B81" s="50" t="s">
        <v>205</v>
      </c>
      <c r="C81" s="88"/>
      <c r="D81" s="66" t="s">
        <v>214</v>
      </c>
      <c r="E81" s="66" t="s">
        <v>5</v>
      </c>
      <c r="F81" s="50" t="s">
        <v>175</v>
      </c>
      <c r="G81" s="88"/>
      <c r="H81" s="137" t="s">
        <v>13</v>
      </c>
      <c r="I81" s="53"/>
      <c r="J81" s="53"/>
      <c r="K81" s="53"/>
      <c r="L81" s="53"/>
      <c r="M81" s="138">
        <f>IF(SUM(H82:H84)&gt;3,3,SUM(H82:H84))</f>
        <v>0</v>
      </c>
      <c r="N81" s="61"/>
      <c r="O81" s="61"/>
      <c r="P81" s="61"/>
      <c r="Q81" s="61"/>
      <c r="R81" s="61"/>
      <c r="S81" s="110">
        <f>SUM(O82:O84)</f>
        <v>0</v>
      </c>
      <c r="T81" s="58"/>
      <c r="U81" s="43"/>
      <c r="V81" s="43"/>
      <c r="W81" s="43"/>
      <c r="X81" s="43"/>
      <c r="Y81" s="43"/>
      <c r="Z81" s="43"/>
    </row>
    <row r="82">
      <c r="A82" s="144" t="s">
        <v>221</v>
      </c>
      <c r="B82" s="140"/>
      <c r="C82" s="141" t="s">
        <v>222</v>
      </c>
      <c r="D82" s="83" t="s">
        <v>7</v>
      </c>
      <c r="E82" s="142"/>
      <c r="F82" s="107">
        <v>1.0</v>
      </c>
      <c r="G82" s="93" t="s">
        <v>10</v>
      </c>
      <c r="H82" s="87">
        <f t="shared" ref="H82:H84" si="49">IF(G82="SÍ",F82,0)</f>
        <v>0</v>
      </c>
      <c r="I82" s="53"/>
      <c r="J82" s="53"/>
      <c r="K82" s="53"/>
      <c r="L82" s="53"/>
      <c r="M82" s="53"/>
      <c r="N82" s="109" t="s">
        <v>10</v>
      </c>
      <c r="O82" s="87">
        <f t="shared" ref="O82:O84" si="50">IF(N82="SÍ",H82,0)</f>
        <v>0</v>
      </c>
      <c r="P82" s="61"/>
      <c r="Q82" s="61"/>
      <c r="R82" s="58"/>
      <c r="S82" s="61"/>
      <c r="T82" s="90" t="s">
        <v>186</v>
      </c>
      <c r="U82" s="43"/>
      <c r="V82" s="43"/>
      <c r="W82" s="43"/>
      <c r="X82" s="43"/>
      <c r="Y82" s="43"/>
      <c r="Z82" s="43"/>
    </row>
    <row r="83">
      <c r="A83" s="145"/>
      <c r="B83" s="140"/>
      <c r="C83" s="141" t="s">
        <v>223</v>
      </c>
      <c r="D83" s="83" t="s">
        <v>219</v>
      </c>
      <c r="E83" s="142"/>
      <c r="F83" s="107">
        <v>2.0</v>
      </c>
      <c r="G83" s="93" t="s">
        <v>10</v>
      </c>
      <c r="H83" s="87">
        <f t="shared" si="49"/>
        <v>0</v>
      </c>
      <c r="I83" s="53"/>
      <c r="J83" s="53"/>
      <c r="K83" s="53"/>
      <c r="L83" s="53"/>
      <c r="M83" s="53"/>
      <c r="N83" s="109" t="s">
        <v>10</v>
      </c>
      <c r="O83" s="87">
        <f t="shared" si="50"/>
        <v>0</v>
      </c>
      <c r="P83" s="61"/>
      <c r="Q83" s="61"/>
      <c r="R83" s="58"/>
      <c r="S83" s="61"/>
      <c r="T83" s="90" t="s">
        <v>186</v>
      </c>
      <c r="U83" s="43"/>
      <c r="V83" s="43"/>
      <c r="W83" s="43"/>
      <c r="X83" s="43"/>
      <c r="Y83" s="43"/>
      <c r="Z83" s="43"/>
    </row>
    <row r="84">
      <c r="A84" s="145"/>
      <c r="B84" s="140"/>
      <c r="C84" s="141" t="s">
        <v>224</v>
      </c>
      <c r="D84" s="83" t="s">
        <v>219</v>
      </c>
      <c r="E84" s="142"/>
      <c r="F84" s="107">
        <v>2.0</v>
      </c>
      <c r="G84" s="93" t="s">
        <v>10</v>
      </c>
      <c r="H84" s="87">
        <f t="shared" si="49"/>
        <v>0</v>
      </c>
      <c r="I84" s="53"/>
      <c r="J84" s="53"/>
      <c r="K84" s="53"/>
      <c r="L84" s="53"/>
      <c r="M84" s="53"/>
      <c r="N84" s="109" t="s">
        <v>10</v>
      </c>
      <c r="O84" s="87">
        <f t="shared" si="50"/>
        <v>0</v>
      </c>
      <c r="P84" s="61"/>
      <c r="Q84" s="61"/>
      <c r="R84" s="58"/>
      <c r="S84" s="61"/>
      <c r="T84" s="90" t="s">
        <v>186</v>
      </c>
      <c r="U84" s="43"/>
      <c r="V84" s="43"/>
      <c r="W84" s="43"/>
      <c r="X84" s="43"/>
      <c r="Y84" s="43"/>
      <c r="Z84" s="43"/>
    </row>
    <row r="85">
      <c r="A85" s="88"/>
      <c r="B85" s="146"/>
      <c r="C85" s="147"/>
      <c r="D85" s="146"/>
      <c r="E85" s="146"/>
      <c r="F85" s="148"/>
      <c r="G85" s="149"/>
      <c r="H85" s="149"/>
      <c r="I85" s="146"/>
      <c r="J85" s="146"/>
      <c r="K85" s="150"/>
      <c r="L85" s="150"/>
      <c r="M85" s="146"/>
      <c r="N85" s="56"/>
      <c r="O85" s="56"/>
      <c r="P85" s="56"/>
      <c r="Q85" s="56"/>
      <c r="R85" s="58"/>
      <c r="S85" s="58"/>
      <c r="T85" s="58"/>
      <c r="U85" s="43"/>
      <c r="V85" s="43"/>
      <c r="W85" s="43"/>
      <c r="X85" s="43"/>
      <c r="Y85" s="43"/>
      <c r="Z85" s="43"/>
    </row>
    <row r="86">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row>
    <row r="87">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row>
    <row r="88">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row>
    <row r="89">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row>
    <row r="9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row>
    <row r="9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row>
    <row r="92">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row>
    <row r="93">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row>
    <row r="94">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row>
    <row r="95">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row>
    <row r="96">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row>
    <row r="97">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row>
    <row r="98">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row>
    <row r="99">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row>
    <row r="10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row>
    <row r="10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row>
    <row r="102">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row>
    <row r="103">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row>
    <row r="104">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row>
    <row r="105">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row>
    <row r="106">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row>
    <row r="107">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row>
    <row r="108">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row>
    <row r="109">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row>
    <row r="11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row>
    <row r="11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row>
    <row r="112">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row>
    <row r="113">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row>
    <row r="114">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row>
    <row r="115">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row>
    <row r="116">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row>
    <row r="117">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row>
    <row r="118">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row>
    <row r="119">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row>
    <row r="12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row>
    <row r="12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row>
    <row r="122">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row>
    <row r="123">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row>
    <row r="124">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row>
    <row r="125">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row>
    <row r="126">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row>
    <row r="127">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row>
    <row r="128">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row>
    <row r="129">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row>
    <row r="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row>
    <row r="13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row>
    <row r="132">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row>
    <row r="133">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row>
    <row r="134">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row>
    <row r="135">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row>
    <row r="136">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row>
    <row r="137">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row>
    <row r="138">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row>
    <row r="139">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row>
    <row r="14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row>
    <row r="14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row>
    <row r="142">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row>
    <row r="143">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row>
    <row r="144">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row>
    <row r="145">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row>
    <row r="146">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row>
    <row r="147">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row>
    <row r="148">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row>
    <row r="149">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row>
    <row r="15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row>
    <row r="15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row>
    <row r="153">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row>
    <row r="154">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row>
    <row r="155">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6">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row>
    <row r="157">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row>
    <row r="158">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row>
    <row r="159">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row>
    <row r="16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row>
    <row r="16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row>
    <row r="163">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row>
    <row r="164">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row>
    <row r="165">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row>
    <row r="166">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row>
    <row r="167">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row>
    <row r="168">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row>
    <row r="169">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row>
    <row r="17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row>
    <row r="17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row>
    <row r="172">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row>
    <row r="173">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row>
    <row r="175">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row>
    <row r="176">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row>
    <row r="177">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row>
    <row r="178">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row>
    <row r="179">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row>
    <row r="18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row>
    <row r="18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row>
    <row r="182">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row>
    <row r="183">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row>
    <row r="184">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row>
    <row r="18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row>
    <row r="186">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row>
    <row r="187">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row>
    <row r="188">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row>
    <row r="189">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row>
    <row r="19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row>
    <row r="19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row>
    <row r="192">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row>
    <row r="193">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row>
    <row r="194">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row>
    <row r="19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row>
    <row r="196">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row>
    <row r="197">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row>
    <row r="198">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row>
    <row r="199">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row>
    <row r="200">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row>
    <row r="20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row>
    <row r="202">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row>
    <row r="203">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row>
    <row r="205">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row>
    <row r="206">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row>
    <row r="207">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row>
    <row r="208">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row>
    <row r="209">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row>
    <row r="210">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row>
    <row r="21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row>
    <row r="212">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row>
    <row r="213">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row>
    <row r="214">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row>
    <row r="215">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row>
    <row r="216">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row>
    <row r="217">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row>
    <row r="218">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row>
    <row r="219">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row>
    <row r="220">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row>
    <row r="22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row>
    <row r="222">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row>
    <row r="223">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row>
    <row r="224">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row>
    <row r="225">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row>
    <row r="226">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row>
    <row r="227">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row>
    <row r="228">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row>
    <row r="229">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row>
    <row r="230">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row>
    <row r="23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row>
    <row r="232">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row>
    <row r="233">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row>
    <row r="234">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row>
    <row r="235">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row>
    <row r="236">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row>
    <row r="237">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row>
    <row r="238">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row>
    <row r="239">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row>
    <row r="240">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row>
    <row r="242">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row>
    <row r="243">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row>
    <row r="244">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row>
    <row r="245">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row>
    <row r="246">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row>
    <row r="247">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row>
    <row r="248">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row>
    <row r="249">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row>
    <row r="250">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row>
    <row r="252">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row>
    <row r="253">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row>
    <row r="254">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row>
    <row r="255">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row>
    <row r="256">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row>
    <row r="257">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row>
    <row r="258">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row>
    <row r="259">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row>
    <row r="260">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row>
    <row r="26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row>
    <row r="262">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row>
    <row r="263">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row>
    <row r="264">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row>
    <row r="265">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row>
    <row r="266">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row>
    <row r="267">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row>
    <row r="268">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row>
    <row r="269">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row>
    <row r="270">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row>
    <row r="27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row>
    <row r="272">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row>
    <row r="273">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row>
    <row r="274">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row>
    <row r="275">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row>
    <row r="276">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row>
    <row r="277">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row>
    <row r="278">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row>
    <row r="279">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row>
    <row r="280">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row>
    <row r="28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row>
    <row r="282">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row>
    <row r="283">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row>
    <row r="284">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row>
    <row r="285">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row>
    <row r="286">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row>
    <row r="287">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row>
    <row r="288">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row>
    <row r="289">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row>
    <row r="290">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row>
    <row r="29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row>
    <row r="292">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row>
    <row r="293">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row>
    <row r="294">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row>
    <row r="295">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row>
    <row r="296">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row>
    <row r="297">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row>
    <row r="298">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row>
    <row r="300">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row>
    <row r="30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row>
    <row r="302">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row>
    <row r="303">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row>
    <row r="304">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row>
    <row r="305">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row>
    <row r="306">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row>
    <row r="307">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row>
    <row r="308">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row>
    <row r="309">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row>
    <row r="310">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row>
    <row r="31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row>
    <row r="312">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row>
    <row r="313">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row>
    <row r="314">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row>
    <row r="315">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row>
    <row r="316">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row>
    <row r="317">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row>
    <row r="318">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row>
    <row r="319">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row>
    <row r="320">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row>
    <row r="32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row>
    <row r="322">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row>
    <row r="323">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row>
    <row r="324">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row>
    <row r="325">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row>
    <row r="326">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row>
    <row r="327">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row>
    <row r="328">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row>
    <row r="329">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row>
    <row r="330">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row>
    <row r="331">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row>
    <row r="332">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row>
    <row r="333">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row>
    <row r="334">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row>
    <row r="335">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row>
    <row r="336">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row>
    <row r="337">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row>
    <row r="338">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row>
    <row r="339">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row>
    <row r="340">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row>
    <row r="341">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row>
    <row r="342">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row>
    <row r="343">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row>
    <row r="344">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row>
    <row r="345">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row>
    <row r="346">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row>
    <row r="347">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row>
    <row r="348">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row>
    <row r="349">
      <c r="A349" s="151"/>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row>
    <row r="350">
      <c r="A350" s="151"/>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row>
    <row r="351">
      <c r="A351" s="151"/>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row>
    <row r="352">
      <c r="A352" s="151"/>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row>
    <row r="353">
      <c r="A353" s="151"/>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row>
    <row r="354">
      <c r="A354" s="151"/>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row>
    <row r="355">
      <c r="A355" s="151"/>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row>
    <row r="356">
      <c r="A356" s="151"/>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row>
    <row r="357">
      <c r="A357" s="151"/>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row>
    <row r="358">
      <c r="A358" s="151"/>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row>
    <row r="359">
      <c r="A359" s="151"/>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row>
    <row r="360">
      <c r="A360" s="151"/>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row>
    <row r="361">
      <c r="A361" s="151"/>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row>
    <row r="362">
      <c r="A362" s="151"/>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row>
    <row r="363">
      <c r="A363" s="151"/>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row>
    <row r="364">
      <c r="A364" s="151"/>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row>
    <row r="365">
      <c r="A365" s="151"/>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row>
    <row r="366">
      <c r="A366" s="151"/>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row>
    <row r="367">
      <c r="A367" s="151"/>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row>
    <row r="368">
      <c r="A368" s="151"/>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row>
    <row r="369">
      <c r="A369" s="151"/>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row>
    <row r="370">
      <c r="A370" s="151"/>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row>
    <row r="371">
      <c r="A371" s="151"/>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row>
    <row r="372">
      <c r="A372" s="151"/>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row>
    <row r="373">
      <c r="A373" s="151"/>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row>
    <row r="374">
      <c r="A374" s="15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row>
    <row r="375">
      <c r="A375" s="151"/>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row>
    <row r="376">
      <c r="A376" s="151"/>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row>
    <row r="377">
      <c r="A377" s="151"/>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row>
    <row r="378">
      <c r="A378" s="151"/>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row>
    <row r="379">
      <c r="A379" s="151"/>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row>
    <row r="380">
      <c r="A380" s="151"/>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row>
    <row r="381">
      <c r="A381" s="151"/>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row>
    <row r="382">
      <c r="A382" s="151"/>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row>
    <row r="383">
      <c r="A383" s="15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row>
    <row r="384">
      <c r="A384" s="151"/>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row>
    <row r="385">
      <c r="A385" s="151"/>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row>
    <row r="386">
      <c r="A386" s="151"/>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row>
    <row r="387">
      <c r="A387" s="151"/>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row>
    <row r="388">
      <c r="A388" s="151"/>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row>
    <row r="389">
      <c r="A389" s="151"/>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row>
    <row r="390">
      <c r="A390" s="151"/>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row>
    <row r="391">
      <c r="A391" s="151"/>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row>
    <row r="392">
      <c r="A392" s="151"/>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row>
    <row r="393">
      <c r="A393" s="151"/>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row>
    <row r="394">
      <c r="A394" s="151"/>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row>
    <row r="395">
      <c r="A395" s="151"/>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row>
    <row r="396">
      <c r="A396" s="151"/>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row>
    <row r="397">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row>
    <row r="398">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row>
    <row r="399">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row>
    <row r="400">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row>
    <row r="401">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row>
    <row r="402">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row>
    <row r="403">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row>
    <row r="404">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row>
    <row r="405">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row>
    <row r="406">
      <c r="A406" s="151"/>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row>
    <row r="407">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row>
    <row r="408">
      <c r="A408" s="151"/>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row>
    <row r="409">
      <c r="A409" s="151"/>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row>
    <row r="410">
      <c r="A410" s="151"/>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row>
    <row r="411">
      <c r="A411" s="151"/>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row>
    <row r="412">
      <c r="A412" s="151"/>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row>
    <row r="413">
      <c r="A413" s="151"/>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row>
    <row r="414">
      <c r="A414" s="151"/>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row>
    <row r="415">
      <c r="A415" s="15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row>
    <row r="416">
      <c r="A416" s="151"/>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row>
    <row r="417">
      <c r="A417" s="151"/>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row>
    <row r="418">
      <c r="A418" s="151"/>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row>
    <row r="419">
      <c r="A419" s="151"/>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row>
    <row r="420">
      <c r="A420" s="151"/>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row>
    <row r="421">
      <c r="A421" s="151"/>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row>
    <row r="422">
      <c r="A422" s="151"/>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row>
    <row r="423">
      <c r="A423" s="151"/>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row>
    <row r="424">
      <c r="A424" s="151"/>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row>
    <row r="425">
      <c r="A425" s="151"/>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row>
    <row r="426">
      <c r="A426" s="151"/>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row>
    <row r="427">
      <c r="A427" s="151"/>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row>
    <row r="428">
      <c r="A428" s="151"/>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row>
    <row r="429">
      <c r="A429" s="151"/>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row>
    <row r="430">
      <c r="A430" s="151"/>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row>
    <row r="431">
      <c r="A431" s="151"/>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row>
    <row r="432">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row>
    <row r="433">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row>
    <row r="434">
      <c r="A434" s="151"/>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row>
    <row r="435">
      <c r="A435" s="151"/>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row>
    <row r="436">
      <c r="A436" s="151"/>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row>
    <row r="437">
      <c r="A437" s="151"/>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row>
    <row r="438">
      <c r="A438" s="151"/>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row>
    <row r="439">
      <c r="A439" s="151"/>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row>
    <row r="440">
      <c r="A440" s="151"/>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row>
    <row r="441">
      <c r="A441" s="151"/>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row>
    <row r="442">
      <c r="A442" s="151"/>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row>
    <row r="443">
      <c r="A443" s="151"/>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row>
    <row r="444">
      <c r="A444" s="151"/>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row>
    <row r="445">
      <c r="A445" s="151"/>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row>
    <row r="446">
      <c r="A446" s="151"/>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row>
    <row r="447">
      <c r="A447" s="151"/>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row>
    <row r="448">
      <c r="A448" s="151"/>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row>
    <row r="449">
      <c r="A449" s="151"/>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row>
    <row r="450">
      <c r="A450" s="151"/>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row>
    <row r="451">
      <c r="A451" s="151"/>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row>
    <row r="452">
      <c r="A452" s="151"/>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row>
    <row r="453">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row>
    <row r="454">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row>
    <row r="455">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row>
    <row r="456">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row>
    <row r="457">
      <c r="A457" s="151"/>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row>
    <row r="458">
      <c r="A458" s="151"/>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row>
    <row r="459">
      <c r="A459" s="151"/>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row>
    <row r="460">
      <c r="A460" s="151"/>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row>
    <row r="461">
      <c r="A461" s="151"/>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row>
    <row r="462">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row>
    <row r="463">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row>
    <row r="464">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row>
    <row r="465">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row>
    <row r="466">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row>
    <row r="467">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row>
    <row r="468">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row>
    <row r="469">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row>
    <row r="470">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row>
    <row r="471">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row>
    <row r="472">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row>
    <row r="473">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row>
    <row r="474">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row>
    <row r="475">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row>
    <row r="476">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row>
    <row r="477">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row>
    <row r="478">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row>
    <row r="479">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row>
    <row r="480">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row>
    <row r="481">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row>
    <row r="482">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row>
    <row r="483">
      <c r="A483" s="151"/>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row>
    <row r="484">
      <c r="A484" s="151"/>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row>
    <row r="485">
      <c r="A485" s="151"/>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row>
    <row r="486">
      <c r="A486" s="151"/>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row>
    <row r="487">
      <c r="A487" s="151"/>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row>
    <row r="488">
      <c r="A488" s="151"/>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row>
    <row r="489">
      <c r="A489" s="151"/>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row>
    <row r="490">
      <c r="A490" s="151"/>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row>
    <row r="491">
      <c r="A491" s="151"/>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row>
    <row r="492">
      <c r="A492" s="151"/>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row>
    <row r="493">
      <c r="A493" s="151"/>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row>
    <row r="494">
      <c r="A494" s="151"/>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row>
    <row r="495">
      <c r="A495" s="151"/>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row>
    <row r="496">
      <c r="A496" s="151"/>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row>
    <row r="497">
      <c r="A497" s="151"/>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row>
    <row r="498">
      <c r="A498" s="151"/>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row>
    <row r="499">
      <c r="A499" s="151"/>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row>
    <row r="500">
      <c r="A500" s="151"/>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row>
    <row r="501">
      <c r="A501" s="151"/>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row>
    <row r="502">
      <c r="A502" s="151"/>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row>
    <row r="503">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row>
    <row r="504">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row>
    <row r="505">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row>
    <row r="506">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row>
    <row r="507">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row>
    <row r="508">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row>
    <row r="509">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row>
    <row r="510">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row>
    <row r="511">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row>
    <row r="512">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row>
    <row r="513">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row>
    <row r="514">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row>
    <row r="515">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row>
    <row r="516">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row>
    <row r="517">
      <c r="A517" s="151"/>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row>
    <row r="518">
      <c r="A518" s="151"/>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row>
    <row r="519">
      <c r="A519" s="151"/>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row>
    <row r="520">
      <c r="A520" s="151"/>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row>
    <row r="521">
      <c r="A521" s="151"/>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row>
    <row r="522">
      <c r="A522" s="151"/>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row>
    <row r="523">
      <c r="A523" s="151"/>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row>
    <row r="524">
      <c r="A524" s="151"/>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row>
    <row r="525">
      <c r="A525" s="151"/>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row>
    <row r="526">
      <c r="A526" s="151"/>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row>
    <row r="527">
      <c r="A527" s="151"/>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row>
    <row r="528">
      <c r="A528" s="151"/>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row>
    <row r="529">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row>
    <row r="530">
      <c r="A530" s="151"/>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row>
    <row r="531">
      <c r="A531" s="151"/>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row>
    <row r="532">
      <c r="A532" s="151"/>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row>
    <row r="533">
      <c r="A533" s="151"/>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row>
    <row r="534">
      <c r="A534" s="151"/>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row>
    <row r="535">
      <c r="A535" s="151"/>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row>
    <row r="536">
      <c r="A536" s="151"/>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row>
    <row r="537">
      <c r="A537" s="151"/>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row>
    <row r="538">
      <c r="A538" s="151"/>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row>
    <row r="539">
      <c r="A539" s="151"/>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row>
    <row r="540">
      <c r="A540" s="151"/>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row>
    <row r="541">
      <c r="A541" s="151"/>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row>
    <row r="542">
      <c r="A542" s="151"/>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row>
    <row r="543">
      <c r="A543" s="151"/>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row>
    <row r="544">
      <c r="A544" s="151"/>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row>
    <row r="545">
      <c r="A545" s="151"/>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row>
    <row r="546">
      <c r="A546" s="151"/>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row>
    <row r="547">
      <c r="A547" s="151"/>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row>
    <row r="548">
      <c r="A548" s="151"/>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row>
    <row r="549">
      <c r="A549" s="151"/>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row>
    <row r="550">
      <c r="A550" s="151"/>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row>
    <row r="551">
      <c r="A551" s="151"/>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row>
    <row r="552">
      <c r="A552" s="151"/>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row>
    <row r="553">
      <c r="A553" s="151"/>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row>
    <row r="554">
      <c r="A554" s="151"/>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row>
    <row r="555">
      <c r="A555" s="151"/>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row>
    <row r="556">
      <c r="A556" s="151"/>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row>
    <row r="557">
      <c r="A557" s="151"/>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row>
    <row r="558">
      <c r="A558" s="151"/>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row>
    <row r="559">
      <c r="A559" s="151"/>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row>
    <row r="560">
      <c r="A560" s="151"/>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row>
    <row r="561">
      <c r="A561" s="151"/>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row>
    <row r="562">
      <c r="A562" s="151"/>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row>
    <row r="563">
      <c r="A563" s="151"/>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row>
    <row r="564">
      <c r="A564" s="151"/>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row>
    <row r="565">
      <c r="A565" s="151"/>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row>
    <row r="566">
      <c r="A566" s="151"/>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row>
    <row r="567">
      <c r="A567" s="151"/>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row>
    <row r="568">
      <c r="A568" s="151"/>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row>
    <row r="569">
      <c r="A569" s="151"/>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row>
    <row r="570">
      <c r="A570" s="151"/>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row>
    <row r="571">
      <c r="A571" s="151"/>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row>
    <row r="572">
      <c r="A572" s="151"/>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row>
    <row r="573">
      <c r="A573" s="151"/>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row>
    <row r="574">
      <c r="A574" s="151"/>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row>
    <row r="575">
      <c r="A575" s="151"/>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row>
    <row r="576">
      <c r="A576" s="151"/>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row>
    <row r="577">
      <c r="A577" s="151"/>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row>
    <row r="578">
      <c r="A578" s="151"/>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row>
    <row r="579">
      <c r="A579" s="151"/>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row>
    <row r="580">
      <c r="A580" s="151"/>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row>
    <row r="581">
      <c r="A581" s="151"/>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row>
    <row r="582">
      <c r="A582" s="151"/>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row>
    <row r="583">
      <c r="A583" s="151"/>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row>
    <row r="584">
      <c r="A584" s="151"/>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row>
    <row r="585">
      <c r="A585" s="151"/>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row>
    <row r="586">
      <c r="A586" s="151"/>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row>
    <row r="587">
      <c r="A587" s="151"/>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row>
    <row r="588">
      <c r="A588" s="151"/>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row>
    <row r="589">
      <c r="A589" s="151"/>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row>
    <row r="590">
      <c r="A590" s="151"/>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row>
    <row r="591">
      <c r="A591" s="151"/>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row>
    <row r="592">
      <c r="A592" s="151"/>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row>
    <row r="593">
      <c r="A593" s="151"/>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row>
    <row r="594">
      <c r="A594" s="151"/>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row>
    <row r="595">
      <c r="A595" s="151"/>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row>
    <row r="596">
      <c r="A596" s="151"/>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row>
    <row r="597">
      <c r="A597" s="151"/>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row>
    <row r="598">
      <c r="A598" s="151"/>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row>
    <row r="599">
      <c r="A599" s="151"/>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row>
    <row r="600">
      <c r="A600" s="151"/>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row>
    <row r="601">
      <c r="A601" s="151"/>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row>
    <row r="602">
      <c r="A602" s="151"/>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row>
    <row r="603">
      <c r="A603" s="151"/>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row>
    <row r="604">
      <c r="A604" s="151"/>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row>
    <row r="605">
      <c r="A605" s="151"/>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row>
    <row r="606">
      <c r="A606" s="151"/>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row>
    <row r="607">
      <c r="A607" s="151"/>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row>
    <row r="608">
      <c r="A608" s="151"/>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row>
    <row r="609">
      <c r="A609" s="151"/>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row>
    <row r="610">
      <c r="A610" s="151"/>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row>
    <row r="611">
      <c r="A611" s="151"/>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row>
    <row r="612">
      <c r="A612" s="151"/>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row>
    <row r="613">
      <c r="A613" s="151"/>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row>
    <row r="614">
      <c r="A614" s="151"/>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row>
    <row r="615">
      <c r="A615" s="151"/>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row>
    <row r="616">
      <c r="A616" s="151"/>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row>
    <row r="617">
      <c r="A617" s="151"/>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row>
    <row r="618">
      <c r="A618" s="151"/>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row>
    <row r="619">
      <c r="A619" s="151"/>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row>
    <row r="620">
      <c r="A620" s="151"/>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row>
    <row r="621">
      <c r="A621" s="151"/>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row>
    <row r="622">
      <c r="A622" s="151"/>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row>
    <row r="623">
      <c r="A623" s="151"/>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row>
    <row r="624">
      <c r="A624" s="151"/>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row>
    <row r="625">
      <c r="A625" s="151"/>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row>
    <row r="626">
      <c r="A626" s="151"/>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row>
    <row r="627">
      <c r="A627" s="151"/>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row>
    <row r="628">
      <c r="A628" s="151"/>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row>
    <row r="629">
      <c r="A629" s="151"/>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row>
    <row r="630">
      <c r="A630" s="151"/>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row>
    <row r="631">
      <c r="A631" s="151"/>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row>
    <row r="632">
      <c r="A632" s="151"/>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row>
    <row r="633">
      <c r="A633" s="151"/>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row>
    <row r="634">
      <c r="A634" s="151"/>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row>
    <row r="635">
      <c r="A635" s="151"/>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row>
    <row r="636">
      <c r="A636" s="151"/>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row>
    <row r="637">
      <c r="A637" s="151"/>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row>
    <row r="638">
      <c r="A638" s="151"/>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row>
    <row r="639">
      <c r="A639" s="151"/>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row>
    <row r="640">
      <c r="A640" s="151"/>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row>
    <row r="641">
      <c r="A641" s="151"/>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row>
    <row r="642">
      <c r="A642" s="151"/>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row>
    <row r="643">
      <c r="A643" s="151"/>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row>
    <row r="644">
      <c r="A644" s="151"/>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row>
    <row r="645">
      <c r="A645" s="151"/>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row>
    <row r="646">
      <c r="A646" s="151"/>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row>
    <row r="647">
      <c r="A647" s="151"/>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row>
    <row r="648">
      <c r="A648" s="151"/>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row>
    <row r="649">
      <c r="A649" s="151"/>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row>
    <row r="650">
      <c r="A650" s="151"/>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row>
    <row r="651">
      <c r="A651" s="151"/>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row>
    <row r="652">
      <c r="A652" s="151"/>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row>
    <row r="653">
      <c r="A653" s="151"/>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row>
    <row r="654">
      <c r="A654" s="151"/>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row>
    <row r="655">
      <c r="A655" s="151"/>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row>
    <row r="656">
      <c r="A656" s="151"/>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row>
    <row r="657">
      <c r="A657" s="151"/>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row>
    <row r="658">
      <c r="A658" s="151"/>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row>
    <row r="659">
      <c r="A659" s="151"/>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row>
    <row r="660">
      <c r="A660" s="151"/>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row>
    <row r="661">
      <c r="A661" s="151"/>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row>
    <row r="662">
      <c r="A662" s="151"/>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row>
    <row r="663">
      <c r="A663" s="151"/>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row>
    <row r="664">
      <c r="A664" s="151"/>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row>
    <row r="665">
      <c r="A665" s="151"/>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row>
    <row r="666">
      <c r="A666" s="151"/>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row>
    <row r="667">
      <c r="A667" s="151"/>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row>
    <row r="668">
      <c r="A668" s="151"/>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row>
    <row r="669">
      <c r="A669" s="151"/>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row>
    <row r="670">
      <c r="A670" s="151"/>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row>
    <row r="671">
      <c r="A671" s="151"/>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row>
    <row r="672">
      <c r="A672" s="151"/>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row>
    <row r="673">
      <c r="A673" s="151"/>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row>
    <row r="674">
      <c r="A674" s="151"/>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row>
    <row r="675">
      <c r="A675" s="151"/>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row>
    <row r="676">
      <c r="A676" s="151"/>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row>
    <row r="677">
      <c r="A677" s="151"/>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row>
    <row r="678">
      <c r="A678" s="151"/>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row>
    <row r="679">
      <c r="A679" s="151"/>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row>
    <row r="680">
      <c r="A680" s="151"/>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row>
    <row r="681">
      <c r="A681" s="151"/>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row>
    <row r="682">
      <c r="A682" s="151"/>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row>
    <row r="683">
      <c r="A683" s="151"/>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row>
    <row r="684">
      <c r="A684" s="151"/>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row>
    <row r="685">
      <c r="A685" s="151"/>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row>
    <row r="686">
      <c r="A686" s="151"/>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row>
    <row r="687">
      <c r="A687" s="151"/>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row>
    <row r="688">
      <c r="A688" s="151"/>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row>
    <row r="689">
      <c r="A689" s="151"/>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row>
    <row r="690">
      <c r="A690" s="151"/>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row>
    <row r="691">
      <c r="A691" s="151"/>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row>
    <row r="692">
      <c r="A692" s="151"/>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row>
    <row r="693">
      <c r="A693" s="151"/>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row>
    <row r="694">
      <c r="A694" s="151"/>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row>
    <row r="695">
      <c r="A695" s="151"/>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row>
    <row r="696">
      <c r="A696" s="151"/>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row>
    <row r="697">
      <c r="A697" s="151"/>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row>
    <row r="698">
      <c r="A698" s="151"/>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row>
    <row r="699">
      <c r="A699" s="151"/>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row>
    <row r="700">
      <c r="A700" s="151"/>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row>
    <row r="701">
      <c r="A701" s="151"/>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row>
    <row r="702">
      <c r="A702" s="151"/>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row>
    <row r="703">
      <c r="A703" s="151"/>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row>
    <row r="704">
      <c r="A704" s="151"/>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row>
    <row r="705">
      <c r="A705" s="151"/>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row>
    <row r="706">
      <c r="A706" s="151"/>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row>
    <row r="707">
      <c r="A707" s="151"/>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row>
    <row r="708">
      <c r="A708" s="151"/>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row>
    <row r="709">
      <c r="A709" s="151"/>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row>
    <row r="710">
      <c r="A710" s="151"/>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row>
    <row r="711">
      <c r="A711" s="151"/>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row>
    <row r="712">
      <c r="A712" s="151"/>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row>
    <row r="713">
      <c r="A713" s="151"/>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row>
    <row r="714">
      <c r="A714" s="151"/>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row>
    <row r="715">
      <c r="A715" s="151"/>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row>
    <row r="716">
      <c r="A716" s="151"/>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row>
    <row r="717">
      <c r="A717" s="151"/>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row>
    <row r="718">
      <c r="A718" s="151"/>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row>
    <row r="719">
      <c r="A719" s="151"/>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row>
    <row r="720">
      <c r="A720" s="151"/>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row>
    <row r="721">
      <c r="A721" s="151"/>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row>
    <row r="722">
      <c r="A722" s="151"/>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row>
    <row r="723">
      <c r="A723" s="151"/>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row>
    <row r="724">
      <c r="A724" s="151"/>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row>
    <row r="725">
      <c r="A725" s="151"/>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row>
    <row r="726">
      <c r="A726" s="151"/>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row>
    <row r="727">
      <c r="A727" s="151"/>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row>
    <row r="728">
      <c r="A728" s="151"/>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row>
    <row r="729">
      <c r="A729" s="151"/>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row>
    <row r="730">
      <c r="A730" s="151"/>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row>
    <row r="731">
      <c r="A731" s="151"/>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row>
    <row r="732">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row>
    <row r="733">
      <c r="A733" s="151"/>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row>
    <row r="734">
      <c r="A734" s="151"/>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row>
    <row r="735">
      <c r="A735" s="151"/>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row>
    <row r="736">
      <c r="A736" s="151"/>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row>
    <row r="737">
      <c r="A737" s="151"/>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row>
    <row r="738">
      <c r="A738" s="151"/>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row>
    <row r="739">
      <c r="A739" s="151"/>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row>
    <row r="740">
      <c r="A740" s="151"/>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row>
    <row r="741">
      <c r="A741" s="151"/>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row>
    <row r="742">
      <c r="A742" s="151"/>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row>
    <row r="743">
      <c r="A743" s="151"/>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row>
    <row r="744">
      <c r="A744" s="151"/>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row>
    <row r="745">
      <c r="A745" s="151"/>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row>
    <row r="746">
      <c r="A746" s="151"/>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row>
    <row r="747">
      <c r="A747" s="151"/>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row>
    <row r="748">
      <c r="A748" s="151"/>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row>
    <row r="749">
      <c r="A749" s="151"/>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row>
    <row r="750">
      <c r="A750" s="151"/>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row>
    <row r="751">
      <c r="A751" s="151"/>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row>
    <row r="752">
      <c r="A752" s="151"/>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row>
    <row r="753">
      <c r="A753" s="151"/>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row>
    <row r="754">
      <c r="A754" s="151"/>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row>
    <row r="755">
      <c r="A755" s="151"/>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row>
    <row r="756">
      <c r="A756" s="151"/>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row>
    <row r="757">
      <c r="A757" s="151"/>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row>
    <row r="758">
      <c r="A758" s="151"/>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row>
    <row r="759">
      <c r="A759" s="151"/>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row>
    <row r="760">
      <c r="A760" s="151"/>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row>
    <row r="761">
      <c r="A761" s="151"/>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row>
    <row r="762">
      <c r="A762" s="151"/>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row>
    <row r="763">
      <c r="A763" s="151"/>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row>
    <row r="764">
      <c r="A764" s="151"/>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row>
    <row r="765">
      <c r="A765" s="151"/>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row>
    <row r="766">
      <c r="A766" s="151"/>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row>
    <row r="767">
      <c r="A767" s="151"/>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row>
    <row r="768">
      <c r="A768" s="151"/>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row>
    <row r="769">
      <c r="A769" s="151"/>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row>
    <row r="770">
      <c r="A770" s="151"/>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row>
    <row r="771">
      <c r="A771" s="151"/>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row>
    <row r="772">
      <c r="A772" s="151"/>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row>
    <row r="773">
      <c r="A773" s="151"/>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row>
    <row r="774">
      <c r="A774" s="151"/>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row>
    <row r="775">
      <c r="A775" s="151"/>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row>
    <row r="776">
      <c r="A776" s="151"/>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row>
    <row r="777">
      <c r="A777" s="151"/>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row>
    <row r="778">
      <c r="A778" s="151"/>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row>
    <row r="779">
      <c r="A779" s="151"/>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row>
    <row r="780">
      <c r="A780" s="151"/>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row>
    <row r="781">
      <c r="A781" s="151"/>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row>
    <row r="782">
      <c r="A782" s="151"/>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row>
    <row r="783">
      <c r="A783" s="151"/>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row>
    <row r="784">
      <c r="A784" s="151"/>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row>
    <row r="785">
      <c r="A785" s="151"/>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row>
    <row r="786">
      <c r="A786" s="151"/>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row>
    <row r="787">
      <c r="A787" s="151"/>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row>
    <row r="788">
      <c r="A788" s="151"/>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row>
    <row r="789">
      <c r="A789" s="151"/>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row>
    <row r="790">
      <c r="A790" s="151"/>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row>
    <row r="791">
      <c r="A791" s="151"/>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row>
    <row r="792">
      <c r="A792" s="151"/>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row>
    <row r="793">
      <c r="A793" s="151"/>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row>
    <row r="794">
      <c r="A794" s="151"/>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row>
    <row r="795">
      <c r="A795" s="151"/>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row>
    <row r="796">
      <c r="A796" s="151"/>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row>
    <row r="797">
      <c r="A797" s="151"/>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row>
    <row r="798">
      <c r="A798" s="151"/>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row>
    <row r="799">
      <c r="A799" s="151"/>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row>
    <row r="800">
      <c r="A800" s="151"/>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row>
    <row r="801">
      <c r="A801" s="151"/>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row>
    <row r="802">
      <c r="A802" s="151"/>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row>
    <row r="803">
      <c r="A803" s="151"/>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row>
    <row r="804">
      <c r="A804" s="151"/>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row>
    <row r="805">
      <c r="A805" s="151"/>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row>
    <row r="806">
      <c r="A806" s="151"/>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row>
    <row r="807">
      <c r="A807" s="151"/>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row>
    <row r="808">
      <c r="A808" s="151"/>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row>
    <row r="809">
      <c r="A809" s="151"/>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row>
    <row r="810">
      <c r="A810" s="151"/>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row>
    <row r="811">
      <c r="A811" s="151"/>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row>
    <row r="812">
      <c r="A812" s="151"/>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row>
    <row r="813">
      <c r="A813" s="151"/>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row>
    <row r="814">
      <c r="A814" s="151"/>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row>
    <row r="815">
      <c r="A815" s="151"/>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row>
    <row r="816">
      <c r="A816" s="151"/>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row>
    <row r="817">
      <c r="A817" s="151"/>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row>
    <row r="818">
      <c r="A818" s="151"/>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row>
    <row r="819">
      <c r="A819" s="151"/>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row>
    <row r="820">
      <c r="A820" s="151"/>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row>
    <row r="821">
      <c r="A821" s="151"/>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row>
    <row r="822">
      <c r="A822" s="151"/>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row>
    <row r="823">
      <c r="A823" s="151"/>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row>
    <row r="824">
      <c r="A824" s="151"/>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row>
    <row r="825">
      <c r="A825" s="151"/>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row>
    <row r="826">
      <c r="A826" s="151"/>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row>
    <row r="827">
      <c r="A827" s="151"/>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row>
    <row r="828">
      <c r="A828" s="151"/>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row>
    <row r="829">
      <c r="A829" s="151"/>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row>
    <row r="830">
      <c r="A830" s="151"/>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row>
    <row r="831">
      <c r="A831" s="151"/>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row>
    <row r="832">
      <c r="A832" s="151"/>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row>
    <row r="833">
      <c r="A833" s="151"/>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row>
    <row r="834">
      <c r="A834" s="151"/>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row>
    <row r="835">
      <c r="A835" s="151"/>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row>
    <row r="836">
      <c r="A836" s="151"/>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row>
    <row r="837">
      <c r="A837" s="151"/>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row>
    <row r="838">
      <c r="A838" s="151"/>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row>
    <row r="839">
      <c r="A839" s="151"/>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row>
    <row r="840">
      <c r="A840" s="151"/>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row>
    <row r="841">
      <c r="A841" s="151"/>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row>
    <row r="842">
      <c r="A842" s="151"/>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row>
    <row r="843">
      <c r="A843" s="151"/>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row>
    <row r="844">
      <c r="A844" s="151"/>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row>
    <row r="845">
      <c r="A845" s="151"/>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row>
    <row r="846">
      <c r="A846" s="151"/>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row>
    <row r="847">
      <c r="A847" s="151"/>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row>
    <row r="848">
      <c r="A848" s="151"/>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row>
    <row r="849">
      <c r="A849" s="151"/>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row>
    <row r="850">
      <c r="A850" s="151"/>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row>
    <row r="851">
      <c r="A851" s="151"/>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row>
    <row r="852">
      <c r="A852" s="151"/>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row>
    <row r="853">
      <c r="A853" s="151"/>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row>
    <row r="854">
      <c r="A854" s="151"/>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row>
    <row r="855">
      <c r="A855" s="151"/>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row>
    <row r="856">
      <c r="A856" s="151"/>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row>
    <row r="857">
      <c r="A857" s="151"/>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row>
    <row r="858">
      <c r="A858" s="151"/>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row>
    <row r="859">
      <c r="A859" s="151"/>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row>
    <row r="860">
      <c r="A860" s="151"/>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row>
    <row r="861">
      <c r="A861" s="151"/>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row>
    <row r="862">
      <c r="A862" s="151"/>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row>
    <row r="863">
      <c r="A863" s="151"/>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row>
    <row r="864">
      <c r="A864" s="151"/>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row>
    <row r="865">
      <c r="A865" s="151"/>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row>
    <row r="866">
      <c r="A866" s="151"/>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row>
    <row r="867">
      <c r="A867" s="151"/>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row>
    <row r="868">
      <c r="A868" s="151"/>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row>
    <row r="869">
      <c r="A869" s="151"/>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row>
    <row r="870">
      <c r="A870" s="151"/>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row>
    <row r="871">
      <c r="A871" s="151"/>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row>
    <row r="872">
      <c r="A872" s="151"/>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row>
    <row r="873">
      <c r="A873" s="151"/>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row>
    <row r="874">
      <c r="A874" s="151"/>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row>
    <row r="875">
      <c r="A875" s="151"/>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row>
    <row r="876">
      <c r="A876" s="151"/>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row>
    <row r="877">
      <c r="A877" s="151"/>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row>
    <row r="878">
      <c r="A878" s="151"/>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row>
    <row r="879">
      <c r="A879" s="151"/>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row>
    <row r="880">
      <c r="A880" s="151"/>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row>
    <row r="881">
      <c r="A881" s="151"/>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row>
    <row r="882">
      <c r="A882" s="151"/>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row>
    <row r="883">
      <c r="A883" s="151"/>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row>
    <row r="884">
      <c r="A884" s="151"/>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row>
    <row r="885">
      <c r="A885" s="151"/>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row>
    <row r="886">
      <c r="A886" s="151"/>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row>
    <row r="887">
      <c r="A887" s="151"/>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row>
    <row r="888">
      <c r="A888" s="151"/>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row>
    <row r="889">
      <c r="A889" s="151"/>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row>
    <row r="890">
      <c r="A890" s="151"/>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row>
    <row r="891">
      <c r="A891" s="151"/>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row>
    <row r="892">
      <c r="A892" s="151"/>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row>
    <row r="893">
      <c r="A893" s="151"/>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row>
    <row r="894">
      <c r="A894" s="151"/>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row>
    <row r="895">
      <c r="A895" s="151"/>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row>
    <row r="896">
      <c r="A896" s="151"/>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row>
    <row r="897">
      <c r="A897" s="151"/>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row>
    <row r="898">
      <c r="A898" s="151"/>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row>
    <row r="899">
      <c r="A899" s="151"/>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row>
    <row r="900">
      <c r="A900" s="151"/>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row>
    <row r="901">
      <c r="A901" s="151"/>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row>
    <row r="902">
      <c r="A902" s="151"/>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row>
    <row r="903">
      <c r="A903" s="151"/>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row>
    <row r="904">
      <c r="A904" s="151"/>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row>
    <row r="905">
      <c r="A905" s="151"/>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row>
    <row r="906">
      <c r="A906" s="151"/>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row>
    <row r="907">
      <c r="A907" s="151"/>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row>
    <row r="908">
      <c r="A908" s="151"/>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row>
    <row r="909">
      <c r="A909" s="151"/>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row>
    <row r="910">
      <c r="A910" s="151"/>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row>
    <row r="911">
      <c r="A911" s="151"/>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row>
    <row r="912">
      <c r="A912" s="151"/>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row>
    <row r="913">
      <c r="A913" s="151"/>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row>
    <row r="914">
      <c r="A914" s="151"/>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row>
    <row r="915">
      <c r="A915" s="151"/>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row>
    <row r="916">
      <c r="A916" s="151"/>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row>
    <row r="917">
      <c r="A917" s="151"/>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row>
    <row r="918">
      <c r="A918" s="151"/>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row>
    <row r="919">
      <c r="A919" s="151"/>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row>
    <row r="920">
      <c r="A920" s="151"/>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row>
    <row r="921">
      <c r="A921" s="151"/>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row>
    <row r="922">
      <c r="A922" s="151"/>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row>
    <row r="923">
      <c r="A923" s="151"/>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row>
    <row r="924">
      <c r="A924" s="151"/>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row>
    <row r="925">
      <c r="A925" s="151"/>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row>
    <row r="926">
      <c r="A926" s="151"/>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row>
    <row r="927">
      <c r="A927" s="151"/>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row>
    <row r="928">
      <c r="A928" s="151"/>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row>
    <row r="929">
      <c r="A929" s="151"/>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row>
    <row r="930">
      <c r="A930" s="151"/>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row>
    <row r="931">
      <c r="A931" s="151"/>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row>
    <row r="932">
      <c r="A932" s="151"/>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row>
    <row r="933">
      <c r="A933" s="151"/>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row>
    <row r="934">
      <c r="A934" s="151"/>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row>
    <row r="935">
      <c r="A935" s="151"/>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row>
    <row r="936">
      <c r="A936" s="151"/>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row>
    <row r="937">
      <c r="A937" s="151"/>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row>
    <row r="938">
      <c r="A938" s="151"/>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row>
    <row r="939">
      <c r="A939" s="151"/>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row>
    <row r="940">
      <c r="A940" s="151"/>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row>
    <row r="941">
      <c r="A941" s="151"/>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row>
    <row r="942">
      <c r="A942" s="151"/>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row>
    <row r="943">
      <c r="A943" s="151"/>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row>
    <row r="944">
      <c r="A944" s="151"/>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row>
    <row r="945">
      <c r="A945" s="151"/>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row>
    <row r="946">
      <c r="A946" s="151"/>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row>
    <row r="947">
      <c r="A947" s="151"/>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row>
    <row r="948">
      <c r="A948" s="151"/>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row>
    <row r="949">
      <c r="A949" s="151"/>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row>
    <row r="950">
      <c r="A950" s="151"/>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row>
    <row r="951">
      <c r="A951" s="151"/>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row>
    <row r="952">
      <c r="A952" s="151"/>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row>
    <row r="953">
      <c r="A953" s="151"/>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row>
    <row r="954">
      <c r="A954" s="151"/>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row>
    <row r="955">
      <c r="A955" s="151"/>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row>
    <row r="956">
      <c r="A956" s="151"/>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row>
    <row r="957">
      <c r="A957" s="151"/>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row>
    <row r="958">
      <c r="A958" s="151"/>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row>
    <row r="959">
      <c r="A959" s="151"/>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row>
    <row r="960">
      <c r="A960" s="151"/>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row>
    <row r="961">
      <c r="A961" s="151"/>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row>
    <row r="962">
      <c r="A962" s="151"/>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row>
    <row r="963">
      <c r="A963" s="151"/>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row>
    <row r="964">
      <c r="A964" s="151"/>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row>
    <row r="965">
      <c r="A965" s="151"/>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row>
    <row r="966">
      <c r="A966" s="151"/>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row>
    <row r="967">
      <c r="A967" s="151"/>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row>
    <row r="968">
      <c r="A968" s="151"/>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row>
    <row r="969">
      <c r="A969" s="151"/>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row>
    <row r="970">
      <c r="A970" s="151"/>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row>
    <row r="971">
      <c r="A971" s="151"/>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row>
    <row r="972">
      <c r="A972" s="151"/>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row>
    <row r="973">
      <c r="A973" s="151"/>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row>
    <row r="974">
      <c r="A974" s="151"/>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row>
    <row r="975">
      <c r="A975" s="151"/>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row>
    <row r="976">
      <c r="A976" s="151"/>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row>
    <row r="977">
      <c r="A977" s="151"/>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row>
    <row r="978">
      <c r="A978" s="151"/>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row>
    <row r="979">
      <c r="A979" s="151"/>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row>
    <row r="980">
      <c r="A980" s="151"/>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row>
    <row r="981">
      <c r="A981" s="151"/>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row>
    <row r="982">
      <c r="A982" s="151"/>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row>
    <row r="983">
      <c r="A983" s="151"/>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row>
    <row r="984">
      <c r="A984" s="151"/>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row>
    <row r="985">
      <c r="A985" s="151"/>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row>
    <row r="986">
      <c r="A986" s="151"/>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row>
    <row r="987">
      <c r="A987" s="151"/>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row>
    <row r="988">
      <c r="A988" s="151"/>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row>
    <row r="989">
      <c r="A989" s="151"/>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row>
    <row r="990">
      <c r="A990" s="151"/>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row>
    <row r="991">
      <c r="A991" s="151"/>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row>
    <row r="992">
      <c r="A992" s="151"/>
      <c r="B992" s="151"/>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row>
    <row r="993">
      <c r="A993" s="151"/>
      <c r="B993" s="151"/>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row>
    <row r="994">
      <c r="A994" s="151"/>
      <c r="B994" s="151"/>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row>
    <row r="995">
      <c r="A995" s="151"/>
      <c r="B995" s="151"/>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row>
    <row r="996">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row>
    <row r="997">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row>
    <row r="998">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row>
    <row r="999">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row>
    <row r="1000">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row>
  </sheetData>
  <mergeCells count="2">
    <mergeCell ref="C74:E74"/>
    <mergeCell ref="I74:M74"/>
  </mergeCells>
  <dataValidations>
    <dataValidation type="list" allowBlank="1" showErrorMessage="1" sqref="C74">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G6:G10 K6:K10 N6:N10 Q6:Q10 G12:G16 K12:K16 N12:N16 Q12:Q16 G18:G22 K18:K22 N18:N22 Q18:Q22 G24:G28 K24:K28 N24:N28 Q24:Q28 G30:G34 K30:K34 N30:N34 Q30:Q34 G36:G40 K36:K40 N36:N40 Q36:Q40 C41 P41 G43:G47 K43:K47 N43:N47 Q43:Q47 G49:G53 K49:K53 N49:N53 Q49:Q53 G55:G59 N55:N59 G61:G65 N61:N65 G68 N68 G71:G74 N74 G78:G80 N78:N80 G82:G84 N82:N84">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50" t="s">
        <v>162</v>
      </c>
      <c r="B1" s="51" t="s">
        <v>163</v>
      </c>
      <c r="C1" s="52"/>
      <c r="D1" s="52"/>
      <c r="E1" s="52"/>
      <c r="F1" s="52"/>
      <c r="G1" s="52"/>
      <c r="H1" s="52"/>
      <c r="I1" s="53"/>
      <c r="J1" s="52"/>
      <c r="K1" s="52"/>
      <c r="L1" s="52"/>
      <c r="M1" s="54">
        <f>I5+I11+I17+I23+I29+I35+I42+I48+I54+I60</f>
        <v>0</v>
      </c>
      <c r="N1" s="55"/>
      <c r="O1" s="56"/>
      <c r="P1" s="56"/>
      <c r="Q1" s="56"/>
      <c r="R1" s="56"/>
      <c r="S1" s="57">
        <f>SUM(P5,P11,P17,P23,P29,P35,P42,P48,P54,P60)</f>
        <v>0</v>
      </c>
      <c r="T1" s="58"/>
      <c r="U1" s="43"/>
      <c r="V1" s="43"/>
      <c r="W1" s="43"/>
      <c r="X1" s="43"/>
      <c r="Y1" s="43"/>
      <c r="Z1" s="43"/>
    </row>
    <row r="2">
      <c r="A2" s="50" t="s">
        <v>164</v>
      </c>
      <c r="B2" s="59" t="s">
        <v>165</v>
      </c>
      <c r="C2" s="52"/>
      <c r="D2" s="52"/>
      <c r="E2" s="52"/>
      <c r="F2" s="52"/>
      <c r="G2" s="52"/>
      <c r="H2" s="52"/>
      <c r="I2" s="53"/>
      <c r="J2" s="52"/>
      <c r="K2" s="52"/>
      <c r="L2" s="52"/>
      <c r="M2" s="60">
        <f>SUM(M3,M68)</f>
        <v>0</v>
      </c>
      <c r="N2" s="55"/>
      <c r="O2" s="61"/>
      <c r="P2" s="61"/>
      <c r="Q2" s="61"/>
      <c r="R2" s="61"/>
      <c r="S2" s="62">
        <f>SUM(S3,S68)</f>
        <v>0</v>
      </c>
      <c r="T2" s="58"/>
      <c r="U2" s="43"/>
      <c r="V2" s="43"/>
      <c r="W2" s="43"/>
      <c r="X2" s="43"/>
      <c r="Y2" s="43"/>
      <c r="Z2" s="43"/>
    </row>
    <row r="3">
      <c r="A3" s="50" t="s">
        <v>166</v>
      </c>
      <c r="B3" s="59" t="s">
        <v>167</v>
      </c>
      <c r="C3" s="52"/>
      <c r="D3" s="52"/>
      <c r="E3" s="52"/>
      <c r="F3" s="52"/>
      <c r="G3" s="52"/>
      <c r="H3" s="52"/>
      <c r="I3" s="63"/>
      <c r="J3" s="52"/>
      <c r="K3" s="52"/>
      <c r="L3" s="52"/>
      <c r="M3" s="64">
        <f>SUM(M5,M11,M17,M23,M29,M35,M42,M48)</f>
        <v>0</v>
      </c>
      <c r="N3" s="55"/>
      <c r="O3" s="58"/>
      <c r="P3" s="58"/>
      <c r="Q3" s="58"/>
      <c r="R3" s="58"/>
      <c r="S3" s="65">
        <f>SUM(S5,S11,S17,S23,S29,S35,S42,S48)</f>
        <v>0</v>
      </c>
      <c r="T3" s="58"/>
      <c r="U3" s="43"/>
      <c r="V3" s="43"/>
      <c r="W3" s="43"/>
      <c r="X3" s="43"/>
      <c r="Y3" s="43"/>
      <c r="Z3" s="43"/>
    </row>
    <row r="4">
      <c r="A4" s="66" t="s">
        <v>168</v>
      </c>
      <c r="B4" s="67" t="s">
        <v>169</v>
      </c>
      <c r="C4" s="66" t="s">
        <v>170</v>
      </c>
      <c r="D4" s="66" t="s">
        <v>171</v>
      </c>
      <c r="E4" s="66" t="s">
        <v>172</v>
      </c>
      <c r="F4" s="66" t="s">
        <v>173</v>
      </c>
      <c r="G4" s="66" t="s">
        <v>174</v>
      </c>
      <c r="H4" s="68" t="s">
        <v>13</v>
      </c>
      <c r="I4" s="66" t="s">
        <v>175</v>
      </c>
      <c r="J4" s="66" t="s">
        <v>176</v>
      </c>
      <c r="K4" s="66" t="s">
        <v>177</v>
      </c>
      <c r="L4" s="68" t="s">
        <v>13</v>
      </c>
      <c r="M4" s="66" t="s">
        <v>175</v>
      </c>
      <c r="N4" s="69" t="s">
        <v>178</v>
      </c>
      <c r="O4" s="56"/>
      <c r="P4" s="56"/>
      <c r="Q4" s="69" t="s">
        <v>179</v>
      </c>
      <c r="R4" s="56"/>
      <c r="S4" s="56"/>
      <c r="T4" s="56"/>
      <c r="U4" s="43"/>
      <c r="V4" s="43"/>
      <c r="W4" s="43"/>
      <c r="X4" s="43"/>
      <c r="Y4" s="43"/>
      <c r="Z4" s="43"/>
    </row>
    <row r="5">
      <c r="A5" s="70" t="s">
        <v>180</v>
      </c>
      <c r="B5" s="71"/>
      <c r="C5" s="71"/>
      <c r="D5" s="71"/>
      <c r="E5" s="72">
        <v>3.0</v>
      </c>
      <c r="F5" s="73">
        <f>SUM(F6:F10)</f>
        <v>5</v>
      </c>
      <c r="G5" s="74"/>
      <c r="H5" s="75">
        <f>SUM(H6:H10)</f>
        <v>0</v>
      </c>
      <c r="I5" s="76">
        <f>(E5/F5)*H5</f>
        <v>0</v>
      </c>
      <c r="J5" s="72">
        <v>1.0</v>
      </c>
      <c r="K5" s="77"/>
      <c r="L5" s="78">
        <f>SUM(L6:L10)</f>
        <v>0</v>
      </c>
      <c r="M5" s="79">
        <f>(J5/F5)*L5</f>
        <v>0</v>
      </c>
      <c r="N5" s="71"/>
      <c r="O5" s="73">
        <f>SUM(O6:O10)</f>
        <v>0</v>
      </c>
      <c r="P5" s="80">
        <f>(E5/F5)*O5</f>
        <v>0</v>
      </c>
      <c r="Q5" s="81"/>
      <c r="R5" s="78">
        <f>SUM(R6:R10)</f>
        <v>0</v>
      </c>
      <c r="S5" s="79">
        <f>(J5/F5)*R5</f>
        <v>0</v>
      </c>
      <c r="T5" s="58"/>
      <c r="U5" s="43"/>
      <c r="V5" s="43"/>
      <c r="W5" s="43"/>
      <c r="X5" s="43"/>
      <c r="Y5" s="43"/>
      <c r="Z5" s="43"/>
    </row>
    <row r="6">
      <c r="A6" s="52"/>
      <c r="B6" s="82" t="s">
        <v>181</v>
      </c>
      <c r="C6" s="82" t="s">
        <v>182</v>
      </c>
      <c r="D6" s="83" t="s">
        <v>183</v>
      </c>
      <c r="E6" s="82" t="s">
        <v>184</v>
      </c>
      <c r="F6" s="84">
        <f t="shared" ref="F6:F10" si="1">COUNTA(E6)</f>
        <v>1</v>
      </c>
      <c r="G6" s="85" t="s">
        <v>185</v>
      </c>
      <c r="H6" s="84">
        <f t="shared" ref="H6:H10" si="2">IF(AND(F6=1,G6="SÍ"),1,0)</f>
        <v>0</v>
      </c>
      <c r="I6" s="52"/>
      <c r="J6" s="52"/>
      <c r="K6" s="86" t="s">
        <v>185</v>
      </c>
      <c r="L6" s="87">
        <f t="shared" ref="L6:L10" si="3">IF(AND(F6=1,K6="SÍ"),1,0)</f>
        <v>0</v>
      </c>
      <c r="M6" s="88"/>
      <c r="N6" s="89" t="s">
        <v>10</v>
      </c>
      <c r="O6" s="87">
        <f t="shared" ref="O6:O10" si="4">IF(AND(H6=1,N6="SÍ"),1,0)</f>
        <v>0</v>
      </c>
      <c r="P6" s="56"/>
      <c r="Q6" s="89" t="s">
        <v>10</v>
      </c>
      <c r="R6" s="87">
        <f t="shared" ref="R6:R10" si="5">IF(AND(L6=1,Q6="SÍ"),1,0)</f>
        <v>0</v>
      </c>
      <c r="S6" s="56"/>
      <c r="T6" s="90" t="s">
        <v>186</v>
      </c>
      <c r="U6" s="43"/>
      <c r="V6" s="43"/>
      <c r="W6" s="43"/>
      <c r="X6" s="43"/>
      <c r="Y6" s="43"/>
      <c r="Z6" s="43"/>
    </row>
    <row r="7">
      <c r="A7" s="52"/>
      <c r="B7" s="82" t="s">
        <v>181</v>
      </c>
      <c r="C7" s="83" t="s">
        <v>182</v>
      </c>
      <c r="D7" s="83" t="s">
        <v>183</v>
      </c>
      <c r="E7" s="82" t="s">
        <v>184</v>
      </c>
      <c r="F7" s="84">
        <f t="shared" si="1"/>
        <v>1</v>
      </c>
      <c r="G7" s="85" t="s">
        <v>185</v>
      </c>
      <c r="H7" s="84">
        <f t="shared" si="2"/>
        <v>0</v>
      </c>
      <c r="I7" s="52"/>
      <c r="J7" s="52"/>
      <c r="K7" s="86" t="s">
        <v>185</v>
      </c>
      <c r="L7" s="87">
        <f t="shared" si="3"/>
        <v>0</v>
      </c>
      <c r="M7" s="88"/>
      <c r="N7" s="89" t="s">
        <v>10</v>
      </c>
      <c r="O7" s="87">
        <f t="shared" si="4"/>
        <v>0</v>
      </c>
      <c r="P7" s="56"/>
      <c r="Q7" s="89" t="s">
        <v>10</v>
      </c>
      <c r="R7" s="87">
        <f t="shared" si="5"/>
        <v>0</v>
      </c>
      <c r="S7" s="56"/>
      <c r="T7" s="90" t="s">
        <v>186</v>
      </c>
      <c r="U7" s="43"/>
      <c r="V7" s="43"/>
      <c r="W7" s="43"/>
      <c r="X7" s="43"/>
      <c r="Y7" s="43"/>
      <c r="Z7" s="43"/>
    </row>
    <row r="8">
      <c r="A8" s="52"/>
      <c r="B8" s="82" t="s">
        <v>181</v>
      </c>
      <c r="C8" s="83" t="s">
        <v>182</v>
      </c>
      <c r="D8" s="83" t="s">
        <v>183</v>
      </c>
      <c r="E8" s="83" t="s">
        <v>184</v>
      </c>
      <c r="F8" s="87">
        <f t="shared" si="1"/>
        <v>1</v>
      </c>
      <c r="G8" s="85" t="s">
        <v>185</v>
      </c>
      <c r="H8" s="87">
        <f t="shared" si="2"/>
        <v>0</v>
      </c>
      <c r="I8" s="52"/>
      <c r="J8" s="52"/>
      <c r="K8" s="86" t="s">
        <v>185</v>
      </c>
      <c r="L8" s="87">
        <f t="shared" si="3"/>
        <v>0</v>
      </c>
      <c r="M8" s="88"/>
      <c r="N8" s="89" t="s">
        <v>10</v>
      </c>
      <c r="O8" s="87">
        <f t="shared" si="4"/>
        <v>0</v>
      </c>
      <c r="P8" s="56"/>
      <c r="Q8" s="89" t="s">
        <v>10</v>
      </c>
      <c r="R8" s="87">
        <f t="shared" si="5"/>
        <v>0</v>
      </c>
      <c r="S8" s="56"/>
      <c r="T8" s="90" t="s">
        <v>186</v>
      </c>
      <c r="U8" s="43"/>
      <c r="V8" s="43"/>
      <c r="W8" s="43"/>
      <c r="X8" s="43"/>
      <c r="Y8" s="43"/>
      <c r="Z8" s="43"/>
    </row>
    <row r="9">
      <c r="A9" s="52"/>
      <c r="B9" s="83" t="s">
        <v>181</v>
      </c>
      <c r="C9" s="83" t="s">
        <v>182</v>
      </c>
      <c r="D9" s="83" t="s">
        <v>183</v>
      </c>
      <c r="E9" s="83" t="s">
        <v>184</v>
      </c>
      <c r="F9" s="87">
        <f t="shared" si="1"/>
        <v>1</v>
      </c>
      <c r="G9" s="91" t="s">
        <v>185</v>
      </c>
      <c r="H9" s="92">
        <f t="shared" si="2"/>
        <v>0</v>
      </c>
      <c r="I9" s="63"/>
      <c r="J9" s="52"/>
      <c r="K9" s="86" t="s">
        <v>185</v>
      </c>
      <c r="L9" s="87">
        <f t="shared" si="3"/>
        <v>0</v>
      </c>
      <c r="M9" s="88"/>
      <c r="N9" s="89" t="s">
        <v>10</v>
      </c>
      <c r="O9" s="87">
        <f t="shared" si="4"/>
        <v>0</v>
      </c>
      <c r="P9" s="56"/>
      <c r="Q9" s="89" t="s">
        <v>10</v>
      </c>
      <c r="R9" s="87">
        <f t="shared" si="5"/>
        <v>0</v>
      </c>
      <c r="S9" s="56"/>
      <c r="T9" s="90" t="s">
        <v>186</v>
      </c>
      <c r="U9" s="43"/>
      <c r="V9" s="43"/>
      <c r="W9" s="43"/>
      <c r="X9" s="43"/>
      <c r="Y9" s="43"/>
      <c r="Z9" s="43"/>
    </row>
    <row r="10">
      <c r="A10" s="52"/>
      <c r="B10" s="82" t="s">
        <v>181</v>
      </c>
      <c r="C10" s="82" t="s">
        <v>182</v>
      </c>
      <c r="D10" s="83" t="s">
        <v>183</v>
      </c>
      <c r="E10" s="82" t="s">
        <v>184</v>
      </c>
      <c r="F10" s="84">
        <f t="shared" si="1"/>
        <v>1</v>
      </c>
      <c r="G10" s="93" t="s">
        <v>185</v>
      </c>
      <c r="H10" s="84">
        <f t="shared" si="2"/>
        <v>0</v>
      </c>
      <c r="I10" s="52"/>
      <c r="J10" s="52"/>
      <c r="K10" s="86" t="s">
        <v>185</v>
      </c>
      <c r="L10" s="87">
        <f t="shared" si="3"/>
        <v>0</v>
      </c>
      <c r="M10" s="88"/>
      <c r="N10" s="89" t="s">
        <v>10</v>
      </c>
      <c r="O10" s="87">
        <f t="shared" si="4"/>
        <v>0</v>
      </c>
      <c r="P10" s="56"/>
      <c r="Q10" s="89" t="s">
        <v>10</v>
      </c>
      <c r="R10" s="87">
        <f t="shared" si="5"/>
        <v>0</v>
      </c>
      <c r="S10" s="56"/>
      <c r="T10" s="90" t="s">
        <v>186</v>
      </c>
      <c r="U10" s="43"/>
      <c r="V10" s="43"/>
      <c r="W10" s="43"/>
      <c r="X10" s="43"/>
      <c r="Y10" s="43"/>
      <c r="Z10" s="43"/>
    </row>
    <row r="11">
      <c r="A11" s="70" t="s">
        <v>187</v>
      </c>
      <c r="B11" s="94"/>
      <c r="C11" s="71"/>
      <c r="D11" s="71"/>
      <c r="E11" s="95">
        <v>3.0</v>
      </c>
      <c r="F11" s="96">
        <f>SUM(F12:F16)</f>
        <v>5</v>
      </c>
      <c r="G11" s="71"/>
      <c r="H11" s="96">
        <f>SUM(H12:H16)</f>
        <v>0</v>
      </c>
      <c r="I11" s="76">
        <f>(E11/F11)*H11</f>
        <v>0</v>
      </c>
      <c r="J11" s="72">
        <v>2.0</v>
      </c>
      <c r="K11" s="77"/>
      <c r="L11" s="78">
        <f>SUM(L12:L16)</f>
        <v>0</v>
      </c>
      <c r="M11" s="79">
        <f>(J11/F11)*L11</f>
        <v>0</v>
      </c>
      <c r="N11" s="71"/>
      <c r="O11" s="73">
        <f>SUM(O12:O16)</f>
        <v>0</v>
      </c>
      <c r="P11" s="80">
        <f>(E11/F11)*O11</f>
        <v>0</v>
      </c>
      <c r="Q11" s="81"/>
      <c r="R11" s="78">
        <f>SUM(R12:R16)</f>
        <v>0</v>
      </c>
      <c r="S11" s="79">
        <f>(J11/F11)*R11</f>
        <v>0</v>
      </c>
      <c r="T11" s="58"/>
      <c r="U11" s="43"/>
      <c r="V11" s="43"/>
      <c r="W11" s="43"/>
      <c r="X11" s="43"/>
      <c r="Y11" s="43"/>
      <c r="Z11" s="43"/>
    </row>
    <row r="12">
      <c r="A12" s="52"/>
      <c r="B12" s="82" t="s">
        <v>181</v>
      </c>
      <c r="C12" s="83" t="s">
        <v>182</v>
      </c>
      <c r="D12" s="83" t="s">
        <v>183</v>
      </c>
      <c r="E12" s="83" t="s">
        <v>184</v>
      </c>
      <c r="F12" s="87">
        <f t="shared" ref="F12:F16" si="6">COUNTA(E12)</f>
        <v>1</v>
      </c>
      <c r="G12" s="93" t="s">
        <v>185</v>
      </c>
      <c r="H12" s="87">
        <f t="shared" ref="H12:H16" si="7">IF(AND(F12=1,G12="SÍ"),1,0)</f>
        <v>0</v>
      </c>
      <c r="I12" s="52"/>
      <c r="J12" s="52"/>
      <c r="K12" s="86" t="s">
        <v>185</v>
      </c>
      <c r="L12" s="87">
        <f t="shared" ref="L12:L16" si="8">IF(AND(F12=1,K12="SÍ"),1,0)</f>
        <v>0</v>
      </c>
      <c r="M12" s="88"/>
      <c r="N12" s="89" t="s">
        <v>10</v>
      </c>
      <c r="O12" s="87">
        <f t="shared" ref="O12:O16" si="9">IF(AND(H12=1,N12="SÍ"),1,0)</f>
        <v>0</v>
      </c>
      <c r="P12" s="56"/>
      <c r="Q12" s="89" t="s">
        <v>10</v>
      </c>
      <c r="R12" s="87">
        <f t="shared" ref="R12:R16" si="10">IF(AND(L12=1,Q12="SÍ"),1,0)</f>
        <v>0</v>
      </c>
      <c r="S12" s="56"/>
      <c r="T12" s="90" t="s">
        <v>186</v>
      </c>
      <c r="U12" s="43"/>
      <c r="V12" s="43"/>
      <c r="W12" s="43"/>
      <c r="X12" s="43"/>
      <c r="Y12" s="43"/>
      <c r="Z12" s="43"/>
    </row>
    <row r="13">
      <c r="A13" s="52"/>
      <c r="B13" s="83" t="s">
        <v>181</v>
      </c>
      <c r="C13" s="83" t="s">
        <v>182</v>
      </c>
      <c r="D13" s="83" t="s">
        <v>183</v>
      </c>
      <c r="E13" s="83" t="s">
        <v>184</v>
      </c>
      <c r="F13" s="87">
        <f t="shared" si="6"/>
        <v>1</v>
      </c>
      <c r="G13" s="91" t="s">
        <v>185</v>
      </c>
      <c r="H13" s="92">
        <f t="shared" si="7"/>
        <v>0</v>
      </c>
      <c r="I13" s="63"/>
      <c r="J13" s="52"/>
      <c r="K13" s="86" t="s">
        <v>185</v>
      </c>
      <c r="L13" s="87">
        <f t="shared" si="8"/>
        <v>0</v>
      </c>
      <c r="M13" s="88"/>
      <c r="N13" s="89" t="s">
        <v>10</v>
      </c>
      <c r="O13" s="87">
        <f t="shared" si="9"/>
        <v>0</v>
      </c>
      <c r="P13" s="56"/>
      <c r="Q13" s="89" t="s">
        <v>10</v>
      </c>
      <c r="R13" s="87">
        <f t="shared" si="10"/>
        <v>0</v>
      </c>
      <c r="S13" s="56"/>
      <c r="T13" s="90" t="s">
        <v>186</v>
      </c>
      <c r="U13" s="43"/>
      <c r="V13" s="43"/>
      <c r="W13" s="43"/>
      <c r="X13" s="43"/>
      <c r="Y13" s="43"/>
      <c r="Z13" s="43"/>
    </row>
    <row r="14">
      <c r="A14" s="52"/>
      <c r="B14" s="82" t="s">
        <v>181</v>
      </c>
      <c r="C14" s="82" t="s">
        <v>182</v>
      </c>
      <c r="D14" s="83" t="s">
        <v>183</v>
      </c>
      <c r="E14" s="82" t="s">
        <v>184</v>
      </c>
      <c r="F14" s="84">
        <f t="shared" si="6"/>
        <v>1</v>
      </c>
      <c r="G14" s="93" t="s">
        <v>185</v>
      </c>
      <c r="H14" s="84">
        <f t="shared" si="7"/>
        <v>0</v>
      </c>
      <c r="I14" s="52"/>
      <c r="J14" s="52"/>
      <c r="K14" s="86" t="s">
        <v>185</v>
      </c>
      <c r="L14" s="87">
        <f t="shared" si="8"/>
        <v>0</v>
      </c>
      <c r="M14" s="88"/>
      <c r="N14" s="89" t="s">
        <v>10</v>
      </c>
      <c r="O14" s="87">
        <f t="shared" si="9"/>
        <v>0</v>
      </c>
      <c r="P14" s="56"/>
      <c r="Q14" s="89" t="s">
        <v>10</v>
      </c>
      <c r="R14" s="87">
        <f t="shared" si="10"/>
        <v>0</v>
      </c>
      <c r="S14" s="56"/>
      <c r="T14" s="90" t="s">
        <v>186</v>
      </c>
      <c r="U14" s="43"/>
      <c r="V14" s="43"/>
      <c r="W14" s="43"/>
      <c r="X14" s="43"/>
      <c r="Y14" s="43"/>
      <c r="Z14" s="43"/>
    </row>
    <row r="15">
      <c r="A15" s="52"/>
      <c r="B15" s="82" t="s">
        <v>181</v>
      </c>
      <c r="C15" s="82" t="s">
        <v>182</v>
      </c>
      <c r="D15" s="83" t="s">
        <v>183</v>
      </c>
      <c r="E15" s="82" t="s">
        <v>184</v>
      </c>
      <c r="F15" s="84">
        <f t="shared" si="6"/>
        <v>1</v>
      </c>
      <c r="G15" s="93" t="s">
        <v>185</v>
      </c>
      <c r="H15" s="84">
        <f t="shared" si="7"/>
        <v>0</v>
      </c>
      <c r="I15" s="52"/>
      <c r="J15" s="52"/>
      <c r="K15" s="86" t="s">
        <v>185</v>
      </c>
      <c r="L15" s="87">
        <f t="shared" si="8"/>
        <v>0</v>
      </c>
      <c r="M15" s="88"/>
      <c r="N15" s="89" t="s">
        <v>10</v>
      </c>
      <c r="O15" s="87">
        <f t="shared" si="9"/>
        <v>0</v>
      </c>
      <c r="P15" s="56"/>
      <c r="Q15" s="89" t="s">
        <v>10</v>
      </c>
      <c r="R15" s="87">
        <f t="shared" si="10"/>
        <v>0</v>
      </c>
      <c r="S15" s="56"/>
      <c r="T15" s="90" t="s">
        <v>186</v>
      </c>
      <c r="U15" s="43"/>
      <c r="V15" s="43"/>
      <c r="W15" s="43"/>
      <c r="X15" s="43"/>
      <c r="Y15" s="43"/>
      <c r="Z15" s="43"/>
    </row>
    <row r="16">
      <c r="A16" s="52"/>
      <c r="B16" s="82" t="s">
        <v>181</v>
      </c>
      <c r="C16" s="83" t="s">
        <v>182</v>
      </c>
      <c r="D16" s="83" t="s">
        <v>183</v>
      </c>
      <c r="E16" s="83" t="s">
        <v>184</v>
      </c>
      <c r="F16" s="87">
        <f t="shared" si="6"/>
        <v>1</v>
      </c>
      <c r="G16" s="93" t="s">
        <v>185</v>
      </c>
      <c r="H16" s="87">
        <f t="shared" si="7"/>
        <v>0</v>
      </c>
      <c r="I16" s="52"/>
      <c r="J16" s="52"/>
      <c r="K16" s="86" t="s">
        <v>185</v>
      </c>
      <c r="L16" s="87">
        <f t="shared" si="8"/>
        <v>0</v>
      </c>
      <c r="M16" s="88"/>
      <c r="N16" s="89" t="s">
        <v>10</v>
      </c>
      <c r="O16" s="87">
        <f t="shared" si="9"/>
        <v>0</v>
      </c>
      <c r="P16" s="56"/>
      <c r="Q16" s="89" t="s">
        <v>10</v>
      </c>
      <c r="R16" s="87">
        <f t="shared" si="10"/>
        <v>0</v>
      </c>
      <c r="S16" s="56"/>
      <c r="T16" s="90" t="s">
        <v>186</v>
      </c>
      <c r="U16" s="43"/>
      <c r="V16" s="43"/>
      <c r="W16" s="43"/>
      <c r="X16" s="43"/>
      <c r="Y16" s="43"/>
      <c r="Z16" s="43"/>
    </row>
    <row r="17">
      <c r="A17" s="70" t="s">
        <v>188</v>
      </c>
      <c r="B17" s="71"/>
      <c r="C17" s="71"/>
      <c r="D17" s="71"/>
      <c r="E17" s="72">
        <v>3.0</v>
      </c>
      <c r="F17" s="73">
        <f>SUM(F18:F22)</f>
        <v>5</v>
      </c>
      <c r="G17" s="74"/>
      <c r="H17" s="75">
        <f>SUM(H18:H22)</f>
        <v>0</v>
      </c>
      <c r="I17" s="76">
        <f>(E17/F17)*H17</f>
        <v>0</v>
      </c>
      <c r="J17" s="72">
        <v>1.0</v>
      </c>
      <c r="K17" s="77"/>
      <c r="L17" s="78">
        <f>SUM(L18:L22)</f>
        <v>0</v>
      </c>
      <c r="M17" s="79">
        <f>(J17/F17)*L17</f>
        <v>0</v>
      </c>
      <c r="N17" s="71"/>
      <c r="O17" s="73">
        <f>SUM(O18:O22)</f>
        <v>0</v>
      </c>
      <c r="P17" s="80">
        <f>(E17/F17)*O17</f>
        <v>0</v>
      </c>
      <c r="Q17" s="81"/>
      <c r="R17" s="78">
        <f>SUM(R18:R22)</f>
        <v>0</v>
      </c>
      <c r="S17" s="79">
        <f>(J17/F17)*R17</f>
        <v>0</v>
      </c>
      <c r="T17" s="58"/>
      <c r="U17" s="43"/>
      <c r="V17" s="43"/>
      <c r="W17" s="43"/>
      <c r="X17" s="43"/>
      <c r="Y17" s="43"/>
      <c r="Z17" s="43"/>
    </row>
    <row r="18">
      <c r="A18" s="52"/>
      <c r="B18" s="82" t="s">
        <v>181</v>
      </c>
      <c r="C18" s="82" t="s">
        <v>182</v>
      </c>
      <c r="D18" s="83" t="s">
        <v>183</v>
      </c>
      <c r="E18" s="82" t="s">
        <v>184</v>
      </c>
      <c r="F18" s="84">
        <f t="shared" ref="F18:F22" si="11">COUNTA(E18)</f>
        <v>1</v>
      </c>
      <c r="G18" s="93" t="s">
        <v>185</v>
      </c>
      <c r="H18" s="84">
        <f t="shared" ref="H18:H22" si="12">IF(AND(F18=1,G18="SÍ"),1,0)</f>
        <v>0</v>
      </c>
      <c r="I18" s="52"/>
      <c r="J18" s="52"/>
      <c r="K18" s="86" t="s">
        <v>185</v>
      </c>
      <c r="L18" s="87">
        <f t="shared" ref="L18:L22" si="13">IF(AND(F18=1,K18="SÍ"),1,0)</f>
        <v>0</v>
      </c>
      <c r="M18" s="88"/>
      <c r="N18" s="89" t="s">
        <v>10</v>
      </c>
      <c r="O18" s="87">
        <f t="shared" ref="O18:O22" si="14">IF(AND(H18=1,N18="SÍ"),1,0)</f>
        <v>0</v>
      </c>
      <c r="P18" s="56"/>
      <c r="Q18" s="89" t="s">
        <v>10</v>
      </c>
      <c r="R18" s="87">
        <f t="shared" ref="R18:R22" si="15">IF(AND(L18=1,Q18="SÍ"),1,0)</f>
        <v>0</v>
      </c>
      <c r="S18" s="56"/>
      <c r="T18" s="90" t="s">
        <v>186</v>
      </c>
      <c r="U18" s="43"/>
      <c r="V18" s="43"/>
      <c r="W18" s="43"/>
      <c r="X18" s="43"/>
      <c r="Y18" s="43"/>
      <c r="Z18" s="43"/>
    </row>
    <row r="19">
      <c r="A19" s="52"/>
      <c r="B19" s="82" t="s">
        <v>181</v>
      </c>
      <c r="C19" s="83" t="s">
        <v>182</v>
      </c>
      <c r="D19" s="83" t="s">
        <v>183</v>
      </c>
      <c r="E19" s="82" t="s">
        <v>184</v>
      </c>
      <c r="F19" s="84">
        <f t="shared" si="11"/>
        <v>1</v>
      </c>
      <c r="G19" s="93" t="s">
        <v>185</v>
      </c>
      <c r="H19" s="84">
        <f t="shared" si="12"/>
        <v>0</v>
      </c>
      <c r="I19" s="52"/>
      <c r="J19" s="52"/>
      <c r="K19" s="86" t="s">
        <v>185</v>
      </c>
      <c r="L19" s="87">
        <f t="shared" si="13"/>
        <v>0</v>
      </c>
      <c r="M19" s="88"/>
      <c r="N19" s="89" t="s">
        <v>10</v>
      </c>
      <c r="O19" s="87">
        <f t="shared" si="14"/>
        <v>0</v>
      </c>
      <c r="P19" s="56"/>
      <c r="Q19" s="89" t="s">
        <v>10</v>
      </c>
      <c r="R19" s="87">
        <f t="shared" si="15"/>
        <v>0</v>
      </c>
      <c r="S19" s="56"/>
      <c r="T19" s="90" t="s">
        <v>186</v>
      </c>
      <c r="U19" s="43"/>
      <c r="V19" s="43"/>
      <c r="W19" s="43"/>
      <c r="X19" s="43"/>
      <c r="Y19" s="43"/>
      <c r="Z19" s="43"/>
    </row>
    <row r="20">
      <c r="A20" s="52"/>
      <c r="B20" s="82" t="s">
        <v>181</v>
      </c>
      <c r="C20" s="83" t="s">
        <v>182</v>
      </c>
      <c r="D20" s="83" t="s">
        <v>183</v>
      </c>
      <c r="E20" s="83" t="s">
        <v>184</v>
      </c>
      <c r="F20" s="87">
        <f t="shared" si="11"/>
        <v>1</v>
      </c>
      <c r="G20" s="93" t="s">
        <v>185</v>
      </c>
      <c r="H20" s="87">
        <f t="shared" si="12"/>
        <v>0</v>
      </c>
      <c r="I20" s="52"/>
      <c r="J20" s="52"/>
      <c r="K20" s="86" t="s">
        <v>185</v>
      </c>
      <c r="L20" s="87">
        <f t="shared" si="13"/>
        <v>0</v>
      </c>
      <c r="M20" s="88"/>
      <c r="N20" s="89" t="s">
        <v>10</v>
      </c>
      <c r="O20" s="87">
        <f t="shared" si="14"/>
        <v>0</v>
      </c>
      <c r="P20" s="56"/>
      <c r="Q20" s="89" t="s">
        <v>10</v>
      </c>
      <c r="R20" s="87">
        <f t="shared" si="15"/>
        <v>0</v>
      </c>
      <c r="S20" s="56"/>
      <c r="T20" s="90" t="s">
        <v>186</v>
      </c>
      <c r="U20" s="43"/>
      <c r="V20" s="43"/>
      <c r="W20" s="43"/>
      <c r="X20" s="43"/>
      <c r="Y20" s="43"/>
      <c r="Z20" s="43"/>
    </row>
    <row r="21">
      <c r="A21" s="52"/>
      <c r="B21" s="83" t="s">
        <v>181</v>
      </c>
      <c r="C21" s="83" t="s">
        <v>182</v>
      </c>
      <c r="D21" s="83" t="s">
        <v>183</v>
      </c>
      <c r="E21" s="83" t="s">
        <v>184</v>
      </c>
      <c r="F21" s="87">
        <f t="shared" si="11"/>
        <v>1</v>
      </c>
      <c r="G21" s="91" t="s">
        <v>185</v>
      </c>
      <c r="H21" s="92">
        <f t="shared" si="12"/>
        <v>0</v>
      </c>
      <c r="I21" s="63"/>
      <c r="J21" s="52"/>
      <c r="K21" s="86" t="s">
        <v>185</v>
      </c>
      <c r="L21" s="87">
        <f t="shared" si="13"/>
        <v>0</v>
      </c>
      <c r="M21" s="88"/>
      <c r="N21" s="89" t="s">
        <v>10</v>
      </c>
      <c r="O21" s="87">
        <f t="shared" si="14"/>
        <v>0</v>
      </c>
      <c r="P21" s="56"/>
      <c r="Q21" s="89" t="s">
        <v>10</v>
      </c>
      <c r="R21" s="87">
        <f t="shared" si="15"/>
        <v>0</v>
      </c>
      <c r="S21" s="56"/>
      <c r="T21" s="90" t="s">
        <v>186</v>
      </c>
      <c r="U21" s="43"/>
      <c r="V21" s="43"/>
      <c r="W21" s="43"/>
      <c r="X21" s="43"/>
      <c r="Y21" s="43"/>
      <c r="Z21" s="43"/>
    </row>
    <row r="22">
      <c r="A22" s="52"/>
      <c r="B22" s="82" t="s">
        <v>181</v>
      </c>
      <c r="C22" s="82" t="s">
        <v>182</v>
      </c>
      <c r="D22" s="83" t="s">
        <v>183</v>
      </c>
      <c r="E22" s="82" t="s">
        <v>184</v>
      </c>
      <c r="F22" s="84">
        <f t="shared" si="11"/>
        <v>1</v>
      </c>
      <c r="G22" s="93" t="s">
        <v>185</v>
      </c>
      <c r="H22" s="84">
        <f t="shared" si="12"/>
        <v>0</v>
      </c>
      <c r="I22" s="52"/>
      <c r="J22" s="52"/>
      <c r="K22" s="86" t="s">
        <v>185</v>
      </c>
      <c r="L22" s="87">
        <f t="shared" si="13"/>
        <v>0</v>
      </c>
      <c r="M22" s="88"/>
      <c r="N22" s="89" t="s">
        <v>10</v>
      </c>
      <c r="O22" s="87">
        <f t="shared" si="14"/>
        <v>0</v>
      </c>
      <c r="P22" s="56"/>
      <c r="Q22" s="89" t="s">
        <v>10</v>
      </c>
      <c r="R22" s="87">
        <f t="shared" si="15"/>
        <v>0</v>
      </c>
      <c r="S22" s="56"/>
      <c r="T22" s="90" t="s">
        <v>186</v>
      </c>
      <c r="U22" s="43"/>
      <c r="V22" s="43"/>
      <c r="W22" s="43"/>
      <c r="X22" s="43"/>
      <c r="Y22" s="43"/>
      <c r="Z22" s="43"/>
    </row>
    <row r="23">
      <c r="A23" s="70" t="s">
        <v>189</v>
      </c>
      <c r="B23" s="94"/>
      <c r="C23" s="71"/>
      <c r="D23" s="71"/>
      <c r="E23" s="95">
        <v>3.0</v>
      </c>
      <c r="F23" s="96">
        <f>SUM(F24:F28)</f>
        <v>5</v>
      </c>
      <c r="G23" s="71"/>
      <c r="H23" s="96">
        <f>SUM(H24:H28)</f>
        <v>0</v>
      </c>
      <c r="I23" s="76">
        <f>(E23/F23)*H23</f>
        <v>0</v>
      </c>
      <c r="J23" s="72">
        <v>1.0</v>
      </c>
      <c r="K23" s="77"/>
      <c r="L23" s="78">
        <f>SUM(L24:L28)</f>
        <v>0</v>
      </c>
      <c r="M23" s="79">
        <f>(J23/F23)*L23</f>
        <v>0</v>
      </c>
      <c r="N23" s="71"/>
      <c r="O23" s="73">
        <f>SUM(O24:O28)</f>
        <v>0</v>
      </c>
      <c r="P23" s="80">
        <f>(E23/F23)*O23</f>
        <v>0</v>
      </c>
      <c r="Q23" s="81"/>
      <c r="R23" s="78">
        <f>SUM(R24:R28)</f>
        <v>0</v>
      </c>
      <c r="S23" s="79">
        <f>(J23/F23)*R23</f>
        <v>0</v>
      </c>
      <c r="T23" s="58"/>
      <c r="U23" s="43"/>
      <c r="V23" s="43"/>
      <c r="W23" s="43"/>
      <c r="X23" s="43"/>
      <c r="Y23" s="43"/>
      <c r="Z23" s="43"/>
    </row>
    <row r="24">
      <c r="A24" s="52"/>
      <c r="B24" s="82" t="s">
        <v>181</v>
      </c>
      <c r="C24" s="83" t="s">
        <v>182</v>
      </c>
      <c r="D24" s="83" t="s">
        <v>183</v>
      </c>
      <c r="E24" s="83" t="s">
        <v>184</v>
      </c>
      <c r="F24" s="87">
        <f t="shared" ref="F24:F28" si="16">COUNTA(E24)</f>
        <v>1</v>
      </c>
      <c r="G24" s="93" t="s">
        <v>185</v>
      </c>
      <c r="H24" s="87">
        <f t="shared" ref="H24:H28" si="17">IF(AND(F24=1,G24="SÍ"),1,0)</f>
        <v>0</v>
      </c>
      <c r="I24" s="52"/>
      <c r="J24" s="52"/>
      <c r="K24" s="86" t="s">
        <v>185</v>
      </c>
      <c r="L24" s="87">
        <f t="shared" ref="L24:L28" si="18">IF(AND(F24=1,K24="SÍ"),1,0)</f>
        <v>0</v>
      </c>
      <c r="M24" s="88"/>
      <c r="N24" s="89" t="s">
        <v>10</v>
      </c>
      <c r="O24" s="87">
        <f t="shared" ref="O24:O28" si="19">IF(AND(H24=1,N24="SÍ"),1,0)</f>
        <v>0</v>
      </c>
      <c r="P24" s="56"/>
      <c r="Q24" s="89" t="s">
        <v>10</v>
      </c>
      <c r="R24" s="87">
        <f t="shared" ref="R24:R28" si="20">IF(AND(L24=1,Q24="SÍ"),1,0)</f>
        <v>0</v>
      </c>
      <c r="S24" s="56"/>
      <c r="T24" s="90" t="s">
        <v>186</v>
      </c>
      <c r="U24" s="43"/>
      <c r="V24" s="43"/>
      <c r="W24" s="43"/>
      <c r="X24" s="43"/>
      <c r="Y24" s="43"/>
      <c r="Z24" s="43"/>
    </row>
    <row r="25">
      <c r="A25" s="52"/>
      <c r="B25" s="83" t="s">
        <v>181</v>
      </c>
      <c r="C25" s="83" t="s">
        <v>182</v>
      </c>
      <c r="D25" s="83" t="s">
        <v>183</v>
      </c>
      <c r="E25" s="83" t="s">
        <v>184</v>
      </c>
      <c r="F25" s="87">
        <f t="shared" si="16"/>
        <v>1</v>
      </c>
      <c r="G25" s="91" t="s">
        <v>185</v>
      </c>
      <c r="H25" s="92">
        <f t="shared" si="17"/>
        <v>0</v>
      </c>
      <c r="I25" s="63"/>
      <c r="J25" s="52"/>
      <c r="K25" s="86" t="s">
        <v>185</v>
      </c>
      <c r="L25" s="87">
        <f t="shared" si="18"/>
        <v>0</v>
      </c>
      <c r="M25" s="88"/>
      <c r="N25" s="89" t="s">
        <v>10</v>
      </c>
      <c r="O25" s="87">
        <f t="shared" si="19"/>
        <v>0</v>
      </c>
      <c r="P25" s="56"/>
      <c r="Q25" s="89" t="s">
        <v>10</v>
      </c>
      <c r="R25" s="87">
        <f t="shared" si="20"/>
        <v>0</v>
      </c>
      <c r="S25" s="56"/>
      <c r="T25" s="90" t="s">
        <v>186</v>
      </c>
      <c r="U25" s="43"/>
      <c r="V25" s="43"/>
      <c r="W25" s="43"/>
      <c r="X25" s="43"/>
      <c r="Y25" s="43"/>
      <c r="Z25" s="43"/>
    </row>
    <row r="26">
      <c r="A26" s="52"/>
      <c r="B26" s="82" t="s">
        <v>181</v>
      </c>
      <c r="C26" s="82" t="s">
        <v>182</v>
      </c>
      <c r="D26" s="83" t="s">
        <v>183</v>
      </c>
      <c r="E26" s="82" t="s">
        <v>184</v>
      </c>
      <c r="F26" s="84">
        <f t="shared" si="16"/>
        <v>1</v>
      </c>
      <c r="G26" s="93" t="s">
        <v>185</v>
      </c>
      <c r="H26" s="84">
        <f t="shared" si="17"/>
        <v>0</v>
      </c>
      <c r="I26" s="52"/>
      <c r="J26" s="52"/>
      <c r="K26" s="86" t="s">
        <v>185</v>
      </c>
      <c r="L26" s="87">
        <f t="shared" si="18"/>
        <v>0</v>
      </c>
      <c r="M26" s="88"/>
      <c r="N26" s="89" t="s">
        <v>10</v>
      </c>
      <c r="O26" s="87">
        <f t="shared" si="19"/>
        <v>0</v>
      </c>
      <c r="P26" s="56"/>
      <c r="Q26" s="89" t="s">
        <v>10</v>
      </c>
      <c r="R26" s="87">
        <f t="shared" si="20"/>
        <v>0</v>
      </c>
      <c r="S26" s="56"/>
      <c r="T26" s="90" t="s">
        <v>186</v>
      </c>
      <c r="U26" s="43"/>
      <c r="V26" s="43"/>
      <c r="W26" s="43"/>
      <c r="X26" s="43"/>
      <c r="Y26" s="43"/>
      <c r="Z26" s="43"/>
    </row>
    <row r="27">
      <c r="A27" s="52"/>
      <c r="B27" s="82" t="s">
        <v>181</v>
      </c>
      <c r="C27" s="83" t="s">
        <v>182</v>
      </c>
      <c r="D27" s="83" t="s">
        <v>183</v>
      </c>
      <c r="E27" s="82" t="s">
        <v>184</v>
      </c>
      <c r="F27" s="84">
        <f t="shared" si="16"/>
        <v>1</v>
      </c>
      <c r="G27" s="93" t="s">
        <v>185</v>
      </c>
      <c r="H27" s="84">
        <f t="shared" si="17"/>
        <v>0</v>
      </c>
      <c r="I27" s="52"/>
      <c r="J27" s="52"/>
      <c r="K27" s="86" t="s">
        <v>185</v>
      </c>
      <c r="L27" s="87">
        <f t="shared" si="18"/>
        <v>0</v>
      </c>
      <c r="M27" s="88"/>
      <c r="N27" s="89" t="s">
        <v>10</v>
      </c>
      <c r="O27" s="87">
        <f t="shared" si="19"/>
        <v>0</v>
      </c>
      <c r="P27" s="56"/>
      <c r="Q27" s="89" t="s">
        <v>10</v>
      </c>
      <c r="R27" s="87">
        <f t="shared" si="20"/>
        <v>0</v>
      </c>
      <c r="S27" s="56"/>
      <c r="T27" s="90" t="s">
        <v>186</v>
      </c>
      <c r="U27" s="43"/>
      <c r="V27" s="43"/>
      <c r="W27" s="43"/>
      <c r="X27" s="43"/>
      <c r="Y27" s="43"/>
      <c r="Z27" s="43"/>
    </row>
    <row r="28">
      <c r="A28" s="52"/>
      <c r="B28" s="82" t="s">
        <v>181</v>
      </c>
      <c r="C28" s="83" t="s">
        <v>182</v>
      </c>
      <c r="D28" s="83" t="s">
        <v>183</v>
      </c>
      <c r="E28" s="83" t="s">
        <v>184</v>
      </c>
      <c r="F28" s="87">
        <f t="shared" si="16"/>
        <v>1</v>
      </c>
      <c r="G28" s="93" t="s">
        <v>185</v>
      </c>
      <c r="H28" s="87">
        <f t="shared" si="17"/>
        <v>0</v>
      </c>
      <c r="I28" s="52"/>
      <c r="J28" s="52"/>
      <c r="K28" s="86" t="s">
        <v>185</v>
      </c>
      <c r="L28" s="87">
        <f t="shared" si="18"/>
        <v>0</v>
      </c>
      <c r="M28" s="88"/>
      <c r="N28" s="89" t="s">
        <v>10</v>
      </c>
      <c r="O28" s="87">
        <f t="shared" si="19"/>
        <v>0</v>
      </c>
      <c r="P28" s="56"/>
      <c r="Q28" s="89" t="s">
        <v>10</v>
      </c>
      <c r="R28" s="87">
        <f t="shared" si="20"/>
        <v>0</v>
      </c>
      <c r="S28" s="56"/>
      <c r="T28" s="90" t="s">
        <v>186</v>
      </c>
      <c r="U28" s="43"/>
      <c r="V28" s="43"/>
      <c r="W28" s="43"/>
      <c r="X28" s="43"/>
      <c r="Y28" s="43"/>
      <c r="Z28" s="43"/>
    </row>
    <row r="29">
      <c r="A29" s="70" t="s">
        <v>190</v>
      </c>
      <c r="B29" s="71"/>
      <c r="C29" s="71"/>
      <c r="D29" s="71"/>
      <c r="E29" s="72">
        <v>2.0</v>
      </c>
      <c r="F29" s="73">
        <f>SUM(F30:F34)</f>
        <v>5</v>
      </c>
      <c r="G29" s="71"/>
      <c r="H29" s="75">
        <f>SUM(H30:H34)</f>
        <v>0</v>
      </c>
      <c r="I29" s="76">
        <f>(E29/F29)*H29</f>
        <v>0</v>
      </c>
      <c r="J29" s="72">
        <v>1.0</v>
      </c>
      <c r="K29" s="77"/>
      <c r="L29" s="78">
        <f>SUM(L30:L34)</f>
        <v>0</v>
      </c>
      <c r="M29" s="79">
        <f>(J29/F29)*L29</f>
        <v>0</v>
      </c>
      <c r="N29" s="71"/>
      <c r="O29" s="73">
        <f>SUM(O30:O34)</f>
        <v>0</v>
      </c>
      <c r="P29" s="80">
        <f>(E29/F29)*O29</f>
        <v>0</v>
      </c>
      <c r="Q29" s="81"/>
      <c r="R29" s="78">
        <f>SUM(R30:R34)</f>
        <v>0</v>
      </c>
      <c r="S29" s="79">
        <f>(J29/F29)*R29</f>
        <v>0</v>
      </c>
      <c r="T29" s="58"/>
      <c r="U29" s="43"/>
      <c r="V29" s="43"/>
      <c r="W29" s="43"/>
      <c r="X29" s="43"/>
      <c r="Y29" s="43"/>
      <c r="Z29" s="43"/>
    </row>
    <row r="30">
      <c r="A30" s="52"/>
      <c r="B30" s="83" t="s">
        <v>181</v>
      </c>
      <c r="C30" s="83" t="s">
        <v>182</v>
      </c>
      <c r="D30" s="83" t="s">
        <v>183</v>
      </c>
      <c r="E30" s="83" t="s">
        <v>184</v>
      </c>
      <c r="F30" s="87">
        <f t="shared" ref="F30:F34" si="21">COUNTA(E30)</f>
        <v>1</v>
      </c>
      <c r="G30" s="91" t="s">
        <v>185</v>
      </c>
      <c r="H30" s="92">
        <f t="shared" ref="H30:H34" si="22">IF(AND(F30=1,G30="SÍ"),1,0)</f>
        <v>0</v>
      </c>
      <c r="I30" s="63"/>
      <c r="J30" s="52"/>
      <c r="K30" s="86" t="s">
        <v>185</v>
      </c>
      <c r="L30" s="87">
        <f t="shared" ref="L30:L34" si="23">IF(AND(F30=1,K30="SÍ"),1,0)</f>
        <v>0</v>
      </c>
      <c r="M30" s="88"/>
      <c r="N30" s="89" t="s">
        <v>10</v>
      </c>
      <c r="O30" s="87">
        <f t="shared" ref="O30:O34" si="24">IF(AND(H30=1,N30="SÍ"),1,0)</f>
        <v>0</v>
      </c>
      <c r="P30" s="56"/>
      <c r="Q30" s="89" t="s">
        <v>10</v>
      </c>
      <c r="R30" s="87">
        <f t="shared" ref="R30:R34" si="25">IF(AND(L30=1,Q30="SÍ"),1,0)</f>
        <v>0</v>
      </c>
      <c r="S30" s="56"/>
      <c r="T30" s="90" t="s">
        <v>186</v>
      </c>
      <c r="U30" s="43"/>
      <c r="V30" s="43"/>
      <c r="W30" s="43"/>
      <c r="X30" s="43"/>
      <c r="Y30" s="43"/>
      <c r="Z30" s="43"/>
    </row>
    <row r="31">
      <c r="A31" s="52"/>
      <c r="B31" s="82" t="s">
        <v>181</v>
      </c>
      <c r="C31" s="82" t="s">
        <v>182</v>
      </c>
      <c r="D31" s="83" t="s">
        <v>183</v>
      </c>
      <c r="E31" s="82" t="s">
        <v>184</v>
      </c>
      <c r="F31" s="84">
        <f t="shared" si="21"/>
        <v>1</v>
      </c>
      <c r="G31" s="93" t="s">
        <v>185</v>
      </c>
      <c r="H31" s="84">
        <f t="shared" si="22"/>
        <v>0</v>
      </c>
      <c r="I31" s="52"/>
      <c r="J31" s="52"/>
      <c r="K31" s="86" t="s">
        <v>185</v>
      </c>
      <c r="L31" s="87">
        <f t="shared" si="23"/>
        <v>0</v>
      </c>
      <c r="M31" s="88"/>
      <c r="N31" s="89" t="s">
        <v>10</v>
      </c>
      <c r="O31" s="87">
        <f t="shared" si="24"/>
        <v>0</v>
      </c>
      <c r="P31" s="56"/>
      <c r="Q31" s="89" t="s">
        <v>10</v>
      </c>
      <c r="R31" s="87">
        <f t="shared" si="25"/>
        <v>0</v>
      </c>
      <c r="S31" s="56"/>
      <c r="T31" s="90" t="s">
        <v>186</v>
      </c>
      <c r="U31" s="43"/>
      <c r="V31" s="43"/>
      <c r="W31" s="43"/>
      <c r="X31" s="43"/>
      <c r="Y31" s="43"/>
      <c r="Z31" s="43"/>
    </row>
    <row r="32">
      <c r="A32" s="52"/>
      <c r="B32" s="82" t="s">
        <v>181</v>
      </c>
      <c r="C32" s="83" t="s">
        <v>182</v>
      </c>
      <c r="D32" s="83" t="s">
        <v>183</v>
      </c>
      <c r="E32" s="82" t="s">
        <v>184</v>
      </c>
      <c r="F32" s="84">
        <f t="shared" si="21"/>
        <v>1</v>
      </c>
      <c r="G32" s="93" t="s">
        <v>185</v>
      </c>
      <c r="H32" s="84">
        <f t="shared" si="22"/>
        <v>0</v>
      </c>
      <c r="I32" s="52"/>
      <c r="J32" s="52"/>
      <c r="K32" s="86" t="s">
        <v>185</v>
      </c>
      <c r="L32" s="87">
        <f t="shared" si="23"/>
        <v>0</v>
      </c>
      <c r="M32" s="88"/>
      <c r="N32" s="89" t="s">
        <v>10</v>
      </c>
      <c r="O32" s="87">
        <f t="shared" si="24"/>
        <v>0</v>
      </c>
      <c r="P32" s="56"/>
      <c r="Q32" s="89" t="s">
        <v>10</v>
      </c>
      <c r="R32" s="87">
        <f t="shared" si="25"/>
        <v>0</v>
      </c>
      <c r="S32" s="56"/>
      <c r="T32" s="90" t="s">
        <v>186</v>
      </c>
      <c r="U32" s="43"/>
      <c r="V32" s="43"/>
      <c r="W32" s="43"/>
      <c r="X32" s="43"/>
      <c r="Y32" s="43"/>
      <c r="Z32" s="43"/>
    </row>
    <row r="33">
      <c r="A33" s="52"/>
      <c r="B33" s="82" t="s">
        <v>181</v>
      </c>
      <c r="C33" s="83" t="s">
        <v>182</v>
      </c>
      <c r="D33" s="83" t="s">
        <v>183</v>
      </c>
      <c r="E33" s="83" t="s">
        <v>184</v>
      </c>
      <c r="F33" s="87">
        <f t="shared" si="21"/>
        <v>1</v>
      </c>
      <c r="G33" s="93" t="s">
        <v>185</v>
      </c>
      <c r="H33" s="87">
        <f t="shared" si="22"/>
        <v>0</v>
      </c>
      <c r="I33" s="52"/>
      <c r="J33" s="52"/>
      <c r="K33" s="86" t="s">
        <v>185</v>
      </c>
      <c r="L33" s="87">
        <f t="shared" si="23"/>
        <v>0</v>
      </c>
      <c r="M33" s="88"/>
      <c r="N33" s="89" t="s">
        <v>10</v>
      </c>
      <c r="O33" s="87">
        <f t="shared" si="24"/>
        <v>0</v>
      </c>
      <c r="P33" s="56"/>
      <c r="Q33" s="89" t="s">
        <v>10</v>
      </c>
      <c r="R33" s="87">
        <f t="shared" si="25"/>
        <v>0</v>
      </c>
      <c r="S33" s="56"/>
      <c r="T33" s="90" t="s">
        <v>186</v>
      </c>
      <c r="U33" s="43"/>
      <c r="V33" s="43"/>
      <c r="W33" s="43"/>
      <c r="X33" s="43"/>
      <c r="Y33" s="43"/>
      <c r="Z33" s="43"/>
    </row>
    <row r="34">
      <c r="A34" s="52"/>
      <c r="B34" s="83" t="s">
        <v>181</v>
      </c>
      <c r="C34" s="83" t="s">
        <v>182</v>
      </c>
      <c r="D34" s="83" t="s">
        <v>183</v>
      </c>
      <c r="E34" s="83" t="s">
        <v>184</v>
      </c>
      <c r="F34" s="87">
        <f t="shared" si="21"/>
        <v>1</v>
      </c>
      <c r="G34" s="91" t="s">
        <v>185</v>
      </c>
      <c r="H34" s="92">
        <f t="shared" si="22"/>
        <v>0</v>
      </c>
      <c r="I34" s="63"/>
      <c r="J34" s="52"/>
      <c r="K34" s="86" t="s">
        <v>185</v>
      </c>
      <c r="L34" s="87">
        <f t="shared" si="23"/>
        <v>0</v>
      </c>
      <c r="M34" s="88"/>
      <c r="N34" s="89" t="s">
        <v>10</v>
      </c>
      <c r="O34" s="87">
        <f t="shared" si="24"/>
        <v>0</v>
      </c>
      <c r="P34" s="56"/>
      <c r="Q34" s="89" t="s">
        <v>10</v>
      </c>
      <c r="R34" s="87">
        <f t="shared" si="25"/>
        <v>0</v>
      </c>
      <c r="S34" s="56"/>
      <c r="T34" s="90" t="s">
        <v>186</v>
      </c>
      <c r="U34" s="43"/>
      <c r="V34" s="43"/>
      <c r="W34" s="43"/>
      <c r="X34" s="43"/>
      <c r="Y34" s="43"/>
      <c r="Z34" s="43"/>
    </row>
    <row r="35">
      <c r="A35" s="70" t="s">
        <v>191</v>
      </c>
      <c r="B35" s="94"/>
      <c r="C35" s="94"/>
      <c r="D35" s="71"/>
      <c r="E35" s="95">
        <v>2.0</v>
      </c>
      <c r="F35" s="96">
        <f>SUM(F36:F40)</f>
        <v>5</v>
      </c>
      <c r="G35" s="71"/>
      <c r="H35" s="96">
        <f>SUM(H36:H40)</f>
        <v>0</v>
      </c>
      <c r="I35" s="76">
        <f>(E35/F35)*H35</f>
        <v>0</v>
      </c>
      <c r="J35" s="72">
        <v>1.0</v>
      </c>
      <c r="K35" s="77"/>
      <c r="L35" s="78">
        <f>SUM(L36:L40)</f>
        <v>0</v>
      </c>
      <c r="M35" s="79">
        <f>(J35/F35)*L35</f>
        <v>0</v>
      </c>
      <c r="N35" s="71"/>
      <c r="O35" s="73">
        <f>SUM(O36:O40)</f>
        <v>0</v>
      </c>
      <c r="P35" s="80">
        <f>(E35/F35)*O35</f>
        <v>0</v>
      </c>
      <c r="Q35" s="81"/>
      <c r="R35" s="78">
        <f>SUM(R36:R40)</f>
        <v>0</v>
      </c>
      <c r="S35" s="79">
        <f>(J35/F35)*R35</f>
        <v>0</v>
      </c>
      <c r="T35" s="58"/>
      <c r="U35" s="43"/>
      <c r="V35" s="43"/>
      <c r="W35" s="43"/>
      <c r="X35" s="43"/>
      <c r="Y35" s="43"/>
      <c r="Z35" s="43"/>
    </row>
    <row r="36">
      <c r="A36" s="52"/>
      <c r="B36" s="82" t="s">
        <v>181</v>
      </c>
      <c r="C36" s="83" t="s">
        <v>182</v>
      </c>
      <c r="D36" s="83" t="s">
        <v>183</v>
      </c>
      <c r="E36" s="82" t="s">
        <v>184</v>
      </c>
      <c r="F36" s="84">
        <f t="shared" ref="F36:F40" si="26">COUNTA(E36)</f>
        <v>1</v>
      </c>
      <c r="G36" s="93" t="s">
        <v>185</v>
      </c>
      <c r="H36" s="84">
        <f t="shared" ref="H36:H40" si="27">IF(AND(F36=1,G36="SÍ"),1,0)</f>
        <v>0</v>
      </c>
      <c r="I36" s="52"/>
      <c r="J36" s="52"/>
      <c r="K36" s="86" t="s">
        <v>185</v>
      </c>
      <c r="L36" s="87">
        <f t="shared" ref="L36:L40" si="28">IF(AND(F36=1,K36="SÍ"),1,0)</f>
        <v>0</v>
      </c>
      <c r="M36" s="88"/>
      <c r="N36" s="89" t="s">
        <v>10</v>
      </c>
      <c r="O36" s="87">
        <f t="shared" ref="O36:O40" si="29">IF(AND(H36=1,N36="SÍ"),1,0)</f>
        <v>0</v>
      </c>
      <c r="P36" s="56"/>
      <c r="Q36" s="89" t="s">
        <v>10</v>
      </c>
      <c r="R36" s="87">
        <f t="shared" ref="R36:R40" si="30">IF(AND(L36=1,Q36="SÍ"),1,0)</f>
        <v>0</v>
      </c>
      <c r="S36" s="56"/>
      <c r="T36" s="90" t="s">
        <v>186</v>
      </c>
      <c r="U36" s="43"/>
      <c r="V36" s="43"/>
      <c r="W36" s="43"/>
      <c r="X36" s="43"/>
      <c r="Y36" s="43"/>
      <c r="Z36" s="43"/>
    </row>
    <row r="37">
      <c r="A37" s="52"/>
      <c r="B37" s="82" t="s">
        <v>181</v>
      </c>
      <c r="C37" s="83" t="s">
        <v>182</v>
      </c>
      <c r="D37" s="83" t="s">
        <v>183</v>
      </c>
      <c r="E37" s="83" t="s">
        <v>184</v>
      </c>
      <c r="F37" s="87">
        <f t="shared" si="26"/>
        <v>1</v>
      </c>
      <c r="G37" s="93" t="s">
        <v>185</v>
      </c>
      <c r="H37" s="87">
        <f t="shared" si="27"/>
        <v>0</v>
      </c>
      <c r="I37" s="52"/>
      <c r="J37" s="52"/>
      <c r="K37" s="86" t="s">
        <v>185</v>
      </c>
      <c r="L37" s="87">
        <f t="shared" si="28"/>
        <v>0</v>
      </c>
      <c r="M37" s="88"/>
      <c r="N37" s="89" t="s">
        <v>10</v>
      </c>
      <c r="O37" s="87">
        <f t="shared" si="29"/>
        <v>0</v>
      </c>
      <c r="P37" s="56"/>
      <c r="Q37" s="89" t="s">
        <v>10</v>
      </c>
      <c r="R37" s="87">
        <f t="shared" si="30"/>
        <v>0</v>
      </c>
      <c r="S37" s="56"/>
      <c r="T37" s="90" t="s">
        <v>186</v>
      </c>
      <c r="U37" s="43"/>
      <c r="V37" s="43"/>
      <c r="W37" s="43"/>
      <c r="X37" s="43"/>
      <c r="Y37" s="43"/>
      <c r="Z37" s="43"/>
    </row>
    <row r="38">
      <c r="A38" s="52"/>
      <c r="B38" s="83" t="s">
        <v>181</v>
      </c>
      <c r="C38" s="83" t="s">
        <v>182</v>
      </c>
      <c r="D38" s="83" t="s">
        <v>183</v>
      </c>
      <c r="E38" s="83" t="s">
        <v>184</v>
      </c>
      <c r="F38" s="87">
        <f t="shared" si="26"/>
        <v>1</v>
      </c>
      <c r="G38" s="91" t="s">
        <v>185</v>
      </c>
      <c r="H38" s="92">
        <f t="shared" si="27"/>
        <v>0</v>
      </c>
      <c r="I38" s="63"/>
      <c r="J38" s="52"/>
      <c r="K38" s="86" t="s">
        <v>185</v>
      </c>
      <c r="L38" s="87">
        <f t="shared" si="28"/>
        <v>0</v>
      </c>
      <c r="M38" s="88"/>
      <c r="N38" s="89" t="s">
        <v>10</v>
      </c>
      <c r="O38" s="87">
        <f t="shared" si="29"/>
        <v>0</v>
      </c>
      <c r="P38" s="56"/>
      <c r="Q38" s="89" t="s">
        <v>10</v>
      </c>
      <c r="R38" s="87">
        <f t="shared" si="30"/>
        <v>0</v>
      </c>
      <c r="S38" s="56"/>
      <c r="T38" s="90" t="s">
        <v>186</v>
      </c>
      <c r="U38" s="43"/>
      <c r="V38" s="43"/>
      <c r="W38" s="43"/>
      <c r="X38" s="43"/>
      <c r="Y38" s="43"/>
      <c r="Z38" s="43"/>
    </row>
    <row r="39">
      <c r="A39" s="52"/>
      <c r="B39" s="82" t="s">
        <v>181</v>
      </c>
      <c r="C39" s="82" t="s">
        <v>182</v>
      </c>
      <c r="D39" s="83" t="s">
        <v>183</v>
      </c>
      <c r="E39" s="82" t="s">
        <v>184</v>
      </c>
      <c r="F39" s="84">
        <f t="shared" si="26"/>
        <v>1</v>
      </c>
      <c r="G39" s="93" t="s">
        <v>185</v>
      </c>
      <c r="H39" s="87">
        <f t="shared" si="27"/>
        <v>0</v>
      </c>
      <c r="I39" s="52"/>
      <c r="J39" s="52"/>
      <c r="K39" s="86" t="s">
        <v>185</v>
      </c>
      <c r="L39" s="87">
        <f t="shared" si="28"/>
        <v>0</v>
      </c>
      <c r="M39" s="88"/>
      <c r="N39" s="89" t="s">
        <v>10</v>
      </c>
      <c r="O39" s="87">
        <f t="shared" si="29"/>
        <v>0</v>
      </c>
      <c r="P39" s="56"/>
      <c r="Q39" s="89" t="s">
        <v>10</v>
      </c>
      <c r="R39" s="87">
        <f t="shared" si="30"/>
        <v>0</v>
      </c>
      <c r="S39" s="56"/>
      <c r="T39" s="90" t="s">
        <v>186</v>
      </c>
      <c r="U39" s="43"/>
      <c r="V39" s="43"/>
      <c r="W39" s="43"/>
      <c r="X39" s="43"/>
      <c r="Y39" s="43"/>
      <c r="Z39" s="43"/>
    </row>
    <row r="40">
      <c r="A40" s="52"/>
      <c r="B40" s="82" t="s">
        <v>181</v>
      </c>
      <c r="C40" s="83" t="s">
        <v>182</v>
      </c>
      <c r="D40" s="83" t="s">
        <v>183</v>
      </c>
      <c r="E40" s="82" t="s">
        <v>184</v>
      </c>
      <c r="F40" s="84">
        <f t="shared" si="26"/>
        <v>1</v>
      </c>
      <c r="G40" s="93" t="s">
        <v>185</v>
      </c>
      <c r="H40" s="87">
        <f t="shared" si="27"/>
        <v>0</v>
      </c>
      <c r="I40" s="52"/>
      <c r="J40" s="52"/>
      <c r="K40" s="86" t="s">
        <v>185</v>
      </c>
      <c r="L40" s="87">
        <f t="shared" si="28"/>
        <v>0</v>
      </c>
      <c r="M40" s="88"/>
      <c r="N40" s="89" t="s">
        <v>10</v>
      </c>
      <c r="O40" s="87">
        <f t="shared" si="29"/>
        <v>0</v>
      </c>
      <c r="P40" s="56"/>
      <c r="Q40" s="89" t="s">
        <v>10</v>
      </c>
      <c r="R40" s="87">
        <f t="shared" si="30"/>
        <v>0</v>
      </c>
      <c r="S40" s="56"/>
      <c r="T40" s="90" t="s">
        <v>186</v>
      </c>
      <c r="U40" s="43"/>
      <c r="V40" s="43"/>
      <c r="W40" s="43"/>
      <c r="X40" s="43"/>
      <c r="Y40" s="43"/>
      <c r="Z40" s="43"/>
    </row>
    <row r="41">
      <c r="A41" s="97" t="s">
        <v>192</v>
      </c>
      <c r="B41" s="98"/>
      <c r="C41" s="99" t="s">
        <v>185</v>
      </c>
      <c r="D41" s="52"/>
      <c r="E41" s="52"/>
      <c r="F41" s="52"/>
      <c r="G41" s="52"/>
      <c r="H41" s="52"/>
      <c r="I41" s="52"/>
      <c r="J41" s="52"/>
      <c r="K41" s="100"/>
      <c r="L41" s="88"/>
      <c r="M41" s="88"/>
      <c r="N41" s="97" t="s">
        <v>193</v>
      </c>
      <c r="O41" s="101"/>
      <c r="P41" s="102" t="s">
        <v>185</v>
      </c>
      <c r="Q41" s="101"/>
      <c r="R41" s="101"/>
      <c r="S41" s="56"/>
      <c r="T41" s="101"/>
      <c r="U41" s="43"/>
      <c r="V41" s="43"/>
      <c r="W41" s="43"/>
      <c r="X41" s="43"/>
      <c r="Y41" s="43"/>
      <c r="Z41" s="43"/>
    </row>
    <row r="42">
      <c r="A42" s="70" t="s">
        <v>194</v>
      </c>
      <c r="B42" s="71"/>
      <c r="C42" s="71"/>
      <c r="D42" s="71"/>
      <c r="E42" s="72">
        <v>2.0</v>
      </c>
      <c r="F42" s="73">
        <f>SUM(F43:F47)</f>
        <v>5</v>
      </c>
      <c r="G42" s="71"/>
      <c r="H42" s="75">
        <f>SUM(H43:H47)</f>
        <v>0</v>
      </c>
      <c r="I42" s="76">
        <f>(E42/F42)*H42</f>
        <v>0</v>
      </c>
      <c r="J42" s="72">
        <v>1.0</v>
      </c>
      <c r="K42" s="77"/>
      <c r="L42" s="78">
        <f>SUM(L43:L47)</f>
        <v>0</v>
      </c>
      <c r="M42" s="79">
        <f>(J42/F42)*L42</f>
        <v>0</v>
      </c>
      <c r="N42" s="71"/>
      <c r="O42" s="73">
        <f>SUM(O43:O47)</f>
        <v>0</v>
      </c>
      <c r="P42" s="80">
        <f>(E42/F42)*O42</f>
        <v>0</v>
      </c>
      <c r="Q42" s="81"/>
      <c r="R42" s="78">
        <f>SUM(R43:R47)</f>
        <v>0</v>
      </c>
      <c r="S42" s="79">
        <f>(J42/F42)*R42</f>
        <v>0</v>
      </c>
      <c r="T42" s="58"/>
      <c r="U42" s="43"/>
      <c r="V42" s="43"/>
      <c r="W42" s="43"/>
      <c r="X42" s="43"/>
      <c r="Y42" s="43"/>
      <c r="Z42" s="43"/>
    </row>
    <row r="43">
      <c r="A43" s="52"/>
      <c r="B43" s="83" t="s">
        <v>181</v>
      </c>
      <c r="C43" s="83" t="s">
        <v>182</v>
      </c>
      <c r="D43" s="83" t="s">
        <v>183</v>
      </c>
      <c r="E43" s="83" t="s">
        <v>184</v>
      </c>
      <c r="F43" s="87">
        <f t="shared" ref="F43:F47" si="31">COUNTA(E43)</f>
        <v>1</v>
      </c>
      <c r="G43" s="91" t="s">
        <v>185</v>
      </c>
      <c r="H43" s="92">
        <f t="shared" ref="H43:H47" si="32">IF(AND(F43=1,G43="SÍ"),1,0)</f>
        <v>0</v>
      </c>
      <c r="I43" s="63"/>
      <c r="J43" s="52"/>
      <c r="K43" s="86" t="s">
        <v>185</v>
      </c>
      <c r="L43" s="87">
        <f t="shared" ref="L43:L47" si="33">IF(AND(F43=1,K43="SÍ"),1,0)</f>
        <v>0</v>
      </c>
      <c r="M43" s="88"/>
      <c r="N43" s="89" t="s">
        <v>10</v>
      </c>
      <c r="O43" s="87">
        <f t="shared" ref="O43:O47" si="34">IF(AND(H43=1,N43="SÍ"),1,0)</f>
        <v>0</v>
      </c>
      <c r="P43" s="56"/>
      <c r="Q43" s="89" t="s">
        <v>10</v>
      </c>
      <c r="R43" s="87">
        <f t="shared" ref="R43:R47" si="35">IF(AND(L43=1,Q43="SÍ"),1,0)</f>
        <v>0</v>
      </c>
      <c r="S43" s="56"/>
      <c r="T43" s="90" t="s">
        <v>186</v>
      </c>
      <c r="U43" s="43"/>
      <c r="V43" s="43"/>
      <c r="W43" s="43"/>
      <c r="X43" s="43"/>
      <c r="Y43" s="43"/>
      <c r="Z43" s="43"/>
    </row>
    <row r="44">
      <c r="A44" s="52"/>
      <c r="B44" s="82" t="s">
        <v>181</v>
      </c>
      <c r="C44" s="82" t="s">
        <v>182</v>
      </c>
      <c r="D44" s="83" t="s">
        <v>183</v>
      </c>
      <c r="E44" s="82" t="s">
        <v>184</v>
      </c>
      <c r="F44" s="84">
        <f t="shared" si="31"/>
        <v>1</v>
      </c>
      <c r="G44" s="93" t="s">
        <v>185</v>
      </c>
      <c r="H44" s="87">
        <f t="shared" si="32"/>
        <v>0</v>
      </c>
      <c r="I44" s="52"/>
      <c r="J44" s="52"/>
      <c r="K44" s="86" t="s">
        <v>185</v>
      </c>
      <c r="L44" s="87">
        <f t="shared" si="33"/>
        <v>0</v>
      </c>
      <c r="M44" s="88"/>
      <c r="N44" s="89" t="s">
        <v>10</v>
      </c>
      <c r="O44" s="87">
        <f t="shared" si="34"/>
        <v>0</v>
      </c>
      <c r="P44" s="56"/>
      <c r="Q44" s="89" t="s">
        <v>10</v>
      </c>
      <c r="R44" s="87">
        <f t="shared" si="35"/>
        <v>0</v>
      </c>
      <c r="S44" s="56"/>
      <c r="T44" s="90" t="s">
        <v>186</v>
      </c>
      <c r="U44" s="43"/>
      <c r="V44" s="43"/>
      <c r="W44" s="43"/>
      <c r="X44" s="43"/>
      <c r="Y44" s="43"/>
      <c r="Z44" s="43"/>
    </row>
    <row r="45">
      <c r="A45" s="52"/>
      <c r="B45" s="82" t="s">
        <v>181</v>
      </c>
      <c r="C45" s="83" t="s">
        <v>182</v>
      </c>
      <c r="D45" s="83" t="s">
        <v>183</v>
      </c>
      <c r="E45" s="82" t="s">
        <v>184</v>
      </c>
      <c r="F45" s="84">
        <f t="shared" si="31"/>
        <v>1</v>
      </c>
      <c r="G45" s="93" t="s">
        <v>185</v>
      </c>
      <c r="H45" s="87">
        <f t="shared" si="32"/>
        <v>0</v>
      </c>
      <c r="I45" s="52"/>
      <c r="J45" s="52"/>
      <c r="K45" s="86" t="s">
        <v>185</v>
      </c>
      <c r="L45" s="87">
        <f t="shared" si="33"/>
        <v>0</v>
      </c>
      <c r="M45" s="88"/>
      <c r="N45" s="89" t="s">
        <v>10</v>
      </c>
      <c r="O45" s="87">
        <f t="shared" si="34"/>
        <v>0</v>
      </c>
      <c r="P45" s="56"/>
      <c r="Q45" s="89" t="s">
        <v>10</v>
      </c>
      <c r="R45" s="87">
        <f t="shared" si="35"/>
        <v>0</v>
      </c>
      <c r="S45" s="56"/>
      <c r="T45" s="90" t="s">
        <v>186</v>
      </c>
      <c r="U45" s="43"/>
      <c r="V45" s="43"/>
      <c r="W45" s="43"/>
      <c r="X45" s="43"/>
      <c r="Y45" s="43"/>
      <c r="Z45" s="43"/>
    </row>
    <row r="46">
      <c r="A46" s="52"/>
      <c r="B46" s="82" t="s">
        <v>181</v>
      </c>
      <c r="C46" s="83" t="s">
        <v>182</v>
      </c>
      <c r="D46" s="83" t="s">
        <v>183</v>
      </c>
      <c r="E46" s="83" t="s">
        <v>184</v>
      </c>
      <c r="F46" s="87">
        <f t="shared" si="31"/>
        <v>1</v>
      </c>
      <c r="G46" s="93" t="s">
        <v>185</v>
      </c>
      <c r="H46" s="87">
        <f t="shared" si="32"/>
        <v>0</v>
      </c>
      <c r="I46" s="52"/>
      <c r="J46" s="52"/>
      <c r="K46" s="86" t="s">
        <v>185</v>
      </c>
      <c r="L46" s="87">
        <f t="shared" si="33"/>
        <v>0</v>
      </c>
      <c r="M46" s="88"/>
      <c r="N46" s="89" t="s">
        <v>10</v>
      </c>
      <c r="O46" s="87">
        <f t="shared" si="34"/>
        <v>0</v>
      </c>
      <c r="P46" s="56"/>
      <c r="Q46" s="89" t="s">
        <v>10</v>
      </c>
      <c r="R46" s="87">
        <f t="shared" si="35"/>
        <v>0</v>
      </c>
      <c r="S46" s="56"/>
      <c r="T46" s="90" t="s">
        <v>186</v>
      </c>
      <c r="U46" s="43"/>
      <c r="V46" s="43"/>
      <c r="W46" s="43"/>
      <c r="X46" s="43"/>
      <c r="Y46" s="43"/>
      <c r="Z46" s="43"/>
    </row>
    <row r="47">
      <c r="A47" s="52"/>
      <c r="B47" s="83" t="s">
        <v>181</v>
      </c>
      <c r="C47" s="83" t="s">
        <v>182</v>
      </c>
      <c r="D47" s="83" t="s">
        <v>183</v>
      </c>
      <c r="E47" s="83" t="s">
        <v>184</v>
      </c>
      <c r="F47" s="87">
        <f t="shared" si="31"/>
        <v>1</v>
      </c>
      <c r="G47" s="103" t="s">
        <v>185</v>
      </c>
      <c r="H47" s="92">
        <f t="shared" si="32"/>
        <v>0</v>
      </c>
      <c r="I47" s="63"/>
      <c r="J47" s="52"/>
      <c r="K47" s="86" t="s">
        <v>185</v>
      </c>
      <c r="L47" s="87">
        <f t="shared" si="33"/>
        <v>0</v>
      </c>
      <c r="M47" s="88"/>
      <c r="N47" s="89" t="s">
        <v>10</v>
      </c>
      <c r="O47" s="87">
        <f t="shared" si="34"/>
        <v>0</v>
      </c>
      <c r="P47" s="56"/>
      <c r="Q47" s="89" t="s">
        <v>10</v>
      </c>
      <c r="R47" s="87">
        <f t="shared" si="35"/>
        <v>0</v>
      </c>
      <c r="S47" s="56"/>
      <c r="T47" s="90" t="s">
        <v>186</v>
      </c>
      <c r="U47" s="43"/>
      <c r="V47" s="43"/>
      <c r="W47" s="43"/>
      <c r="X47" s="43"/>
      <c r="Y47" s="43"/>
      <c r="Z47" s="43"/>
    </row>
    <row r="48">
      <c r="A48" s="70" t="s">
        <v>225</v>
      </c>
      <c r="B48" s="71"/>
      <c r="C48" s="71"/>
      <c r="D48" s="71"/>
      <c r="E48" s="72">
        <v>2.0</v>
      </c>
      <c r="F48" s="73">
        <f>SUM(F49:F53)</f>
        <v>5</v>
      </c>
      <c r="G48" s="71"/>
      <c r="H48" s="73">
        <f>SUM(H49:H53)</f>
        <v>0</v>
      </c>
      <c r="I48" s="76">
        <f>(E48/F48)*H48</f>
        <v>0</v>
      </c>
      <c r="J48" s="72">
        <v>1.0</v>
      </c>
      <c r="K48" s="77"/>
      <c r="L48" s="78">
        <f>SUM(L49:L53)</f>
        <v>0</v>
      </c>
      <c r="M48" s="79">
        <f>(J48/F48)*L48</f>
        <v>0</v>
      </c>
      <c r="N48" s="71"/>
      <c r="O48" s="73">
        <f>SUM(O49:O53)</f>
        <v>0</v>
      </c>
      <c r="P48" s="80">
        <f>(E48/F48)*O48</f>
        <v>0</v>
      </c>
      <c r="Q48" s="81"/>
      <c r="R48" s="78">
        <f>SUM(R49:R53)</f>
        <v>0</v>
      </c>
      <c r="S48" s="79">
        <f>(J48/F48)*R48</f>
        <v>0</v>
      </c>
      <c r="T48" s="58"/>
      <c r="U48" s="43"/>
      <c r="V48" s="43"/>
      <c r="W48" s="43"/>
      <c r="X48" s="43"/>
      <c r="Y48" s="43"/>
      <c r="Z48" s="43"/>
    </row>
    <row r="49">
      <c r="A49" s="52"/>
      <c r="B49" s="83" t="s">
        <v>181</v>
      </c>
      <c r="C49" s="83" t="s">
        <v>182</v>
      </c>
      <c r="D49" s="83" t="s">
        <v>183</v>
      </c>
      <c r="E49" s="83" t="s">
        <v>184</v>
      </c>
      <c r="F49" s="87">
        <f t="shared" ref="F49:F53" si="36">COUNTA(E49)</f>
        <v>1</v>
      </c>
      <c r="G49" s="93" t="s">
        <v>185</v>
      </c>
      <c r="H49" s="87">
        <f t="shared" ref="H49:H53" si="37">IF(AND(F49=1,G49="SÍ"),1,0)</f>
        <v>0</v>
      </c>
      <c r="I49" s="52"/>
      <c r="J49" s="52"/>
      <c r="K49" s="86" t="s">
        <v>185</v>
      </c>
      <c r="L49" s="87">
        <f t="shared" ref="L49:L53" si="38">IF(AND(F49=1,K49="SÍ"),1,0)</f>
        <v>0</v>
      </c>
      <c r="M49" s="88"/>
      <c r="N49" s="89" t="s">
        <v>10</v>
      </c>
      <c r="O49" s="87">
        <f t="shared" ref="O49:O53" si="39">IF(AND(H49=1,N49="SÍ"),1,0)</f>
        <v>0</v>
      </c>
      <c r="P49" s="56"/>
      <c r="Q49" s="89" t="s">
        <v>10</v>
      </c>
      <c r="R49" s="87">
        <f t="shared" ref="R49:R53" si="40">IF(AND(L49=1,Q49="SÍ"),1,0)</f>
        <v>0</v>
      </c>
      <c r="S49" s="56"/>
      <c r="T49" s="90" t="s">
        <v>186</v>
      </c>
      <c r="U49" s="43"/>
      <c r="V49" s="43"/>
      <c r="W49" s="43"/>
      <c r="X49" s="43"/>
      <c r="Y49" s="43"/>
      <c r="Z49" s="43"/>
    </row>
    <row r="50">
      <c r="A50" s="52"/>
      <c r="B50" s="104" t="s">
        <v>181</v>
      </c>
      <c r="C50" s="83" t="s">
        <v>182</v>
      </c>
      <c r="D50" s="83" t="s">
        <v>183</v>
      </c>
      <c r="E50" s="83" t="s">
        <v>184</v>
      </c>
      <c r="F50" s="84">
        <f t="shared" si="36"/>
        <v>1</v>
      </c>
      <c r="G50" s="93" t="s">
        <v>185</v>
      </c>
      <c r="H50" s="87">
        <f t="shared" si="37"/>
        <v>0</v>
      </c>
      <c r="I50" s="52"/>
      <c r="J50" s="52"/>
      <c r="K50" s="86" t="s">
        <v>185</v>
      </c>
      <c r="L50" s="87">
        <f t="shared" si="38"/>
        <v>0</v>
      </c>
      <c r="M50" s="88"/>
      <c r="N50" s="89" t="s">
        <v>10</v>
      </c>
      <c r="O50" s="87">
        <f t="shared" si="39"/>
        <v>0</v>
      </c>
      <c r="P50" s="56"/>
      <c r="Q50" s="89" t="s">
        <v>10</v>
      </c>
      <c r="R50" s="87">
        <f t="shared" si="40"/>
        <v>0</v>
      </c>
      <c r="S50" s="56"/>
      <c r="T50" s="90" t="s">
        <v>186</v>
      </c>
      <c r="U50" s="43"/>
      <c r="V50" s="43"/>
      <c r="W50" s="43"/>
      <c r="X50" s="43"/>
      <c r="Y50" s="43"/>
      <c r="Z50" s="43"/>
    </row>
    <row r="51">
      <c r="A51" s="52"/>
      <c r="B51" s="83" t="s">
        <v>181</v>
      </c>
      <c r="C51" s="83" t="s">
        <v>182</v>
      </c>
      <c r="D51" s="83" t="s">
        <v>183</v>
      </c>
      <c r="E51" s="83" t="s">
        <v>184</v>
      </c>
      <c r="F51" s="87">
        <f t="shared" si="36"/>
        <v>1</v>
      </c>
      <c r="G51" s="93" t="s">
        <v>185</v>
      </c>
      <c r="H51" s="87">
        <f t="shared" si="37"/>
        <v>0</v>
      </c>
      <c r="I51" s="52"/>
      <c r="J51" s="52"/>
      <c r="K51" s="86" t="s">
        <v>185</v>
      </c>
      <c r="L51" s="87">
        <f t="shared" si="38"/>
        <v>0</v>
      </c>
      <c r="M51" s="88"/>
      <c r="N51" s="89" t="s">
        <v>10</v>
      </c>
      <c r="O51" s="87">
        <f t="shared" si="39"/>
        <v>0</v>
      </c>
      <c r="P51" s="56"/>
      <c r="Q51" s="89" t="s">
        <v>10</v>
      </c>
      <c r="R51" s="87">
        <f t="shared" si="40"/>
        <v>0</v>
      </c>
      <c r="S51" s="56"/>
      <c r="T51" s="90" t="s">
        <v>186</v>
      </c>
      <c r="U51" s="43"/>
      <c r="V51" s="43"/>
      <c r="W51" s="43"/>
      <c r="X51" s="43"/>
      <c r="Y51" s="43"/>
      <c r="Z51" s="43"/>
    </row>
    <row r="52">
      <c r="A52" s="52"/>
      <c r="B52" s="83" t="s">
        <v>181</v>
      </c>
      <c r="C52" s="83" t="s">
        <v>182</v>
      </c>
      <c r="D52" s="83" t="s">
        <v>183</v>
      </c>
      <c r="E52" s="83" t="s">
        <v>184</v>
      </c>
      <c r="F52" s="87">
        <f t="shared" si="36"/>
        <v>1</v>
      </c>
      <c r="G52" s="93" t="s">
        <v>185</v>
      </c>
      <c r="H52" s="87">
        <f t="shared" si="37"/>
        <v>0</v>
      </c>
      <c r="I52" s="52"/>
      <c r="J52" s="52"/>
      <c r="K52" s="86" t="s">
        <v>185</v>
      </c>
      <c r="L52" s="87">
        <f t="shared" si="38"/>
        <v>0</v>
      </c>
      <c r="M52" s="88"/>
      <c r="N52" s="89" t="s">
        <v>10</v>
      </c>
      <c r="O52" s="87">
        <f t="shared" si="39"/>
        <v>0</v>
      </c>
      <c r="P52" s="56"/>
      <c r="Q52" s="89" t="s">
        <v>10</v>
      </c>
      <c r="R52" s="87">
        <f t="shared" si="40"/>
        <v>0</v>
      </c>
      <c r="S52" s="56"/>
      <c r="T52" s="90" t="s">
        <v>186</v>
      </c>
      <c r="U52" s="43"/>
      <c r="V52" s="43"/>
      <c r="W52" s="43"/>
      <c r="X52" s="43"/>
      <c r="Y52" s="43"/>
      <c r="Z52" s="43"/>
    </row>
    <row r="53">
      <c r="A53" s="52"/>
      <c r="B53" s="83" t="s">
        <v>181</v>
      </c>
      <c r="C53" s="83" t="s">
        <v>182</v>
      </c>
      <c r="D53" s="82" t="s">
        <v>183</v>
      </c>
      <c r="E53" s="83" t="s">
        <v>184</v>
      </c>
      <c r="F53" s="87">
        <f t="shared" si="36"/>
        <v>1</v>
      </c>
      <c r="G53" s="93" t="s">
        <v>185</v>
      </c>
      <c r="H53" s="87">
        <f t="shared" si="37"/>
        <v>0</v>
      </c>
      <c r="I53" s="52"/>
      <c r="J53" s="52"/>
      <c r="K53" s="86" t="s">
        <v>185</v>
      </c>
      <c r="L53" s="87">
        <f t="shared" si="38"/>
        <v>0</v>
      </c>
      <c r="M53" s="88"/>
      <c r="N53" s="89" t="s">
        <v>10</v>
      </c>
      <c r="O53" s="87">
        <f t="shared" si="39"/>
        <v>0</v>
      </c>
      <c r="P53" s="56"/>
      <c r="Q53" s="89" t="s">
        <v>10</v>
      </c>
      <c r="R53" s="87">
        <f t="shared" si="40"/>
        <v>0</v>
      </c>
      <c r="S53" s="56"/>
      <c r="T53" s="90" t="s">
        <v>186</v>
      </c>
      <c r="U53" s="43"/>
      <c r="V53" s="43"/>
      <c r="W53" s="43"/>
      <c r="X53" s="43"/>
      <c r="Y53" s="43"/>
      <c r="Z53" s="43"/>
    </row>
    <row r="54">
      <c r="A54" s="71"/>
      <c r="B54" s="71"/>
      <c r="C54" s="71"/>
      <c r="D54" s="71"/>
      <c r="E54" s="152"/>
      <c r="F54" s="94"/>
      <c r="G54" s="71"/>
      <c r="H54" s="71"/>
      <c r="I54" s="153"/>
      <c r="J54" s="52"/>
      <c r="K54" s="105"/>
      <c r="L54" s="105"/>
      <c r="M54" s="105"/>
      <c r="N54" s="71"/>
      <c r="O54" s="71"/>
      <c r="P54" s="74"/>
      <c r="Q54" s="58"/>
      <c r="R54" s="58"/>
      <c r="S54" s="58"/>
      <c r="T54" s="106"/>
      <c r="U54" s="43"/>
      <c r="V54" s="43"/>
      <c r="W54" s="43"/>
      <c r="X54" s="43"/>
      <c r="Y54" s="43"/>
      <c r="Z54" s="43"/>
    </row>
    <row r="55">
      <c r="A55" s="52"/>
      <c r="B55" s="145"/>
      <c r="C55" s="145"/>
      <c r="D55" s="145"/>
      <c r="E55" s="145"/>
      <c r="F55" s="154"/>
      <c r="G55" s="145"/>
      <c r="H55" s="154"/>
      <c r="I55" s="52"/>
      <c r="J55" s="52"/>
      <c r="K55" s="105"/>
      <c r="L55" s="105"/>
      <c r="M55" s="105"/>
      <c r="N55" s="154"/>
      <c r="O55" s="154"/>
      <c r="P55" s="56"/>
      <c r="Q55" s="58"/>
      <c r="R55" s="58"/>
      <c r="S55" s="58"/>
      <c r="T55" s="155"/>
      <c r="U55" s="43"/>
      <c r="V55" s="43"/>
      <c r="W55" s="43"/>
      <c r="X55" s="43"/>
      <c r="Y55" s="43"/>
      <c r="Z55" s="43"/>
    </row>
    <row r="56">
      <c r="A56" s="52"/>
      <c r="B56" s="145"/>
      <c r="C56" s="156"/>
      <c r="D56" s="145"/>
      <c r="E56" s="145"/>
      <c r="F56" s="154"/>
      <c r="G56" s="145"/>
      <c r="H56" s="154"/>
      <c r="I56" s="52"/>
      <c r="J56" s="52"/>
      <c r="K56" s="105"/>
      <c r="L56" s="105"/>
      <c r="M56" s="105"/>
      <c r="N56" s="154"/>
      <c r="O56" s="154"/>
      <c r="P56" s="56"/>
      <c r="Q56" s="58"/>
      <c r="R56" s="58"/>
      <c r="S56" s="58"/>
      <c r="T56" s="155"/>
      <c r="U56" s="43"/>
      <c r="V56" s="43"/>
      <c r="W56" s="43"/>
      <c r="X56" s="43"/>
      <c r="Y56" s="43"/>
      <c r="Z56" s="43"/>
    </row>
    <row r="57">
      <c r="A57" s="52"/>
      <c r="B57" s="145"/>
      <c r="C57" s="156"/>
      <c r="D57" s="145"/>
      <c r="E57" s="145"/>
      <c r="F57" s="154"/>
      <c r="G57" s="145"/>
      <c r="H57" s="154"/>
      <c r="I57" s="52"/>
      <c r="J57" s="52"/>
      <c r="K57" s="105"/>
      <c r="L57" s="105"/>
      <c r="M57" s="105"/>
      <c r="N57" s="154"/>
      <c r="O57" s="154"/>
      <c r="P57" s="56"/>
      <c r="Q57" s="58"/>
      <c r="R57" s="58"/>
      <c r="S57" s="58"/>
      <c r="T57" s="155"/>
      <c r="U57" s="43"/>
      <c r="V57" s="43"/>
      <c r="W57" s="43"/>
      <c r="X57" s="43"/>
      <c r="Y57" s="43"/>
      <c r="Z57" s="43"/>
    </row>
    <row r="58">
      <c r="A58" s="52"/>
      <c r="B58" s="145"/>
      <c r="C58" s="156"/>
      <c r="D58" s="145"/>
      <c r="E58" s="145"/>
      <c r="F58" s="154"/>
      <c r="G58" s="145"/>
      <c r="H58" s="154"/>
      <c r="I58" s="52"/>
      <c r="J58" s="52"/>
      <c r="K58" s="105"/>
      <c r="L58" s="105"/>
      <c r="M58" s="105"/>
      <c r="N58" s="154"/>
      <c r="O58" s="154"/>
      <c r="P58" s="56"/>
      <c r="Q58" s="58"/>
      <c r="R58" s="58"/>
      <c r="S58" s="58"/>
      <c r="T58" s="155"/>
      <c r="U58" s="43"/>
      <c r="V58" s="43"/>
      <c r="W58" s="43"/>
      <c r="X58" s="43"/>
      <c r="Y58" s="43"/>
      <c r="Z58" s="43"/>
    </row>
    <row r="59">
      <c r="A59" s="52"/>
      <c r="B59" s="145"/>
      <c r="C59" s="145"/>
      <c r="D59" s="145"/>
      <c r="E59" s="145"/>
      <c r="F59" s="154"/>
      <c r="G59" s="145"/>
      <c r="H59" s="154"/>
      <c r="I59" s="52"/>
      <c r="J59" s="52"/>
      <c r="K59" s="105"/>
      <c r="L59" s="105"/>
      <c r="M59" s="105"/>
      <c r="N59" s="154"/>
      <c r="O59" s="154"/>
      <c r="P59" s="56"/>
      <c r="Q59" s="58"/>
      <c r="R59" s="58"/>
      <c r="S59" s="58"/>
      <c r="T59" s="155"/>
      <c r="U59" s="43"/>
      <c r="V59" s="43"/>
      <c r="W59" s="43"/>
      <c r="X59" s="43"/>
      <c r="Y59" s="43"/>
      <c r="Z59" s="43"/>
    </row>
    <row r="60">
      <c r="A60" s="71"/>
      <c r="B60" s="71"/>
      <c r="C60" s="71"/>
      <c r="D60" s="71"/>
      <c r="E60" s="152"/>
      <c r="F60" s="71"/>
      <c r="G60" s="71"/>
      <c r="H60" s="71"/>
      <c r="I60" s="153"/>
      <c r="J60" s="52"/>
      <c r="K60" s="105"/>
      <c r="L60" s="105"/>
      <c r="M60" s="105"/>
      <c r="N60" s="71"/>
      <c r="O60" s="71"/>
      <c r="P60" s="74"/>
      <c r="Q60" s="58"/>
      <c r="R60" s="58"/>
      <c r="S60" s="58"/>
      <c r="T60" s="106"/>
      <c r="U60" s="43"/>
      <c r="V60" s="43"/>
      <c r="W60" s="43"/>
      <c r="X60" s="43"/>
      <c r="Y60" s="43"/>
      <c r="Z60" s="43"/>
    </row>
    <row r="61">
      <c r="A61" s="52"/>
      <c r="B61" s="145"/>
      <c r="C61" s="156"/>
      <c r="D61" s="145"/>
      <c r="E61" s="156"/>
      <c r="F61" s="154"/>
      <c r="G61" s="145"/>
      <c r="H61" s="154"/>
      <c r="I61" s="52"/>
      <c r="J61" s="52"/>
      <c r="K61" s="105"/>
      <c r="L61" s="105"/>
      <c r="M61" s="105"/>
      <c r="N61" s="154"/>
      <c r="O61" s="154"/>
      <c r="P61" s="56"/>
      <c r="Q61" s="58"/>
      <c r="R61" s="58"/>
      <c r="S61" s="58"/>
      <c r="T61" s="155"/>
      <c r="U61" s="43"/>
      <c r="V61" s="43"/>
      <c r="W61" s="43"/>
      <c r="X61" s="43"/>
      <c r="Y61" s="43"/>
      <c r="Z61" s="43"/>
    </row>
    <row r="62">
      <c r="A62" s="52"/>
      <c r="B62" s="145"/>
      <c r="C62" s="156"/>
      <c r="D62" s="145"/>
      <c r="E62" s="145"/>
      <c r="F62" s="154"/>
      <c r="G62" s="145"/>
      <c r="H62" s="154"/>
      <c r="I62" s="52"/>
      <c r="J62" s="52"/>
      <c r="K62" s="105"/>
      <c r="L62" s="105"/>
      <c r="M62" s="105"/>
      <c r="N62" s="154"/>
      <c r="O62" s="154"/>
      <c r="P62" s="56"/>
      <c r="Q62" s="58"/>
      <c r="R62" s="58"/>
      <c r="S62" s="58"/>
      <c r="T62" s="155"/>
      <c r="U62" s="43"/>
      <c r="V62" s="43"/>
      <c r="W62" s="43"/>
      <c r="X62" s="43"/>
      <c r="Y62" s="43"/>
      <c r="Z62" s="43"/>
    </row>
    <row r="63">
      <c r="A63" s="52"/>
      <c r="B63" s="145"/>
      <c r="C63" s="156"/>
      <c r="D63" s="145"/>
      <c r="E63" s="156"/>
      <c r="F63" s="154"/>
      <c r="G63" s="145"/>
      <c r="H63" s="154"/>
      <c r="I63" s="52"/>
      <c r="J63" s="52"/>
      <c r="K63" s="105"/>
      <c r="L63" s="105"/>
      <c r="M63" s="105"/>
      <c r="N63" s="154"/>
      <c r="O63" s="154"/>
      <c r="P63" s="56"/>
      <c r="Q63" s="58"/>
      <c r="R63" s="58"/>
      <c r="S63" s="58"/>
      <c r="T63" s="155"/>
      <c r="U63" s="43"/>
      <c r="V63" s="43"/>
      <c r="W63" s="43"/>
      <c r="X63" s="43"/>
      <c r="Y63" s="43"/>
      <c r="Z63" s="43"/>
    </row>
    <row r="64">
      <c r="A64" s="52"/>
      <c r="B64" s="145"/>
      <c r="C64" s="156"/>
      <c r="D64" s="145"/>
      <c r="E64" s="156"/>
      <c r="F64" s="154"/>
      <c r="G64" s="145"/>
      <c r="H64" s="154"/>
      <c r="I64" s="52"/>
      <c r="J64" s="52"/>
      <c r="K64" s="105"/>
      <c r="L64" s="105"/>
      <c r="M64" s="105"/>
      <c r="N64" s="154"/>
      <c r="O64" s="154"/>
      <c r="P64" s="56"/>
      <c r="Q64" s="58"/>
      <c r="R64" s="58"/>
      <c r="S64" s="58"/>
      <c r="T64" s="155"/>
      <c r="U64" s="43"/>
      <c r="V64" s="43"/>
      <c r="W64" s="43"/>
      <c r="X64" s="43"/>
      <c r="Y64" s="43"/>
      <c r="Z64" s="43"/>
    </row>
    <row r="65">
      <c r="A65" s="52"/>
      <c r="B65" s="145"/>
      <c r="C65" s="145"/>
      <c r="D65" s="145"/>
      <c r="E65" s="145"/>
      <c r="F65" s="154"/>
      <c r="G65" s="145"/>
      <c r="H65" s="154"/>
      <c r="I65" s="52"/>
      <c r="J65" s="52"/>
      <c r="K65" s="105"/>
      <c r="L65" s="105"/>
      <c r="M65" s="105"/>
      <c r="N65" s="154"/>
      <c r="O65" s="154"/>
      <c r="P65" s="56"/>
      <c r="Q65" s="58"/>
      <c r="R65" s="58"/>
      <c r="S65" s="58"/>
      <c r="T65" s="155"/>
      <c r="U65" s="43"/>
      <c r="V65" s="43"/>
      <c r="W65" s="43"/>
      <c r="X65" s="43"/>
      <c r="Y65" s="43"/>
      <c r="Z65" s="43"/>
    </row>
    <row r="66">
      <c r="A66" s="50" t="s">
        <v>198</v>
      </c>
      <c r="B66" s="50" t="s">
        <v>199</v>
      </c>
      <c r="C66" s="105"/>
      <c r="D66" s="105"/>
      <c r="E66" s="105"/>
      <c r="F66" s="105"/>
      <c r="G66" s="105"/>
      <c r="H66" s="105"/>
      <c r="I66" s="105"/>
      <c r="J66" s="105"/>
      <c r="K66" s="105"/>
      <c r="L66" s="105"/>
      <c r="M66" s="105"/>
      <c r="N66" s="58"/>
      <c r="O66" s="58"/>
      <c r="P66" s="58"/>
      <c r="Q66" s="58"/>
      <c r="R66" s="58"/>
      <c r="S66" s="58"/>
      <c r="T66" s="58"/>
      <c r="U66" s="43"/>
      <c r="V66" s="43"/>
      <c r="W66" s="43"/>
      <c r="X66" s="43"/>
      <c r="Y66" s="43"/>
      <c r="Z66" s="43"/>
    </row>
    <row r="67">
      <c r="A67" s="66" t="s">
        <v>168</v>
      </c>
      <c r="B67" s="66" t="s">
        <v>169</v>
      </c>
      <c r="C67" s="66" t="s">
        <v>170</v>
      </c>
      <c r="D67" s="66" t="s">
        <v>171</v>
      </c>
      <c r="E67" s="66" t="s">
        <v>172</v>
      </c>
      <c r="F67" s="66" t="s">
        <v>175</v>
      </c>
      <c r="G67" s="66" t="s">
        <v>200</v>
      </c>
      <c r="H67" s="105"/>
      <c r="I67" s="105"/>
      <c r="J67" s="105"/>
      <c r="K67" s="105"/>
      <c r="L67" s="105"/>
      <c r="M67" s="66" t="s">
        <v>175</v>
      </c>
      <c r="N67" s="58"/>
      <c r="O67" s="58"/>
      <c r="P67" s="58"/>
      <c r="Q67" s="58"/>
      <c r="R67" s="58"/>
      <c r="S67" s="58"/>
      <c r="T67" s="58"/>
      <c r="U67" s="43"/>
      <c r="V67" s="43"/>
      <c r="W67" s="43"/>
      <c r="X67" s="43"/>
      <c r="Y67" s="43"/>
      <c r="Z67" s="43"/>
    </row>
    <row r="68">
      <c r="A68" s="83" t="s">
        <v>168</v>
      </c>
      <c r="B68" s="83" t="s">
        <v>181</v>
      </c>
      <c r="C68" s="83" t="s">
        <v>182</v>
      </c>
      <c r="D68" s="83" t="s">
        <v>183</v>
      </c>
      <c r="E68" s="83" t="s">
        <v>201</v>
      </c>
      <c r="F68" s="107">
        <v>2.0</v>
      </c>
      <c r="G68" s="157" t="s">
        <v>185</v>
      </c>
      <c r="H68" s="53"/>
      <c r="I68" s="53"/>
      <c r="J68" s="53"/>
      <c r="K68" s="53"/>
      <c r="L68" s="53"/>
      <c r="M68" s="108">
        <f>IF(G68="Sí",F68,0)</f>
        <v>0</v>
      </c>
      <c r="N68" s="109" t="s">
        <v>10</v>
      </c>
      <c r="O68" s="61"/>
      <c r="P68" s="61"/>
      <c r="Q68" s="61"/>
      <c r="R68" s="61"/>
      <c r="S68" s="110">
        <f>IF(N68="Sí",F68,0)</f>
        <v>0</v>
      </c>
      <c r="T68" s="90" t="s">
        <v>186</v>
      </c>
      <c r="U68" s="43"/>
      <c r="V68" s="43"/>
      <c r="W68" s="43"/>
      <c r="X68" s="43"/>
      <c r="Y68" s="43"/>
      <c r="Z68" s="43"/>
    </row>
    <row r="69">
      <c r="A69" s="111" t="s">
        <v>202</v>
      </c>
      <c r="B69" s="111" t="s">
        <v>203</v>
      </c>
      <c r="C69" s="112"/>
      <c r="D69" s="100"/>
      <c r="E69" s="53"/>
      <c r="F69" s="112"/>
      <c r="G69" s="112"/>
      <c r="H69" s="113"/>
      <c r="I69" s="52"/>
      <c r="J69" s="52"/>
      <c r="K69" s="53"/>
      <c r="L69" s="114"/>
      <c r="M69" s="115">
        <f>M70+H74</f>
        <v>0</v>
      </c>
      <c r="N69" s="56"/>
      <c r="O69" s="56"/>
      <c r="P69" s="56"/>
      <c r="Q69" s="56"/>
      <c r="R69" s="56"/>
      <c r="S69" s="116">
        <f>S70+S74</f>
        <v>0</v>
      </c>
      <c r="T69" s="58"/>
      <c r="U69" s="43"/>
      <c r="V69" s="43"/>
      <c r="W69" s="43"/>
      <c r="X69" s="43"/>
      <c r="Y69" s="43"/>
      <c r="Z69" s="43"/>
    </row>
    <row r="70">
      <c r="A70" s="117" t="s">
        <v>204</v>
      </c>
      <c r="B70" s="111" t="s">
        <v>205</v>
      </c>
      <c r="C70" s="112"/>
      <c r="D70" s="100"/>
      <c r="E70" s="53"/>
      <c r="F70" s="68" t="s">
        <v>175</v>
      </c>
      <c r="G70" s="88"/>
      <c r="H70" s="118" t="s">
        <v>13</v>
      </c>
      <c r="I70" s="52"/>
      <c r="J70" s="52"/>
      <c r="K70" s="52"/>
      <c r="L70" s="52"/>
      <c r="M70" s="119">
        <f>SUM(H71:H73)</f>
        <v>0</v>
      </c>
      <c r="N70" s="61"/>
      <c r="O70" s="61"/>
      <c r="P70" s="61"/>
      <c r="Q70" s="61"/>
      <c r="R70" s="61"/>
      <c r="S70" s="120">
        <f>M70</f>
        <v>0</v>
      </c>
      <c r="T70" s="58"/>
      <c r="U70" s="43"/>
      <c r="V70" s="43"/>
      <c r="W70" s="43"/>
      <c r="X70" s="43"/>
      <c r="Y70" s="43"/>
      <c r="Z70" s="43"/>
    </row>
    <row r="71">
      <c r="A71" s="121" t="s">
        <v>206</v>
      </c>
      <c r="B71" s="122"/>
      <c r="C71" s="122"/>
      <c r="D71" s="123"/>
      <c r="E71" s="53"/>
      <c r="F71" s="107">
        <v>3.0</v>
      </c>
      <c r="G71" s="83" t="s">
        <v>10</v>
      </c>
      <c r="H71" s="124">
        <f>IF(AND(G71="Sí",G72="No",G73="No"),F71,0)</f>
        <v>0</v>
      </c>
      <c r="I71" s="52"/>
      <c r="J71" s="52"/>
      <c r="K71" s="52"/>
      <c r="L71" s="52"/>
      <c r="M71" s="52"/>
      <c r="N71" s="58"/>
      <c r="O71" s="58"/>
      <c r="P71" s="58"/>
      <c r="Q71" s="58"/>
      <c r="R71" s="58"/>
      <c r="S71" s="58"/>
      <c r="T71" s="58"/>
      <c r="U71" s="43"/>
      <c r="V71" s="43"/>
      <c r="W71" s="43"/>
      <c r="X71" s="43"/>
      <c r="Y71" s="43"/>
      <c r="Z71" s="43"/>
    </row>
    <row r="72">
      <c r="A72" s="118" t="s">
        <v>207</v>
      </c>
      <c r="B72" s="112"/>
      <c r="C72" s="112"/>
      <c r="D72" s="100"/>
      <c r="E72" s="53"/>
      <c r="F72" s="107">
        <v>2.0</v>
      </c>
      <c r="G72" s="83" t="s">
        <v>10</v>
      </c>
      <c r="H72" s="124">
        <f>IF(AND(G71="No",G72="Sí",G73="No"),F72,0)</f>
        <v>0</v>
      </c>
      <c r="I72" s="52"/>
      <c r="J72" s="52"/>
      <c r="K72" s="52"/>
      <c r="L72" s="52"/>
      <c r="M72" s="52"/>
      <c r="N72" s="58"/>
      <c r="O72" s="58"/>
      <c r="P72" s="58"/>
      <c r="Q72" s="58"/>
      <c r="R72" s="58"/>
      <c r="S72" s="58"/>
      <c r="T72" s="58"/>
      <c r="U72" s="43"/>
      <c r="V72" s="43"/>
      <c r="W72" s="43"/>
      <c r="X72" s="43"/>
      <c r="Y72" s="43"/>
      <c r="Z72" s="43"/>
    </row>
    <row r="73">
      <c r="A73" s="118" t="s">
        <v>208</v>
      </c>
      <c r="B73" s="125"/>
      <c r="C73" s="112"/>
      <c r="D73" s="100"/>
      <c r="E73" s="53"/>
      <c r="F73" s="107">
        <v>1.0</v>
      </c>
      <c r="G73" s="83" t="s">
        <v>10</v>
      </c>
      <c r="H73" s="124">
        <f>IF(AND(G71="No",G72="No",G73="Sí"),F73,0)</f>
        <v>0</v>
      </c>
      <c r="I73" s="52"/>
      <c r="J73" s="52"/>
      <c r="K73" s="52"/>
      <c r="L73" s="52"/>
      <c r="M73" s="52"/>
      <c r="N73" s="58"/>
      <c r="O73" s="58"/>
      <c r="P73" s="58"/>
      <c r="Q73" s="58"/>
      <c r="R73" s="58"/>
      <c r="S73" s="58"/>
      <c r="T73" s="58"/>
      <c r="U73" s="43"/>
      <c r="V73" s="43"/>
      <c r="W73" s="43"/>
      <c r="X73" s="43"/>
      <c r="Y73" s="43"/>
      <c r="Z73" s="43"/>
    </row>
    <row r="74">
      <c r="A74" s="118" t="s">
        <v>209</v>
      </c>
      <c r="B74" s="126" t="s">
        <v>205</v>
      </c>
      <c r="C74" s="158" t="s">
        <v>210</v>
      </c>
      <c r="D74" s="128"/>
      <c r="E74" s="128"/>
      <c r="F74" s="107">
        <v>3.0</v>
      </c>
      <c r="G74" s="93" t="s">
        <v>10</v>
      </c>
      <c r="H74" s="130">
        <f>IF(G74="Sí",F74,0)</f>
        <v>0</v>
      </c>
      <c r="I74" s="131" t="s">
        <v>226</v>
      </c>
      <c r="J74" s="128"/>
      <c r="K74" s="128"/>
      <c r="L74" s="128"/>
      <c r="M74" s="129"/>
      <c r="N74" s="109" t="s">
        <v>10</v>
      </c>
      <c r="O74" s="58"/>
      <c r="P74" s="58"/>
      <c r="Q74" s="58"/>
      <c r="R74" s="58"/>
      <c r="S74" s="110">
        <f>IF(N74="Sí",H74,0)</f>
        <v>0</v>
      </c>
      <c r="T74" s="90" t="s">
        <v>186</v>
      </c>
      <c r="U74" s="43"/>
      <c r="V74" s="43"/>
      <c r="W74" s="43"/>
      <c r="X74" s="43"/>
      <c r="Y74" s="43"/>
      <c r="Z74" s="43"/>
    </row>
    <row r="75">
      <c r="A75" s="52"/>
      <c r="B75" s="52"/>
      <c r="C75" s="52"/>
      <c r="D75" s="52"/>
      <c r="E75" s="53"/>
      <c r="F75" s="53"/>
      <c r="G75" s="53"/>
      <c r="H75" s="132"/>
      <c r="I75" s="132"/>
      <c r="J75" s="132"/>
      <c r="K75" s="132"/>
      <c r="L75" s="132"/>
      <c r="M75" s="132"/>
      <c r="N75" s="58"/>
      <c r="O75" s="58"/>
      <c r="P75" s="58"/>
      <c r="Q75" s="58"/>
      <c r="R75" s="58"/>
      <c r="S75" s="58"/>
      <c r="T75" s="58"/>
      <c r="U75" s="43"/>
      <c r="V75" s="43"/>
      <c r="W75" s="43"/>
      <c r="X75" s="43"/>
      <c r="Y75" s="43"/>
      <c r="Z75" s="43"/>
    </row>
    <row r="76">
      <c r="A76" s="133" t="s">
        <v>212</v>
      </c>
      <c r="B76" s="134" t="s">
        <v>203</v>
      </c>
      <c r="C76" s="125"/>
      <c r="D76" s="100"/>
      <c r="E76" s="53"/>
      <c r="F76" s="159"/>
      <c r="G76" s="160"/>
      <c r="H76" s="160"/>
      <c r="I76" s="160"/>
      <c r="J76" s="160"/>
      <c r="K76" s="161"/>
      <c r="L76" s="132"/>
      <c r="M76" s="115">
        <f>SUM(M81,M77)</f>
        <v>0</v>
      </c>
      <c r="N76" s="56"/>
      <c r="O76" s="56"/>
      <c r="P76" s="56"/>
      <c r="Q76" s="56"/>
      <c r="R76" s="56"/>
      <c r="S76" s="116">
        <f>S77+S81</f>
        <v>0</v>
      </c>
      <c r="T76" s="58"/>
      <c r="U76" s="43"/>
      <c r="V76" s="43"/>
      <c r="W76" s="43"/>
      <c r="X76" s="43"/>
      <c r="Y76" s="43"/>
      <c r="Z76" s="43"/>
    </row>
    <row r="77">
      <c r="A77" s="111" t="s">
        <v>213</v>
      </c>
      <c r="B77" s="126" t="s">
        <v>205</v>
      </c>
      <c r="C77" s="100"/>
      <c r="D77" s="135" t="s">
        <v>214</v>
      </c>
      <c r="E77" s="162" t="s">
        <v>5</v>
      </c>
      <c r="F77" s="66" t="s">
        <v>175</v>
      </c>
      <c r="G77" s="88"/>
      <c r="H77" s="137" t="s">
        <v>13</v>
      </c>
      <c r="I77" s="53"/>
      <c r="J77" s="53"/>
      <c r="K77" s="53"/>
      <c r="L77" s="53"/>
      <c r="M77" s="138">
        <f>IF(SUM(H78:H80)&gt;3,3,SUM(H78:H80))</f>
        <v>0</v>
      </c>
      <c r="N77" s="61"/>
      <c r="O77" s="61"/>
      <c r="P77" s="61"/>
      <c r="Q77" s="61"/>
      <c r="R77" s="61"/>
      <c r="S77" s="110">
        <f>SUM(O78:O80)</f>
        <v>0</v>
      </c>
      <c r="T77" s="58"/>
      <c r="U77" s="43"/>
      <c r="V77" s="43"/>
      <c r="W77" s="43"/>
      <c r="X77" s="43"/>
      <c r="Y77" s="43"/>
      <c r="Z77" s="43"/>
    </row>
    <row r="78">
      <c r="A78" s="139" t="s">
        <v>215</v>
      </c>
      <c r="B78" s="52"/>
      <c r="C78" s="163" t="s">
        <v>227</v>
      </c>
      <c r="D78" s="83" t="s">
        <v>7</v>
      </c>
      <c r="E78" s="142"/>
      <c r="F78" s="107">
        <v>1.0</v>
      </c>
      <c r="G78" s="93" t="s">
        <v>10</v>
      </c>
      <c r="H78" s="87">
        <f t="shared" ref="H78:H80" si="41">IF(G78="SÍ",F78,0)</f>
        <v>0</v>
      </c>
      <c r="I78" s="53"/>
      <c r="J78" s="53"/>
      <c r="K78" s="53"/>
      <c r="L78" s="53"/>
      <c r="M78" s="53"/>
      <c r="N78" s="109" t="s">
        <v>10</v>
      </c>
      <c r="O78" s="87">
        <f t="shared" ref="O78:O80" si="42">IF(N78="SÍ",H78,0)</f>
        <v>0</v>
      </c>
      <c r="P78" s="61"/>
      <c r="Q78" s="61"/>
      <c r="R78" s="58"/>
      <c r="S78" s="61"/>
      <c r="T78" s="90" t="s">
        <v>186</v>
      </c>
      <c r="U78" s="43"/>
      <c r="V78" s="43"/>
      <c r="W78" s="43"/>
      <c r="X78" s="43"/>
      <c r="Y78" s="43"/>
      <c r="Z78" s="43"/>
    </row>
    <row r="79">
      <c r="A79" s="43"/>
      <c r="B79" s="52"/>
      <c r="C79" s="164" t="s">
        <v>228</v>
      </c>
      <c r="D79" s="83" t="s">
        <v>229</v>
      </c>
      <c r="E79" s="142"/>
      <c r="F79" s="107">
        <v>2.0</v>
      </c>
      <c r="G79" s="93" t="s">
        <v>10</v>
      </c>
      <c r="H79" s="87">
        <f t="shared" si="41"/>
        <v>0</v>
      </c>
      <c r="I79" s="53"/>
      <c r="J79" s="53"/>
      <c r="K79" s="53"/>
      <c r="L79" s="53"/>
      <c r="M79" s="53"/>
      <c r="N79" s="109" t="s">
        <v>10</v>
      </c>
      <c r="O79" s="87">
        <f t="shared" si="42"/>
        <v>0</v>
      </c>
      <c r="P79" s="61"/>
      <c r="Q79" s="61"/>
      <c r="R79" s="58"/>
      <c r="S79" s="61"/>
      <c r="T79" s="90" t="s">
        <v>186</v>
      </c>
      <c r="U79" s="43"/>
      <c r="V79" s="43"/>
      <c r="W79" s="43"/>
      <c r="X79" s="43"/>
      <c r="Y79" s="43"/>
      <c r="Z79" s="43"/>
    </row>
    <row r="80">
      <c r="A80" s="143"/>
      <c r="B80" s="52"/>
      <c r="C80" s="164" t="s">
        <v>230</v>
      </c>
      <c r="D80" s="83" t="s">
        <v>219</v>
      </c>
      <c r="E80" s="142"/>
      <c r="F80" s="107">
        <v>2.0</v>
      </c>
      <c r="G80" s="93" t="s">
        <v>10</v>
      </c>
      <c r="H80" s="87">
        <f t="shared" si="41"/>
        <v>0</v>
      </c>
      <c r="I80" s="53"/>
      <c r="J80" s="53"/>
      <c r="K80" s="53"/>
      <c r="L80" s="53"/>
      <c r="M80" s="53"/>
      <c r="N80" s="109" t="s">
        <v>10</v>
      </c>
      <c r="O80" s="87">
        <f t="shared" si="42"/>
        <v>0</v>
      </c>
      <c r="P80" s="61"/>
      <c r="Q80" s="61"/>
      <c r="R80" s="58"/>
      <c r="S80" s="61"/>
      <c r="T80" s="90" t="s">
        <v>186</v>
      </c>
      <c r="U80" s="43"/>
      <c r="V80" s="43"/>
      <c r="W80" s="43"/>
      <c r="X80" s="43"/>
      <c r="Y80" s="43"/>
      <c r="Z80" s="43"/>
    </row>
    <row r="81">
      <c r="A81" s="50" t="s">
        <v>220</v>
      </c>
      <c r="B81" s="50" t="s">
        <v>205</v>
      </c>
      <c r="C81" s="88"/>
      <c r="D81" s="66" t="s">
        <v>214</v>
      </c>
      <c r="E81" s="66" t="s">
        <v>5</v>
      </c>
      <c r="F81" s="50" t="s">
        <v>175</v>
      </c>
      <c r="G81" s="88"/>
      <c r="H81" s="137" t="s">
        <v>13</v>
      </c>
      <c r="I81" s="53"/>
      <c r="J81" s="53"/>
      <c r="K81" s="53"/>
      <c r="L81" s="53"/>
      <c r="M81" s="138">
        <f>IF(SUM(H82:H84)&gt;3,3,SUM(H82:H84))</f>
        <v>0</v>
      </c>
      <c r="N81" s="61"/>
      <c r="O81" s="61"/>
      <c r="P81" s="61"/>
      <c r="Q81" s="61"/>
      <c r="R81" s="61"/>
      <c r="S81" s="110">
        <f>SUM(O82:O84)</f>
        <v>0</v>
      </c>
      <c r="T81" s="58"/>
      <c r="U81" s="43"/>
      <c r="V81" s="43"/>
      <c r="W81" s="43"/>
      <c r="X81" s="43"/>
      <c r="Y81" s="43"/>
      <c r="Z81" s="43"/>
    </row>
    <row r="82">
      <c r="A82" s="144" t="s">
        <v>221</v>
      </c>
      <c r="B82" s="52"/>
      <c r="C82" s="163" t="s">
        <v>231</v>
      </c>
      <c r="D82" s="83" t="s">
        <v>7</v>
      </c>
      <c r="E82" s="142"/>
      <c r="F82" s="107">
        <v>1.0</v>
      </c>
      <c r="G82" s="93" t="s">
        <v>10</v>
      </c>
      <c r="H82" s="87">
        <f t="shared" ref="H82:H84" si="43">IF(G82="SÍ",F82,0)</f>
        <v>0</v>
      </c>
      <c r="I82" s="53"/>
      <c r="J82" s="53"/>
      <c r="K82" s="53"/>
      <c r="L82" s="53"/>
      <c r="M82" s="53"/>
      <c r="N82" s="109" t="s">
        <v>10</v>
      </c>
      <c r="O82" s="87">
        <f t="shared" ref="O82:O84" si="44">IF(N82="SÍ",H82,0)</f>
        <v>0</v>
      </c>
      <c r="P82" s="61"/>
      <c r="Q82" s="61"/>
      <c r="R82" s="58"/>
      <c r="S82" s="61"/>
      <c r="T82" s="90" t="s">
        <v>186</v>
      </c>
      <c r="U82" s="43"/>
      <c r="V82" s="43"/>
      <c r="W82" s="43"/>
      <c r="X82" s="43"/>
      <c r="Y82" s="43"/>
      <c r="Z82" s="43"/>
    </row>
    <row r="83">
      <c r="A83" s="145"/>
      <c r="B83" s="52"/>
      <c r="C83" s="164" t="s">
        <v>232</v>
      </c>
      <c r="D83" s="83" t="s">
        <v>219</v>
      </c>
      <c r="E83" s="142"/>
      <c r="F83" s="107">
        <v>2.0</v>
      </c>
      <c r="G83" s="93" t="s">
        <v>10</v>
      </c>
      <c r="H83" s="87">
        <f t="shared" si="43"/>
        <v>0</v>
      </c>
      <c r="I83" s="53"/>
      <c r="J83" s="53"/>
      <c r="K83" s="53"/>
      <c r="L83" s="53"/>
      <c r="M83" s="53"/>
      <c r="N83" s="109" t="s">
        <v>10</v>
      </c>
      <c r="O83" s="87">
        <f t="shared" si="44"/>
        <v>0</v>
      </c>
      <c r="P83" s="61"/>
      <c r="Q83" s="61"/>
      <c r="R83" s="58"/>
      <c r="S83" s="61"/>
      <c r="T83" s="90" t="s">
        <v>186</v>
      </c>
      <c r="U83" s="43"/>
      <c r="V83" s="43"/>
      <c r="W83" s="43"/>
      <c r="X83" s="43"/>
      <c r="Y83" s="43"/>
      <c r="Z83" s="43"/>
    </row>
    <row r="84">
      <c r="A84" s="145"/>
      <c r="B84" s="52"/>
      <c r="C84" s="164" t="s">
        <v>233</v>
      </c>
      <c r="D84" s="83" t="s">
        <v>219</v>
      </c>
      <c r="E84" s="142"/>
      <c r="F84" s="107">
        <v>2.0</v>
      </c>
      <c r="G84" s="93" t="s">
        <v>10</v>
      </c>
      <c r="H84" s="87">
        <f t="shared" si="43"/>
        <v>0</v>
      </c>
      <c r="I84" s="53"/>
      <c r="J84" s="53"/>
      <c r="K84" s="53"/>
      <c r="L84" s="53"/>
      <c r="M84" s="53"/>
      <c r="N84" s="109" t="s">
        <v>10</v>
      </c>
      <c r="O84" s="87">
        <f t="shared" si="44"/>
        <v>0</v>
      </c>
      <c r="P84" s="61"/>
      <c r="Q84" s="61"/>
      <c r="R84" s="58"/>
      <c r="S84" s="61"/>
      <c r="T84" s="90" t="s">
        <v>186</v>
      </c>
      <c r="U84" s="43"/>
      <c r="V84" s="43"/>
      <c r="W84" s="43"/>
      <c r="X84" s="43"/>
      <c r="Y84" s="43"/>
      <c r="Z84" s="43"/>
    </row>
    <row r="85">
      <c r="A85" s="88"/>
      <c r="B85" s="52"/>
      <c r="C85" s="100"/>
      <c r="D85" s="88"/>
      <c r="E85" s="53"/>
      <c r="F85" s="165"/>
      <c r="G85" s="166"/>
      <c r="H85" s="166"/>
      <c r="I85" s="52"/>
      <c r="J85" s="52"/>
      <c r="K85" s="53"/>
      <c r="L85" s="53"/>
      <c r="M85" s="52"/>
      <c r="N85" s="56"/>
      <c r="O85" s="56"/>
      <c r="P85" s="56"/>
      <c r="Q85" s="56"/>
      <c r="R85" s="58"/>
      <c r="S85" s="58"/>
      <c r="T85" s="58"/>
      <c r="U85" s="43"/>
      <c r="V85" s="43"/>
      <c r="W85" s="43"/>
      <c r="X85" s="43"/>
      <c r="Y85" s="43"/>
      <c r="Z85" s="43"/>
    </row>
    <row r="86">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row>
    <row r="87">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row>
    <row r="88">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row>
    <row r="89">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row>
    <row r="9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row>
    <row r="9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row>
    <row r="92">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row>
    <row r="93">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row>
    <row r="94">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row>
    <row r="95">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row>
    <row r="96">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row>
    <row r="97">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row>
    <row r="98">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row>
    <row r="99">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row>
    <row r="10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row>
    <row r="10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row>
    <row r="102">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row>
    <row r="103">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row>
    <row r="104">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row>
    <row r="105">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row>
    <row r="106">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row>
    <row r="107">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row>
    <row r="108">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row>
    <row r="109">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row>
    <row r="11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row>
    <row r="11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row>
    <row r="112">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row>
    <row r="113">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row>
    <row r="114">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row>
    <row r="115">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row>
    <row r="116">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row>
    <row r="117">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row>
    <row r="118">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row>
    <row r="119">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row>
    <row r="12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row>
    <row r="12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row>
    <row r="122">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row>
    <row r="123">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row>
    <row r="124">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row>
    <row r="125">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row>
    <row r="126">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row>
    <row r="127">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row>
    <row r="128">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row>
    <row r="129">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row>
    <row r="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row>
    <row r="13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row>
    <row r="132">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row>
    <row r="133">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row>
    <row r="134">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row>
    <row r="135">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row>
    <row r="136">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row>
    <row r="137">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row>
    <row r="138">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row>
    <row r="139">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row>
    <row r="14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row>
    <row r="14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row>
    <row r="142">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row>
    <row r="143">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row>
    <row r="144">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row>
    <row r="145">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row>
    <row r="146">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row>
    <row r="147">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row>
    <row r="148">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row>
    <row r="149">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row>
    <row r="15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row>
    <row r="15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row>
    <row r="153">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row>
    <row r="154">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row>
    <row r="155">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6">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row>
    <row r="157">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row>
    <row r="158">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row>
    <row r="159">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row>
    <row r="16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row>
    <row r="16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row>
    <row r="163">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row>
    <row r="164">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row>
    <row r="165">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row>
    <row r="166">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row>
    <row r="167">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row>
    <row r="168">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row>
    <row r="169">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row>
    <row r="17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row>
    <row r="17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row>
    <row r="172">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row>
    <row r="173">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row>
    <row r="175">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row>
    <row r="176">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row>
    <row r="177">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row>
    <row r="178">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row>
    <row r="179">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row>
    <row r="18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row>
    <row r="18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row>
    <row r="182">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row>
    <row r="183">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row>
    <row r="184">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row>
    <row r="18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row>
    <row r="186">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row>
    <row r="187">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row>
    <row r="188">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row>
    <row r="189">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row>
    <row r="19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row>
    <row r="19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row>
    <row r="192">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row>
    <row r="193">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row>
    <row r="194">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row>
    <row r="19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row>
    <row r="196">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row>
    <row r="197">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row>
    <row r="198">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row>
    <row r="199">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row>
    <row r="200">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row>
    <row r="20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row>
    <row r="202">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row>
    <row r="203">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row>
    <row r="205">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row>
    <row r="206">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row>
    <row r="207">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row>
    <row r="208">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row>
    <row r="209">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row>
    <row r="210">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row>
    <row r="21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row>
    <row r="212">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row>
    <row r="213">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row>
    <row r="214">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row>
    <row r="215">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row>
    <row r="216">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row>
    <row r="217">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row>
    <row r="218">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row>
    <row r="219">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row>
    <row r="220">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row>
    <row r="22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row>
    <row r="222">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row>
    <row r="223">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row>
    <row r="224">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row>
    <row r="225">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row>
    <row r="226">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row>
    <row r="227">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row>
    <row r="228">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row>
    <row r="229">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row>
    <row r="230">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row>
    <row r="23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row>
    <row r="232">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row>
    <row r="233">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row>
    <row r="234">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row>
    <row r="235">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row>
    <row r="236">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row>
    <row r="237">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row>
    <row r="238">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row>
    <row r="239">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row>
    <row r="240">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row>
    <row r="242">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row>
    <row r="243">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row>
    <row r="244">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row>
    <row r="245">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row>
    <row r="246">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row>
    <row r="247">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row>
    <row r="248">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row>
    <row r="249">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row>
    <row r="250">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row>
    <row r="252">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row>
    <row r="253">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row>
    <row r="254">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row>
    <row r="255">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row>
    <row r="256">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row>
    <row r="257">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row>
    <row r="258">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row>
    <row r="259">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row>
    <row r="260">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row>
    <row r="26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row>
    <row r="262">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row>
    <row r="263">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row>
    <row r="264">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row>
    <row r="265">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row>
    <row r="266">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row>
    <row r="267">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row>
    <row r="268">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row>
    <row r="269">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row>
    <row r="270">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row>
    <row r="27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row>
    <row r="272">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row>
    <row r="273">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row>
    <row r="274">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row>
    <row r="275">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row>
    <row r="276">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row>
    <row r="277">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row>
    <row r="278">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row>
    <row r="279">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row>
    <row r="280">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row>
    <row r="28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row>
    <row r="282">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row>
    <row r="283">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row>
    <row r="284">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row>
    <row r="285">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row>
    <row r="286">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row>
    <row r="287">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row>
    <row r="288">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row>
    <row r="289">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row>
    <row r="290">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row>
    <row r="29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row>
    <row r="292">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row>
    <row r="293">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row>
    <row r="294">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row>
    <row r="295">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row>
    <row r="296">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row>
    <row r="297">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row>
    <row r="298">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row>
    <row r="300">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row>
    <row r="30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row>
    <row r="302">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row>
    <row r="303">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row>
    <row r="304">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row>
    <row r="305">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row>
    <row r="306">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row>
    <row r="307">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row>
    <row r="308">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row>
    <row r="309">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row>
    <row r="310">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row>
    <row r="31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row>
    <row r="312">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row>
    <row r="313">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row>
    <row r="314">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row>
    <row r="315">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row>
    <row r="316">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row>
    <row r="317">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row>
    <row r="318">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row>
    <row r="319">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row>
    <row r="320">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row>
    <row r="32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row>
    <row r="322">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row>
    <row r="323">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row>
    <row r="324">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row>
    <row r="325">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row>
    <row r="326">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row>
    <row r="327">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row>
    <row r="328">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row>
    <row r="329">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row>
    <row r="330">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row>
    <row r="331">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row>
    <row r="332">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row>
    <row r="333">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row>
    <row r="334">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row>
    <row r="335">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row>
    <row r="336">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row>
    <row r="337">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row>
    <row r="338">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row>
    <row r="339">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row>
    <row r="340">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row>
    <row r="341">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row>
    <row r="342">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row>
    <row r="343">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row>
    <row r="344">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row>
    <row r="345">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row>
    <row r="346">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row>
    <row r="347">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row>
    <row r="348">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row>
    <row r="349">
      <c r="A349" s="151"/>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row>
    <row r="350">
      <c r="A350" s="151"/>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row>
    <row r="351">
      <c r="A351" s="151"/>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row>
    <row r="352">
      <c r="A352" s="151"/>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row>
    <row r="353">
      <c r="A353" s="151"/>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row>
    <row r="354">
      <c r="A354" s="151"/>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row>
    <row r="355">
      <c r="A355" s="151"/>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row>
    <row r="356">
      <c r="A356" s="151"/>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row>
    <row r="357">
      <c r="A357" s="151"/>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row>
    <row r="358">
      <c r="A358" s="151"/>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row>
    <row r="359">
      <c r="A359" s="151"/>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row>
    <row r="360">
      <c r="A360" s="151"/>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row>
    <row r="361">
      <c r="A361" s="151"/>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row>
    <row r="362">
      <c r="A362" s="151"/>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row>
    <row r="363">
      <c r="A363" s="151"/>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row>
    <row r="364">
      <c r="A364" s="151"/>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row>
    <row r="365">
      <c r="A365" s="151"/>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row>
    <row r="366">
      <c r="A366" s="151"/>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row>
    <row r="367">
      <c r="A367" s="151"/>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row>
    <row r="368">
      <c r="A368" s="151"/>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row>
    <row r="369">
      <c r="A369" s="151"/>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row>
    <row r="370">
      <c r="A370" s="151"/>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row>
    <row r="371">
      <c r="A371" s="151"/>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row>
    <row r="372">
      <c r="A372" s="151"/>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row>
    <row r="373">
      <c r="A373" s="151"/>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row>
    <row r="374">
      <c r="A374" s="15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row>
    <row r="375">
      <c r="A375" s="151"/>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row>
    <row r="376">
      <c r="A376" s="151"/>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row>
    <row r="377">
      <c r="A377" s="151"/>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row>
    <row r="378">
      <c r="A378" s="151"/>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row>
    <row r="379">
      <c r="A379" s="151"/>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row>
    <row r="380">
      <c r="A380" s="151"/>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row>
    <row r="381">
      <c r="A381" s="151"/>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row>
    <row r="382">
      <c r="A382" s="151"/>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row>
    <row r="383">
      <c r="A383" s="15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row>
    <row r="384">
      <c r="A384" s="151"/>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row>
    <row r="385">
      <c r="A385" s="151"/>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row>
    <row r="386">
      <c r="A386" s="151"/>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row>
    <row r="387">
      <c r="A387" s="151"/>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row>
    <row r="388">
      <c r="A388" s="151"/>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row>
    <row r="389">
      <c r="A389" s="151"/>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row>
    <row r="390">
      <c r="A390" s="151"/>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row>
    <row r="391">
      <c r="A391" s="151"/>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row>
    <row r="392">
      <c r="A392" s="151"/>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row>
    <row r="393">
      <c r="A393" s="151"/>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row>
    <row r="394">
      <c r="A394" s="151"/>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row>
    <row r="395">
      <c r="A395" s="151"/>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row>
    <row r="396">
      <c r="A396" s="151"/>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row>
    <row r="397">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row>
    <row r="398">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row>
    <row r="399">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row>
    <row r="400">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row>
    <row r="401">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row>
    <row r="402">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row>
    <row r="403">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row>
    <row r="404">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row>
    <row r="405">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row>
    <row r="406">
      <c r="A406" s="151"/>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row>
    <row r="407">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row>
    <row r="408">
      <c r="A408" s="151"/>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row>
    <row r="409">
      <c r="A409" s="151"/>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row>
    <row r="410">
      <c r="A410" s="151"/>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row>
    <row r="411">
      <c r="A411" s="151"/>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row>
    <row r="412">
      <c r="A412" s="151"/>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row>
    <row r="413">
      <c r="A413" s="151"/>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row>
    <row r="414">
      <c r="A414" s="151"/>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row>
    <row r="415">
      <c r="A415" s="15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row>
    <row r="416">
      <c r="A416" s="151"/>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row>
    <row r="417">
      <c r="A417" s="151"/>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row>
    <row r="418">
      <c r="A418" s="151"/>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row>
    <row r="419">
      <c r="A419" s="151"/>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row>
    <row r="420">
      <c r="A420" s="151"/>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row>
    <row r="421">
      <c r="A421" s="151"/>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row>
    <row r="422">
      <c r="A422" s="151"/>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row>
    <row r="423">
      <c r="A423" s="151"/>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row>
    <row r="424">
      <c r="A424" s="151"/>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row>
    <row r="425">
      <c r="A425" s="151"/>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row>
    <row r="426">
      <c r="A426" s="151"/>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row>
    <row r="427">
      <c r="A427" s="151"/>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row>
    <row r="428">
      <c r="A428" s="151"/>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row>
    <row r="429">
      <c r="A429" s="151"/>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row>
    <row r="430">
      <c r="A430" s="151"/>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row>
    <row r="431">
      <c r="A431" s="151"/>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row>
    <row r="432">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row>
    <row r="433">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row>
    <row r="434">
      <c r="A434" s="151"/>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row>
    <row r="435">
      <c r="A435" s="151"/>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row>
    <row r="436">
      <c r="A436" s="151"/>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row>
    <row r="437">
      <c r="A437" s="151"/>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row>
    <row r="438">
      <c r="A438" s="151"/>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row>
    <row r="439">
      <c r="A439" s="151"/>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row>
    <row r="440">
      <c r="A440" s="151"/>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row>
    <row r="441">
      <c r="A441" s="151"/>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row>
    <row r="442">
      <c r="A442" s="151"/>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row>
    <row r="443">
      <c r="A443" s="151"/>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row>
    <row r="444">
      <c r="A444" s="151"/>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row>
    <row r="445">
      <c r="A445" s="151"/>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row>
    <row r="446">
      <c r="A446" s="151"/>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row>
    <row r="447">
      <c r="A447" s="151"/>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row>
    <row r="448">
      <c r="A448" s="151"/>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row>
    <row r="449">
      <c r="A449" s="151"/>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row>
    <row r="450">
      <c r="A450" s="151"/>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row>
    <row r="451">
      <c r="A451" s="151"/>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row>
    <row r="452">
      <c r="A452" s="151"/>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row>
    <row r="453">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row>
    <row r="454">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row>
    <row r="455">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row>
    <row r="456">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row>
    <row r="457">
      <c r="A457" s="151"/>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row>
    <row r="458">
      <c r="A458" s="151"/>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row>
    <row r="459">
      <c r="A459" s="151"/>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row>
    <row r="460">
      <c r="A460" s="151"/>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row>
    <row r="461">
      <c r="A461" s="151"/>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row>
    <row r="462">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row>
    <row r="463">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row>
    <row r="464">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row>
    <row r="465">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row>
    <row r="466">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row>
    <row r="467">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row>
    <row r="468">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row>
    <row r="469">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row>
    <row r="470">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row>
    <row r="471">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row>
    <row r="472">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row>
    <row r="473">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row>
    <row r="474">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row>
    <row r="475">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row>
    <row r="476">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row>
    <row r="477">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row>
    <row r="478">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row>
    <row r="479">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row>
    <row r="480">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row>
    <row r="481">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row>
    <row r="482">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row>
    <row r="483">
      <c r="A483" s="151"/>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row>
    <row r="484">
      <c r="A484" s="151"/>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row>
    <row r="485">
      <c r="A485" s="151"/>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row>
    <row r="486">
      <c r="A486" s="151"/>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row>
    <row r="487">
      <c r="A487" s="151"/>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row>
    <row r="488">
      <c r="A488" s="151"/>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row>
    <row r="489">
      <c r="A489" s="151"/>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row>
    <row r="490">
      <c r="A490" s="151"/>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row>
    <row r="491">
      <c r="A491" s="151"/>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row>
    <row r="492">
      <c r="A492" s="151"/>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row>
    <row r="493">
      <c r="A493" s="151"/>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row>
    <row r="494">
      <c r="A494" s="151"/>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row>
    <row r="495">
      <c r="A495" s="151"/>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row>
    <row r="496">
      <c r="A496" s="151"/>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row>
    <row r="497">
      <c r="A497" s="151"/>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row>
    <row r="498">
      <c r="A498" s="151"/>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row>
    <row r="499">
      <c r="A499" s="151"/>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row>
    <row r="500">
      <c r="A500" s="151"/>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row>
    <row r="501">
      <c r="A501" s="151"/>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row>
    <row r="502">
      <c r="A502" s="151"/>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row>
    <row r="503">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row>
    <row r="504">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row>
    <row r="505">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row>
    <row r="506">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row>
    <row r="507">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row>
    <row r="508">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row>
    <row r="509">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row>
    <row r="510">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row>
    <row r="511">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row>
    <row r="512">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row>
    <row r="513">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row>
    <row r="514">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row>
    <row r="515">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row>
    <row r="516">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row>
    <row r="517">
      <c r="A517" s="151"/>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row>
    <row r="518">
      <c r="A518" s="151"/>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row>
    <row r="519">
      <c r="A519" s="151"/>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row>
    <row r="520">
      <c r="A520" s="151"/>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row>
    <row r="521">
      <c r="A521" s="151"/>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row>
    <row r="522">
      <c r="A522" s="151"/>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row>
    <row r="523">
      <c r="A523" s="151"/>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row>
    <row r="524">
      <c r="A524" s="151"/>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row>
    <row r="525">
      <c r="A525" s="151"/>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row>
    <row r="526">
      <c r="A526" s="151"/>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row>
    <row r="527">
      <c r="A527" s="151"/>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row>
    <row r="528">
      <c r="A528" s="151"/>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row>
    <row r="529">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row>
    <row r="530">
      <c r="A530" s="151"/>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row>
    <row r="531">
      <c r="A531" s="151"/>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row>
    <row r="532">
      <c r="A532" s="151"/>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row>
    <row r="533">
      <c r="A533" s="151"/>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row>
    <row r="534">
      <c r="A534" s="151"/>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row>
    <row r="535">
      <c r="A535" s="151"/>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row>
    <row r="536">
      <c r="A536" s="151"/>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row>
    <row r="537">
      <c r="A537" s="151"/>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row>
    <row r="538">
      <c r="A538" s="151"/>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row>
    <row r="539">
      <c r="A539" s="151"/>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row>
    <row r="540">
      <c r="A540" s="151"/>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row>
    <row r="541">
      <c r="A541" s="151"/>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row>
    <row r="542">
      <c r="A542" s="151"/>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row>
    <row r="543">
      <c r="A543" s="151"/>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row>
    <row r="544">
      <c r="A544" s="151"/>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row>
    <row r="545">
      <c r="A545" s="151"/>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row>
    <row r="546">
      <c r="A546" s="151"/>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row>
    <row r="547">
      <c r="A547" s="151"/>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row>
    <row r="548">
      <c r="A548" s="151"/>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row>
    <row r="549">
      <c r="A549" s="151"/>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row>
    <row r="550">
      <c r="A550" s="151"/>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row>
    <row r="551">
      <c r="A551" s="151"/>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row>
    <row r="552">
      <c r="A552" s="151"/>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row>
    <row r="553">
      <c r="A553" s="151"/>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row>
    <row r="554">
      <c r="A554" s="151"/>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row>
    <row r="555">
      <c r="A555" s="151"/>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row>
    <row r="556">
      <c r="A556" s="151"/>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row>
    <row r="557">
      <c r="A557" s="151"/>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row>
    <row r="558">
      <c r="A558" s="151"/>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row>
    <row r="559">
      <c r="A559" s="151"/>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row>
    <row r="560">
      <c r="A560" s="151"/>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row>
    <row r="561">
      <c r="A561" s="151"/>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row>
    <row r="562">
      <c r="A562" s="151"/>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row>
    <row r="563">
      <c r="A563" s="151"/>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row>
    <row r="564">
      <c r="A564" s="151"/>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row>
    <row r="565">
      <c r="A565" s="151"/>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row>
    <row r="566">
      <c r="A566" s="151"/>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row>
    <row r="567">
      <c r="A567" s="151"/>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row>
    <row r="568">
      <c r="A568" s="151"/>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row>
    <row r="569">
      <c r="A569" s="151"/>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row>
    <row r="570">
      <c r="A570" s="151"/>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row>
    <row r="571">
      <c r="A571" s="151"/>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row>
    <row r="572">
      <c r="A572" s="151"/>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row>
    <row r="573">
      <c r="A573" s="151"/>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row>
    <row r="574">
      <c r="A574" s="151"/>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row>
    <row r="575">
      <c r="A575" s="151"/>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row>
    <row r="576">
      <c r="A576" s="151"/>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row>
    <row r="577">
      <c r="A577" s="151"/>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row>
    <row r="578">
      <c r="A578" s="151"/>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row>
    <row r="579">
      <c r="A579" s="151"/>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row>
    <row r="580">
      <c r="A580" s="151"/>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row>
    <row r="581">
      <c r="A581" s="151"/>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row>
    <row r="582">
      <c r="A582" s="151"/>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row>
    <row r="583">
      <c r="A583" s="151"/>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row>
    <row r="584">
      <c r="A584" s="151"/>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row>
    <row r="585">
      <c r="A585" s="151"/>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row>
    <row r="586">
      <c r="A586" s="151"/>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row>
    <row r="587">
      <c r="A587" s="151"/>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row>
    <row r="588">
      <c r="A588" s="151"/>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row>
    <row r="589">
      <c r="A589" s="151"/>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row>
    <row r="590">
      <c r="A590" s="151"/>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row>
    <row r="591">
      <c r="A591" s="151"/>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row>
    <row r="592">
      <c r="A592" s="151"/>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row>
    <row r="593">
      <c r="A593" s="151"/>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row>
    <row r="594">
      <c r="A594" s="151"/>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row>
    <row r="595">
      <c r="A595" s="151"/>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row>
    <row r="596">
      <c r="A596" s="151"/>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row>
    <row r="597">
      <c r="A597" s="151"/>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row>
    <row r="598">
      <c r="A598" s="151"/>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row>
    <row r="599">
      <c r="A599" s="151"/>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row>
    <row r="600">
      <c r="A600" s="151"/>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row>
    <row r="601">
      <c r="A601" s="151"/>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row>
    <row r="602">
      <c r="A602" s="151"/>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row>
    <row r="603">
      <c r="A603" s="151"/>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row>
    <row r="604">
      <c r="A604" s="151"/>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row>
    <row r="605">
      <c r="A605" s="151"/>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row>
    <row r="606">
      <c r="A606" s="151"/>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row>
    <row r="607">
      <c r="A607" s="151"/>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row>
    <row r="608">
      <c r="A608" s="151"/>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row>
    <row r="609">
      <c r="A609" s="151"/>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row>
    <row r="610">
      <c r="A610" s="151"/>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row>
    <row r="611">
      <c r="A611" s="151"/>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row>
    <row r="612">
      <c r="A612" s="151"/>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row>
    <row r="613">
      <c r="A613" s="151"/>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row>
    <row r="614">
      <c r="A614" s="151"/>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row>
    <row r="615">
      <c r="A615" s="151"/>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row>
    <row r="616">
      <c r="A616" s="151"/>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row>
    <row r="617">
      <c r="A617" s="151"/>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row>
    <row r="618">
      <c r="A618" s="151"/>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row>
    <row r="619">
      <c r="A619" s="151"/>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row>
    <row r="620">
      <c r="A620" s="151"/>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row>
    <row r="621">
      <c r="A621" s="151"/>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row>
    <row r="622">
      <c r="A622" s="151"/>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row>
    <row r="623">
      <c r="A623" s="151"/>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row>
    <row r="624">
      <c r="A624" s="151"/>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row>
    <row r="625">
      <c r="A625" s="151"/>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row>
    <row r="626">
      <c r="A626" s="151"/>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row>
    <row r="627">
      <c r="A627" s="151"/>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row>
    <row r="628">
      <c r="A628" s="151"/>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row>
    <row r="629">
      <c r="A629" s="151"/>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row>
    <row r="630">
      <c r="A630" s="151"/>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row>
    <row r="631">
      <c r="A631" s="151"/>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row>
    <row r="632">
      <c r="A632" s="151"/>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row>
    <row r="633">
      <c r="A633" s="151"/>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row>
    <row r="634">
      <c r="A634" s="151"/>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row>
    <row r="635">
      <c r="A635" s="151"/>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row>
    <row r="636">
      <c r="A636" s="151"/>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row>
    <row r="637">
      <c r="A637" s="151"/>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row>
    <row r="638">
      <c r="A638" s="151"/>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row>
    <row r="639">
      <c r="A639" s="151"/>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row>
    <row r="640">
      <c r="A640" s="151"/>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row>
    <row r="641">
      <c r="A641" s="151"/>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row>
    <row r="642">
      <c r="A642" s="151"/>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row>
    <row r="643">
      <c r="A643" s="151"/>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row>
    <row r="644">
      <c r="A644" s="151"/>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row>
    <row r="645">
      <c r="A645" s="151"/>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row>
    <row r="646">
      <c r="A646" s="151"/>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row>
    <row r="647">
      <c r="A647" s="151"/>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row>
    <row r="648">
      <c r="A648" s="151"/>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row>
    <row r="649">
      <c r="A649" s="151"/>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row>
    <row r="650">
      <c r="A650" s="151"/>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row>
    <row r="651">
      <c r="A651" s="151"/>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row>
    <row r="652">
      <c r="A652" s="151"/>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row>
    <row r="653">
      <c r="A653" s="151"/>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row>
    <row r="654">
      <c r="A654" s="151"/>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row>
    <row r="655">
      <c r="A655" s="151"/>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row>
    <row r="656">
      <c r="A656" s="151"/>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row>
    <row r="657">
      <c r="A657" s="151"/>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row>
    <row r="658">
      <c r="A658" s="151"/>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row>
    <row r="659">
      <c r="A659" s="151"/>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row>
    <row r="660">
      <c r="A660" s="151"/>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row>
    <row r="661">
      <c r="A661" s="151"/>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row>
    <row r="662">
      <c r="A662" s="151"/>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row>
    <row r="663">
      <c r="A663" s="151"/>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row>
    <row r="664">
      <c r="A664" s="151"/>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row>
    <row r="665">
      <c r="A665" s="151"/>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row>
    <row r="666">
      <c r="A666" s="151"/>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row>
    <row r="667">
      <c r="A667" s="151"/>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row>
    <row r="668">
      <c r="A668" s="151"/>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row>
    <row r="669">
      <c r="A669" s="151"/>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row>
    <row r="670">
      <c r="A670" s="151"/>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row>
    <row r="671">
      <c r="A671" s="151"/>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row>
    <row r="672">
      <c r="A672" s="151"/>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row>
    <row r="673">
      <c r="A673" s="151"/>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row>
    <row r="674">
      <c r="A674" s="151"/>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row>
    <row r="675">
      <c r="A675" s="151"/>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row>
    <row r="676">
      <c r="A676" s="151"/>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row>
    <row r="677">
      <c r="A677" s="151"/>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row>
    <row r="678">
      <c r="A678" s="151"/>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row>
    <row r="679">
      <c r="A679" s="151"/>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row>
    <row r="680">
      <c r="A680" s="151"/>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row>
    <row r="681">
      <c r="A681" s="151"/>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row>
    <row r="682">
      <c r="A682" s="151"/>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row>
    <row r="683">
      <c r="A683" s="151"/>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row>
    <row r="684">
      <c r="A684" s="151"/>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row>
    <row r="685">
      <c r="A685" s="151"/>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row>
    <row r="686">
      <c r="A686" s="151"/>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row>
    <row r="687">
      <c r="A687" s="151"/>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row>
    <row r="688">
      <c r="A688" s="151"/>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row>
    <row r="689">
      <c r="A689" s="151"/>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row>
    <row r="690">
      <c r="A690" s="151"/>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row>
    <row r="691">
      <c r="A691" s="151"/>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row>
    <row r="692">
      <c r="A692" s="151"/>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row>
    <row r="693">
      <c r="A693" s="151"/>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row>
    <row r="694">
      <c r="A694" s="151"/>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row>
    <row r="695">
      <c r="A695" s="151"/>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row>
    <row r="696">
      <c r="A696" s="151"/>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row>
    <row r="697">
      <c r="A697" s="151"/>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row>
    <row r="698">
      <c r="A698" s="151"/>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row>
    <row r="699">
      <c r="A699" s="151"/>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row>
    <row r="700">
      <c r="A700" s="151"/>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row>
    <row r="701">
      <c r="A701" s="151"/>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row>
    <row r="702">
      <c r="A702" s="151"/>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row>
    <row r="703">
      <c r="A703" s="151"/>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row>
    <row r="704">
      <c r="A704" s="151"/>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row>
    <row r="705">
      <c r="A705" s="151"/>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row>
    <row r="706">
      <c r="A706" s="151"/>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row>
    <row r="707">
      <c r="A707" s="151"/>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row>
    <row r="708">
      <c r="A708" s="151"/>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row>
    <row r="709">
      <c r="A709" s="151"/>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row>
    <row r="710">
      <c r="A710" s="151"/>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row>
    <row r="711">
      <c r="A711" s="151"/>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row>
    <row r="712">
      <c r="A712" s="151"/>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row>
    <row r="713">
      <c r="A713" s="151"/>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row>
    <row r="714">
      <c r="A714" s="151"/>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row>
    <row r="715">
      <c r="A715" s="151"/>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row>
    <row r="716">
      <c r="A716" s="151"/>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row>
    <row r="717">
      <c r="A717" s="151"/>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row>
    <row r="718">
      <c r="A718" s="151"/>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row>
    <row r="719">
      <c r="A719" s="151"/>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row>
    <row r="720">
      <c r="A720" s="151"/>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row>
    <row r="721">
      <c r="A721" s="151"/>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row>
    <row r="722">
      <c r="A722" s="151"/>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row>
    <row r="723">
      <c r="A723" s="151"/>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row>
    <row r="724">
      <c r="A724" s="151"/>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row>
    <row r="725">
      <c r="A725" s="151"/>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row>
    <row r="726">
      <c r="A726" s="151"/>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row>
    <row r="727">
      <c r="A727" s="151"/>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row>
    <row r="728">
      <c r="A728" s="151"/>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row>
    <row r="729">
      <c r="A729" s="151"/>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row>
    <row r="730">
      <c r="A730" s="151"/>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row>
    <row r="731">
      <c r="A731" s="151"/>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row>
    <row r="732">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row>
    <row r="733">
      <c r="A733" s="151"/>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row>
    <row r="734">
      <c r="A734" s="151"/>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row>
    <row r="735">
      <c r="A735" s="151"/>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row>
    <row r="736">
      <c r="A736" s="151"/>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row>
    <row r="737">
      <c r="A737" s="151"/>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row>
    <row r="738">
      <c r="A738" s="151"/>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row>
    <row r="739">
      <c r="A739" s="151"/>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row>
    <row r="740">
      <c r="A740" s="151"/>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row>
    <row r="741">
      <c r="A741" s="151"/>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row>
    <row r="742">
      <c r="A742" s="151"/>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row>
    <row r="743">
      <c r="A743" s="151"/>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row>
    <row r="744">
      <c r="A744" s="151"/>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row>
    <row r="745">
      <c r="A745" s="151"/>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row>
    <row r="746">
      <c r="A746" s="151"/>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row>
    <row r="747">
      <c r="A747" s="151"/>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row>
    <row r="748">
      <c r="A748" s="151"/>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row>
    <row r="749">
      <c r="A749" s="151"/>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row>
    <row r="750">
      <c r="A750" s="151"/>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row>
    <row r="751">
      <c r="A751" s="151"/>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row>
    <row r="752">
      <c r="A752" s="151"/>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row>
    <row r="753">
      <c r="A753" s="151"/>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row>
    <row r="754">
      <c r="A754" s="151"/>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row>
    <row r="755">
      <c r="A755" s="151"/>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row>
    <row r="756">
      <c r="A756" s="151"/>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row>
    <row r="757">
      <c r="A757" s="151"/>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row>
    <row r="758">
      <c r="A758" s="151"/>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row>
    <row r="759">
      <c r="A759" s="151"/>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row>
    <row r="760">
      <c r="A760" s="151"/>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row>
    <row r="761">
      <c r="A761" s="151"/>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row>
    <row r="762">
      <c r="A762" s="151"/>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row>
    <row r="763">
      <c r="A763" s="151"/>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row>
    <row r="764">
      <c r="A764" s="151"/>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row>
    <row r="765">
      <c r="A765" s="151"/>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row>
    <row r="766">
      <c r="A766" s="151"/>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row>
    <row r="767">
      <c r="A767" s="151"/>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row>
    <row r="768">
      <c r="A768" s="151"/>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row>
    <row r="769">
      <c r="A769" s="151"/>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row>
    <row r="770">
      <c r="A770" s="151"/>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row>
    <row r="771">
      <c r="A771" s="151"/>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row>
    <row r="772">
      <c r="A772" s="151"/>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row>
    <row r="773">
      <c r="A773" s="151"/>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row>
    <row r="774">
      <c r="A774" s="151"/>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row>
    <row r="775">
      <c r="A775" s="151"/>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row>
    <row r="776">
      <c r="A776" s="151"/>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row>
    <row r="777">
      <c r="A777" s="151"/>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row>
    <row r="778">
      <c r="A778" s="151"/>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row>
    <row r="779">
      <c r="A779" s="151"/>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row>
    <row r="780">
      <c r="A780" s="151"/>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row>
    <row r="781">
      <c r="A781" s="151"/>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row>
    <row r="782">
      <c r="A782" s="151"/>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row>
    <row r="783">
      <c r="A783" s="151"/>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row>
    <row r="784">
      <c r="A784" s="151"/>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row>
    <row r="785">
      <c r="A785" s="151"/>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row>
    <row r="786">
      <c r="A786" s="151"/>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row>
    <row r="787">
      <c r="A787" s="151"/>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row>
    <row r="788">
      <c r="A788" s="151"/>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row>
    <row r="789">
      <c r="A789" s="151"/>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row>
    <row r="790">
      <c r="A790" s="151"/>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row>
    <row r="791">
      <c r="A791" s="151"/>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row>
    <row r="792">
      <c r="A792" s="151"/>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row>
    <row r="793">
      <c r="A793" s="151"/>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row>
    <row r="794">
      <c r="A794" s="151"/>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row>
    <row r="795">
      <c r="A795" s="151"/>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row>
    <row r="796">
      <c r="A796" s="151"/>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row>
    <row r="797">
      <c r="A797" s="151"/>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row>
    <row r="798">
      <c r="A798" s="151"/>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row>
    <row r="799">
      <c r="A799" s="151"/>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row>
    <row r="800">
      <c r="A800" s="151"/>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row>
    <row r="801">
      <c r="A801" s="151"/>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row>
    <row r="802">
      <c r="A802" s="151"/>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row>
    <row r="803">
      <c r="A803" s="151"/>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row>
    <row r="804">
      <c r="A804" s="151"/>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row>
    <row r="805">
      <c r="A805" s="151"/>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row>
    <row r="806">
      <c r="A806" s="151"/>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row>
    <row r="807">
      <c r="A807" s="151"/>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row>
    <row r="808">
      <c r="A808" s="151"/>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row>
    <row r="809">
      <c r="A809" s="151"/>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row>
    <row r="810">
      <c r="A810" s="151"/>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row>
    <row r="811">
      <c r="A811" s="151"/>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row>
    <row r="812">
      <c r="A812" s="151"/>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row>
    <row r="813">
      <c r="A813" s="151"/>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row>
    <row r="814">
      <c r="A814" s="151"/>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row>
    <row r="815">
      <c r="A815" s="151"/>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row>
    <row r="816">
      <c r="A816" s="151"/>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row>
    <row r="817">
      <c r="A817" s="151"/>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row>
    <row r="818">
      <c r="A818" s="151"/>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row>
    <row r="819">
      <c r="A819" s="151"/>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row>
    <row r="820">
      <c r="A820" s="151"/>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row>
    <row r="821">
      <c r="A821" s="151"/>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row>
    <row r="822">
      <c r="A822" s="151"/>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row>
    <row r="823">
      <c r="A823" s="151"/>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row>
    <row r="824">
      <c r="A824" s="151"/>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row>
    <row r="825">
      <c r="A825" s="151"/>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row>
    <row r="826">
      <c r="A826" s="151"/>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row>
    <row r="827">
      <c r="A827" s="151"/>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row>
    <row r="828">
      <c r="A828" s="151"/>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row>
    <row r="829">
      <c r="A829" s="151"/>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row>
    <row r="830">
      <c r="A830" s="151"/>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row>
    <row r="831">
      <c r="A831" s="151"/>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row>
    <row r="832">
      <c r="A832" s="151"/>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row>
    <row r="833">
      <c r="A833" s="151"/>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row>
    <row r="834">
      <c r="A834" s="151"/>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row>
    <row r="835">
      <c r="A835" s="151"/>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row>
    <row r="836">
      <c r="A836" s="151"/>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row>
    <row r="837">
      <c r="A837" s="151"/>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row>
    <row r="838">
      <c r="A838" s="151"/>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row>
    <row r="839">
      <c r="A839" s="151"/>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row>
    <row r="840">
      <c r="A840" s="151"/>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row>
    <row r="841">
      <c r="A841" s="151"/>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row>
    <row r="842">
      <c r="A842" s="151"/>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row>
    <row r="843">
      <c r="A843" s="151"/>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row>
    <row r="844">
      <c r="A844" s="151"/>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row>
    <row r="845">
      <c r="A845" s="151"/>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row>
    <row r="846">
      <c r="A846" s="151"/>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row>
    <row r="847">
      <c r="A847" s="151"/>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row>
    <row r="848">
      <c r="A848" s="151"/>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row>
    <row r="849">
      <c r="A849" s="151"/>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row>
    <row r="850">
      <c r="A850" s="151"/>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row>
    <row r="851">
      <c r="A851" s="151"/>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row>
    <row r="852">
      <c r="A852" s="151"/>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row>
    <row r="853">
      <c r="A853" s="151"/>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row>
    <row r="854">
      <c r="A854" s="151"/>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row>
    <row r="855">
      <c r="A855" s="151"/>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row>
    <row r="856">
      <c r="A856" s="151"/>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row>
    <row r="857">
      <c r="A857" s="151"/>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row>
    <row r="858">
      <c r="A858" s="151"/>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row>
    <row r="859">
      <c r="A859" s="151"/>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row>
    <row r="860">
      <c r="A860" s="151"/>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row>
    <row r="861">
      <c r="A861" s="151"/>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row>
    <row r="862">
      <c r="A862" s="151"/>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row>
    <row r="863">
      <c r="A863" s="151"/>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row>
    <row r="864">
      <c r="A864" s="151"/>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row>
    <row r="865">
      <c r="A865" s="151"/>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row>
    <row r="866">
      <c r="A866" s="151"/>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row>
    <row r="867">
      <c r="A867" s="151"/>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row>
    <row r="868">
      <c r="A868" s="151"/>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row>
    <row r="869">
      <c r="A869" s="151"/>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row>
    <row r="870">
      <c r="A870" s="151"/>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row>
    <row r="871">
      <c r="A871" s="151"/>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row>
    <row r="872">
      <c r="A872" s="151"/>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row>
    <row r="873">
      <c r="A873" s="151"/>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row>
    <row r="874">
      <c r="A874" s="151"/>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row>
    <row r="875">
      <c r="A875" s="151"/>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row>
    <row r="876">
      <c r="A876" s="151"/>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row>
    <row r="877">
      <c r="A877" s="151"/>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row>
    <row r="878">
      <c r="A878" s="151"/>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row>
    <row r="879">
      <c r="A879" s="151"/>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row>
    <row r="880">
      <c r="A880" s="151"/>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row>
    <row r="881">
      <c r="A881" s="151"/>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row>
    <row r="882">
      <c r="A882" s="151"/>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row>
    <row r="883">
      <c r="A883" s="151"/>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row>
    <row r="884">
      <c r="A884" s="151"/>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row>
    <row r="885">
      <c r="A885" s="151"/>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row>
    <row r="886">
      <c r="A886" s="151"/>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row>
    <row r="887">
      <c r="A887" s="151"/>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row>
    <row r="888">
      <c r="A888" s="151"/>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row>
    <row r="889">
      <c r="A889" s="151"/>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row>
    <row r="890">
      <c r="A890" s="151"/>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row>
    <row r="891">
      <c r="A891" s="151"/>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row>
    <row r="892">
      <c r="A892" s="151"/>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row>
    <row r="893">
      <c r="A893" s="151"/>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row>
    <row r="894">
      <c r="A894" s="151"/>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row>
    <row r="895">
      <c r="A895" s="151"/>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row>
    <row r="896">
      <c r="A896" s="151"/>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row>
    <row r="897">
      <c r="A897" s="151"/>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row>
    <row r="898">
      <c r="A898" s="151"/>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row>
    <row r="899">
      <c r="A899" s="151"/>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row>
    <row r="900">
      <c r="A900" s="151"/>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row>
    <row r="901">
      <c r="A901" s="151"/>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row>
    <row r="902">
      <c r="A902" s="151"/>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row>
    <row r="903">
      <c r="A903" s="151"/>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row>
    <row r="904">
      <c r="A904" s="151"/>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row>
    <row r="905">
      <c r="A905" s="151"/>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row>
    <row r="906">
      <c r="A906" s="151"/>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row>
    <row r="907">
      <c r="A907" s="151"/>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row>
    <row r="908">
      <c r="A908" s="151"/>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row>
    <row r="909">
      <c r="A909" s="151"/>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row>
    <row r="910">
      <c r="A910" s="151"/>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row>
    <row r="911">
      <c r="A911" s="151"/>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row>
    <row r="912">
      <c r="A912" s="151"/>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row>
    <row r="913">
      <c r="A913" s="151"/>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row>
    <row r="914">
      <c r="A914" s="151"/>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row>
    <row r="915">
      <c r="A915" s="151"/>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row>
    <row r="916">
      <c r="A916" s="151"/>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row>
    <row r="917">
      <c r="A917" s="151"/>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row>
    <row r="918">
      <c r="A918" s="151"/>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row>
    <row r="919">
      <c r="A919" s="151"/>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row>
    <row r="920">
      <c r="A920" s="151"/>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row>
    <row r="921">
      <c r="A921" s="151"/>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row>
    <row r="922">
      <c r="A922" s="151"/>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row>
    <row r="923">
      <c r="A923" s="151"/>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row>
    <row r="924">
      <c r="A924" s="151"/>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row>
    <row r="925">
      <c r="A925" s="151"/>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row>
    <row r="926">
      <c r="A926" s="151"/>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row>
    <row r="927">
      <c r="A927" s="151"/>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row>
    <row r="928">
      <c r="A928" s="151"/>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row>
    <row r="929">
      <c r="A929" s="151"/>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row>
    <row r="930">
      <c r="A930" s="151"/>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row>
    <row r="931">
      <c r="A931" s="151"/>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row>
    <row r="932">
      <c r="A932" s="151"/>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row>
    <row r="933">
      <c r="A933" s="151"/>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row>
    <row r="934">
      <c r="A934" s="151"/>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row>
    <row r="935">
      <c r="A935" s="151"/>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row>
    <row r="936">
      <c r="A936" s="151"/>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row>
    <row r="937">
      <c r="A937" s="151"/>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row>
    <row r="938">
      <c r="A938" s="151"/>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row>
    <row r="939">
      <c r="A939" s="151"/>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row>
    <row r="940">
      <c r="A940" s="151"/>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row>
    <row r="941">
      <c r="A941" s="151"/>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row>
    <row r="942">
      <c r="A942" s="151"/>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row>
    <row r="943">
      <c r="A943" s="151"/>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row>
    <row r="944">
      <c r="A944" s="151"/>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row>
    <row r="945">
      <c r="A945" s="151"/>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row>
    <row r="946">
      <c r="A946" s="151"/>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row>
    <row r="947">
      <c r="A947" s="151"/>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row>
    <row r="948">
      <c r="A948" s="151"/>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row>
    <row r="949">
      <c r="A949" s="151"/>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row>
    <row r="950">
      <c r="A950" s="151"/>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row>
    <row r="951">
      <c r="A951" s="151"/>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row>
    <row r="952">
      <c r="A952" s="151"/>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row>
    <row r="953">
      <c r="A953" s="151"/>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row>
    <row r="954">
      <c r="A954" s="151"/>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row>
    <row r="955">
      <c r="A955" s="151"/>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row>
    <row r="956">
      <c r="A956" s="151"/>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row>
    <row r="957">
      <c r="A957" s="151"/>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row>
    <row r="958">
      <c r="A958" s="151"/>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row>
    <row r="959">
      <c r="A959" s="151"/>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row>
    <row r="960">
      <c r="A960" s="151"/>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row>
    <row r="961">
      <c r="A961" s="151"/>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row>
    <row r="962">
      <c r="A962" s="151"/>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row>
    <row r="963">
      <c r="A963" s="151"/>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row>
    <row r="964">
      <c r="A964" s="151"/>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row>
    <row r="965">
      <c r="A965" s="151"/>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row>
    <row r="966">
      <c r="A966" s="151"/>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row>
    <row r="967">
      <c r="A967" s="151"/>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row>
    <row r="968">
      <c r="A968" s="151"/>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row>
    <row r="969">
      <c r="A969" s="151"/>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row>
    <row r="970">
      <c r="A970" s="151"/>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row>
    <row r="971">
      <c r="A971" s="151"/>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row>
    <row r="972">
      <c r="A972" s="151"/>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row>
    <row r="973">
      <c r="A973" s="151"/>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row>
    <row r="974">
      <c r="A974" s="151"/>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row>
    <row r="975">
      <c r="A975" s="151"/>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row>
    <row r="976">
      <c r="A976" s="151"/>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row>
    <row r="977">
      <c r="A977" s="151"/>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row>
    <row r="978">
      <c r="A978" s="151"/>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row>
    <row r="979">
      <c r="A979" s="151"/>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row>
    <row r="980">
      <c r="A980" s="151"/>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row>
    <row r="981">
      <c r="A981" s="151"/>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row>
    <row r="982">
      <c r="A982" s="151"/>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row>
    <row r="983">
      <c r="A983" s="151"/>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row>
    <row r="984">
      <c r="A984" s="151"/>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row>
    <row r="985">
      <c r="A985" s="151"/>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row>
    <row r="986">
      <c r="A986" s="151"/>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row>
    <row r="987">
      <c r="A987" s="151"/>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row>
    <row r="988">
      <c r="A988" s="151"/>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row>
    <row r="989">
      <c r="A989" s="151"/>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row>
    <row r="990">
      <c r="A990" s="151"/>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row>
    <row r="991">
      <c r="A991" s="151"/>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row>
    <row r="992">
      <c r="A992" s="151"/>
      <c r="B992" s="151"/>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row>
    <row r="993">
      <c r="A993" s="151"/>
      <c r="B993" s="151"/>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row>
    <row r="994">
      <c r="A994" s="151"/>
      <c r="B994" s="151"/>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row>
    <row r="995">
      <c r="A995" s="151"/>
      <c r="B995" s="151"/>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row>
    <row r="996">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row>
    <row r="997">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row>
    <row r="998">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row>
    <row r="999">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row>
    <row r="1000">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row>
  </sheetData>
  <mergeCells count="2">
    <mergeCell ref="C74:E74"/>
    <mergeCell ref="I74:M74"/>
  </mergeCells>
  <dataValidations>
    <dataValidation type="list" allowBlank="1" showErrorMessage="1" sqref="C74">
      <formula1>"Seleccione una opción,a) Adaptación de una obra que forme parte de la literatura canaria.,b) Obra cuya acción o al menos una parte relevante de la acción tenga lugar en Canarias.,c) Proyecto con una presencia relevante o puesta en valor del patrimonio cul"&amp;"tural,la cultura o la historia de Canarias."</formula1>
    </dataValidation>
    <dataValidation type="list" allowBlank="1" showErrorMessage="1" sqref="G6:G10 K6:K10 N6:N10 Q6:Q10 G12:G16 K12:K16 N12:N16 Q12:Q16 G18:G22 K18:K22 N18:N22 Q18:Q22 G24:G28 K24:K28 N24:N28 Q24:Q28 G30:G34 K30:K34 N30:N34 Q30:Q34 G36:G40 K36:K40 N36:N40 Q36:Q40 C41 P41 G43:G47 K43:K47 N43:N47 Q43:Q47 G49:G53 K49:K53 N49:N53 Q49:Q53 G55:G59 N55:N59 G61:G65 N61:N65 G68 N68 G71:G74 N74 G78:G80 N78:N80 G82:G84 N82:N84">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50" t="s">
        <v>162</v>
      </c>
      <c r="B1" s="51" t="s">
        <v>163</v>
      </c>
      <c r="C1" s="52"/>
      <c r="D1" s="52"/>
      <c r="E1" s="52"/>
      <c r="F1" s="52"/>
      <c r="G1" s="52"/>
      <c r="H1" s="52"/>
      <c r="I1" s="53"/>
      <c r="J1" s="52"/>
      <c r="K1" s="52"/>
      <c r="L1" s="52"/>
      <c r="M1" s="54">
        <f>I5+I11+I17+I23+I29+I35+I42+I49+I55+I61</f>
        <v>0</v>
      </c>
      <c r="N1" s="55"/>
      <c r="O1" s="56"/>
      <c r="P1" s="56"/>
      <c r="Q1" s="56"/>
      <c r="R1" s="56"/>
      <c r="S1" s="57">
        <f>SUM(P5,P11,P17,P23,P29,P35,P42,P49,P55,P61)</f>
        <v>0</v>
      </c>
      <c r="T1" s="58"/>
      <c r="U1" s="43"/>
      <c r="V1" s="43"/>
      <c r="W1" s="43"/>
      <c r="X1" s="43"/>
      <c r="Y1" s="43"/>
      <c r="Z1" s="43"/>
    </row>
    <row r="2">
      <c r="A2" s="50" t="s">
        <v>164</v>
      </c>
      <c r="B2" s="59" t="s">
        <v>165</v>
      </c>
      <c r="C2" s="52"/>
      <c r="D2" s="52"/>
      <c r="E2" s="52"/>
      <c r="F2" s="52"/>
      <c r="G2" s="52"/>
      <c r="H2" s="52"/>
      <c r="I2" s="53"/>
      <c r="J2" s="52"/>
      <c r="K2" s="52"/>
      <c r="L2" s="52"/>
      <c r="M2" s="60">
        <f>SUM(M3,M69)</f>
        <v>0</v>
      </c>
      <c r="N2" s="55"/>
      <c r="O2" s="61"/>
      <c r="P2" s="61"/>
      <c r="Q2" s="61"/>
      <c r="R2" s="61"/>
      <c r="S2" s="62">
        <f>SUM(S3,S69)</f>
        <v>0</v>
      </c>
      <c r="T2" s="58"/>
      <c r="U2" s="43"/>
      <c r="V2" s="43"/>
      <c r="W2" s="43"/>
      <c r="X2" s="43"/>
      <c r="Y2" s="43"/>
      <c r="Z2" s="43"/>
    </row>
    <row r="3">
      <c r="A3" s="50" t="s">
        <v>166</v>
      </c>
      <c r="B3" s="59" t="s">
        <v>167</v>
      </c>
      <c r="C3" s="52"/>
      <c r="D3" s="52"/>
      <c r="E3" s="52"/>
      <c r="F3" s="52"/>
      <c r="G3" s="52"/>
      <c r="H3" s="52"/>
      <c r="I3" s="63"/>
      <c r="J3" s="52"/>
      <c r="K3" s="52"/>
      <c r="L3" s="52"/>
      <c r="M3" s="64">
        <f>SUM(M5,M11,M17,M23,M29,M35,M42,M49)</f>
        <v>0</v>
      </c>
      <c r="N3" s="55"/>
      <c r="O3" s="58"/>
      <c r="P3" s="58"/>
      <c r="Q3" s="58"/>
      <c r="R3" s="58"/>
      <c r="S3" s="65">
        <f>SUM(S5,S11,S17,S23,S29,S35,S42,S49)</f>
        <v>0</v>
      </c>
      <c r="T3" s="58"/>
      <c r="U3" s="43"/>
      <c r="V3" s="43"/>
      <c r="W3" s="43"/>
      <c r="X3" s="43"/>
      <c r="Y3" s="43"/>
      <c r="Z3" s="43"/>
    </row>
    <row r="4">
      <c r="A4" s="66" t="s">
        <v>168</v>
      </c>
      <c r="B4" s="67" t="s">
        <v>169</v>
      </c>
      <c r="C4" s="66" t="s">
        <v>170</v>
      </c>
      <c r="D4" s="66" t="s">
        <v>171</v>
      </c>
      <c r="E4" s="66" t="s">
        <v>172</v>
      </c>
      <c r="F4" s="66" t="s">
        <v>173</v>
      </c>
      <c r="G4" s="66" t="s">
        <v>174</v>
      </c>
      <c r="H4" s="68" t="s">
        <v>13</v>
      </c>
      <c r="I4" s="66" t="s">
        <v>175</v>
      </c>
      <c r="J4" s="66" t="s">
        <v>176</v>
      </c>
      <c r="K4" s="66" t="s">
        <v>177</v>
      </c>
      <c r="L4" s="68" t="s">
        <v>13</v>
      </c>
      <c r="M4" s="66" t="s">
        <v>175</v>
      </c>
      <c r="N4" s="69" t="s">
        <v>178</v>
      </c>
      <c r="O4" s="56"/>
      <c r="P4" s="56"/>
      <c r="Q4" s="69" t="s">
        <v>179</v>
      </c>
      <c r="R4" s="56"/>
      <c r="S4" s="56"/>
      <c r="T4" s="56"/>
      <c r="U4" s="43"/>
      <c r="V4" s="43"/>
      <c r="W4" s="43"/>
      <c r="X4" s="43"/>
      <c r="Y4" s="43"/>
      <c r="Z4" s="43"/>
    </row>
    <row r="5">
      <c r="A5" s="70" t="s">
        <v>180</v>
      </c>
      <c r="B5" s="71"/>
      <c r="C5" s="71"/>
      <c r="D5" s="71"/>
      <c r="E5" s="72">
        <v>2.0</v>
      </c>
      <c r="F5" s="73">
        <f>SUM(F6:F10)</f>
        <v>5</v>
      </c>
      <c r="G5" s="74"/>
      <c r="H5" s="75">
        <f>SUM(H6:H10)</f>
        <v>0</v>
      </c>
      <c r="I5" s="76">
        <f>(E5/F5)*H5</f>
        <v>0</v>
      </c>
      <c r="J5" s="72">
        <v>1.0</v>
      </c>
      <c r="K5" s="77"/>
      <c r="L5" s="78">
        <f>SUM(L6:L10)</f>
        <v>0</v>
      </c>
      <c r="M5" s="79">
        <f>(J5/F5)*L5</f>
        <v>0</v>
      </c>
      <c r="N5" s="71"/>
      <c r="O5" s="73">
        <f>SUM(O6:O10)</f>
        <v>0</v>
      </c>
      <c r="P5" s="80">
        <f>(E5/F5)*O5</f>
        <v>0</v>
      </c>
      <c r="Q5" s="81"/>
      <c r="R5" s="78">
        <f>SUM(R6:R10)</f>
        <v>0</v>
      </c>
      <c r="S5" s="79">
        <f>(J5/F5)*R5</f>
        <v>0</v>
      </c>
      <c r="T5" s="58"/>
      <c r="U5" s="43"/>
      <c r="V5" s="43"/>
      <c r="W5" s="43"/>
      <c r="X5" s="43"/>
      <c r="Y5" s="43"/>
      <c r="Z5" s="43"/>
    </row>
    <row r="6">
      <c r="A6" s="52"/>
      <c r="B6" s="82" t="s">
        <v>181</v>
      </c>
      <c r="C6" s="82" t="s">
        <v>182</v>
      </c>
      <c r="D6" s="83" t="s">
        <v>183</v>
      </c>
      <c r="E6" s="82" t="s">
        <v>184</v>
      </c>
      <c r="F6" s="84">
        <f t="shared" ref="F6:F10" si="1">COUNTA(E6)</f>
        <v>1</v>
      </c>
      <c r="G6" s="85" t="s">
        <v>185</v>
      </c>
      <c r="H6" s="84">
        <f t="shared" ref="H6:H10" si="2">IF(AND(F6=1,G6="SÍ"),1,0)</f>
        <v>0</v>
      </c>
      <c r="I6" s="52"/>
      <c r="J6" s="52"/>
      <c r="K6" s="86" t="s">
        <v>185</v>
      </c>
      <c r="L6" s="87">
        <f t="shared" ref="L6:L10" si="3">IF(AND(F6=1,K6="SÍ"),1,0)</f>
        <v>0</v>
      </c>
      <c r="M6" s="88"/>
      <c r="N6" s="89" t="s">
        <v>10</v>
      </c>
      <c r="O6" s="87">
        <f t="shared" ref="O6:O10" si="4">IF(AND(H6=1,N6="SÍ"),1,0)</f>
        <v>0</v>
      </c>
      <c r="P6" s="56"/>
      <c r="Q6" s="89" t="s">
        <v>10</v>
      </c>
      <c r="R6" s="87">
        <f t="shared" ref="R6:R10" si="5">IF(AND(L6=1,Q6="SÍ"),1,0)</f>
        <v>0</v>
      </c>
      <c r="S6" s="56"/>
      <c r="T6" s="90" t="s">
        <v>186</v>
      </c>
      <c r="U6" s="43"/>
      <c r="V6" s="43"/>
      <c r="W6" s="43"/>
      <c r="X6" s="43"/>
      <c r="Y6" s="43"/>
      <c r="Z6" s="43"/>
    </row>
    <row r="7">
      <c r="A7" s="52"/>
      <c r="B7" s="82" t="s">
        <v>181</v>
      </c>
      <c r="C7" s="83" t="s">
        <v>182</v>
      </c>
      <c r="D7" s="83" t="s">
        <v>183</v>
      </c>
      <c r="E7" s="82" t="s">
        <v>184</v>
      </c>
      <c r="F7" s="84">
        <f t="shared" si="1"/>
        <v>1</v>
      </c>
      <c r="G7" s="85" t="s">
        <v>185</v>
      </c>
      <c r="H7" s="84">
        <f t="shared" si="2"/>
        <v>0</v>
      </c>
      <c r="I7" s="52"/>
      <c r="J7" s="52"/>
      <c r="K7" s="86" t="s">
        <v>185</v>
      </c>
      <c r="L7" s="87">
        <f t="shared" si="3"/>
        <v>0</v>
      </c>
      <c r="M7" s="88"/>
      <c r="N7" s="89" t="s">
        <v>10</v>
      </c>
      <c r="O7" s="87">
        <f t="shared" si="4"/>
        <v>0</v>
      </c>
      <c r="P7" s="56"/>
      <c r="Q7" s="89" t="s">
        <v>10</v>
      </c>
      <c r="R7" s="87">
        <f t="shared" si="5"/>
        <v>0</v>
      </c>
      <c r="S7" s="56"/>
      <c r="T7" s="90" t="s">
        <v>186</v>
      </c>
      <c r="U7" s="43"/>
      <c r="V7" s="43"/>
      <c r="W7" s="43"/>
      <c r="X7" s="43"/>
      <c r="Y7" s="43"/>
      <c r="Z7" s="43"/>
    </row>
    <row r="8">
      <c r="A8" s="52"/>
      <c r="B8" s="82" t="s">
        <v>181</v>
      </c>
      <c r="C8" s="83" t="s">
        <v>182</v>
      </c>
      <c r="D8" s="83" t="s">
        <v>183</v>
      </c>
      <c r="E8" s="83" t="s">
        <v>184</v>
      </c>
      <c r="F8" s="87">
        <f t="shared" si="1"/>
        <v>1</v>
      </c>
      <c r="G8" s="85" t="s">
        <v>185</v>
      </c>
      <c r="H8" s="87">
        <f t="shared" si="2"/>
        <v>0</v>
      </c>
      <c r="I8" s="52"/>
      <c r="J8" s="52"/>
      <c r="K8" s="86" t="s">
        <v>185</v>
      </c>
      <c r="L8" s="87">
        <f t="shared" si="3"/>
        <v>0</v>
      </c>
      <c r="M8" s="88"/>
      <c r="N8" s="89" t="s">
        <v>10</v>
      </c>
      <c r="O8" s="87">
        <f t="shared" si="4"/>
        <v>0</v>
      </c>
      <c r="P8" s="56"/>
      <c r="Q8" s="89" t="s">
        <v>10</v>
      </c>
      <c r="R8" s="87">
        <f t="shared" si="5"/>
        <v>0</v>
      </c>
      <c r="S8" s="56"/>
      <c r="T8" s="90" t="s">
        <v>186</v>
      </c>
      <c r="U8" s="43"/>
      <c r="V8" s="43"/>
      <c r="W8" s="43"/>
      <c r="X8" s="43"/>
      <c r="Y8" s="43"/>
      <c r="Z8" s="43"/>
    </row>
    <row r="9">
      <c r="A9" s="52"/>
      <c r="B9" s="83" t="s">
        <v>181</v>
      </c>
      <c r="C9" s="83" t="s">
        <v>182</v>
      </c>
      <c r="D9" s="83" t="s">
        <v>183</v>
      </c>
      <c r="E9" s="83" t="s">
        <v>184</v>
      </c>
      <c r="F9" s="87">
        <f t="shared" si="1"/>
        <v>1</v>
      </c>
      <c r="G9" s="91" t="s">
        <v>185</v>
      </c>
      <c r="H9" s="92">
        <f t="shared" si="2"/>
        <v>0</v>
      </c>
      <c r="I9" s="63"/>
      <c r="J9" s="52"/>
      <c r="K9" s="86" t="s">
        <v>185</v>
      </c>
      <c r="L9" s="87">
        <f t="shared" si="3"/>
        <v>0</v>
      </c>
      <c r="M9" s="88"/>
      <c r="N9" s="89" t="s">
        <v>10</v>
      </c>
      <c r="O9" s="87">
        <f t="shared" si="4"/>
        <v>0</v>
      </c>
      <c r="P9" s="56"/>
      <c r="Q9" s="89" t="s">
        <v>10</v>
      </c>
      <c r="R9" s="87">
        <f t="shared" si="5"/>
        <v>0</v>
      </c>
      <c r="S9" s="56"/>
      <c r="T9" s="90" t="s">
        <v>186</v>
      </c>
      <c r="U9" s="43"/>
      <c r="V9" s="43"/>
      <c r="W9" s="43"/>
      <c r="X9" s="43"/>
      <c r="Y9" s="43"/>
      <c r="Z9" s="43"/>
    </row>
    <row r="10">
      <c r="A10" s="52"/>
      <c r="B10" s="82" t="s">
        <v>181</v>
      </c>
      <c r="C10" s="82" t="s">
        <v>182</v>
      </c>
      <c r="D10" s="83" t="s">
        <v>183</v>
      </c>
      <c r="E10" s="82" t="s">
        <v>184</v>
      </c>
      <c r="F10" s="84">
        <f t="shared" si="1"/>
        <v>1</v>
      </c>
      <c r="G10" s="93" t="s">
        <v>185</v>
      </c>
      <c r="H10" s="84">
        <f t="shared" si="2"/>
        <v>0</v>
      </c>
      <c r="I10" s="52"/>
      <c r="J10" s="52"/>
      <c r="K10" s="86" t="s">
        <v>185</v>
      </c>
      <c r="L10" s="87">
        <f t="shared" si="3"/>
        <v>0</v>
      </c>
      <c r="M10" s="88"/>
      <c r="N10" s="89" t="s">
        <v>10</v>
      </c>
      <c r="O10" s="87">
        <f t="shared" si="4"/>
        <v>0</v>
      </c>
      <c r="P10" s="56"/>
      <c r="Q10" s="89" t="s">
        <v>10</v>
      </c>
      <c r="R10" s="87">
        <f t="shared" si="5"/>
        <v>0</v>
      </c>
      <c r="S10" s="56"/>
      <c r="T10" s="90" t="s">
        <v>186</v>
      </c>
      <c r="U10" s="43"/>
      <c r="V10" s="43"/>
      <c r="W10" s="43"/>
      <c r="X10" s="43"/>
      <c r="Y10" s="43"/>
      <c r="Z10" s="43"/>
    </row>
    <row r="11">
      <c r="A11" s="70" t="s">
        <v>187</v>
      </c>
      <c r="B11" s="94"/>
      <c r="C11" s="71"/>
      <c r="D11" s="71"/>
      <c r="E11" s="95">
        <v>2.0</v>
      </c>
      <c r="F11" s="96">
        <f>SUM(F12:F16)</f>
        <v>5</v>
      </c>
      <c r="G11" s="71"/>
      <c r="H11" s="96">
        <f>SUM(H12:H16)</f>
        <v>0</v>
      </c>
      <c r="I11" s="76">
        <f>(E11/F11)*H11</f>
        <v>0</v>
      </c>
      <c r="J11" s="72">
        <v>2.0</v>
      </c>
      <c r="K11" s="77"/>
      <c r="L11" s="78">
        <f>SUM(L12:L16)</f>
        <v>0</v>
      </c>
      <c r="M11" s="79">
        <f>(J11/F11)*L11</f>
        <v>0</v>
      </c>
      <c r="N11" s="71"/>
      <c r="O11" s="73">
        <f>SUM(O12:O16)</f>
        <v>0</v>
      </c>
      <c r="P11" s="80">
        <f>(E11/F11)*O11</f>
        <v>0</v>
      </c>
      <c r="Q11" s="81"/>
      <c r="R11" s="78">
        <f>SUM(R12:R16)</f>
        <v>0</v>
      </c>
      <c r="S11" s="79">
        <f>(J11/F11)*R11</f>
        <v>0</v>
      </c>
      <c r="T11" s="58"/>
      <c r="U11" s="43"/>
      <c r="V11" s="43"/>
      <c r="W11" s="43"/>
      <c r="X11" s="43"/>
      <c r="Y11" s="43"/>
      <c r="Z11" s="43"/>
    </row>
    <row r="12">
      <c r="A12" s="52"/>
      <c r="B12" s="82" t="s">
        <v>181</v>
      </c>
      <c r="C12" s="83" t="s">
        <v>182</v>
      </c>
      <c r="D12" s="83" t="s">
        <v>183</v>
      </c>
      <c r="E12" s="83" t="s">
        <v>184</v>
      </c>
      <c r="F12" s="87">
        <f t="shared" ref="F12:F16" si="6">COUNTA(E12)</f>
        <v>1</v>
      </c>
      <c r="G12" s="93" t="s">
        <v>185</v>
      </c>
      <c r="H12" s="87">
        <f t="shared" ref="H12:H16" si="7">IF(AND(F12=1,G12="SÍ"),1,0)</f>
        <v>0</v>
      </c>
      <c r="I12" s="52"/>
      <c r="J12" s="52"/>
      <c r="K12" s="86" t="s">
        <v>185</v>
      </c>
      <c r="L12" s="87">
        <f t="shared" ref="L12:L16" si="8">IF(AND(F12=1,K12="SÍ"),1,0)</f>
        <v>0</v>
      </c>
      <c r="M12" s="88"/>
      <c r="N12" s="89" t="s">
        <v>10</v>
      </c>
      <c r="O12" s="87">
        <f t="shared" ref="O12:O16" si="9">IF(AND(H12=1,N12="SÍ"),1,0)</f>
        <v>0</v>
      </c>
      <c r="P12" s="56"/>
      <c r="Q12" s="89" t="s">
        <v>10</v>
      </c>
      <c r="R12" s="87">
        <f t="shared" ref="R12:R16" si="10">IF(AND(L12=1,Q12="SÍ"),1,0)</f>
        <v>0</v>
      </c>
      <c r="S12" s="56"/>
      <c r="T12" s="90" t="s">
        <v>186</v>
      </c>
      <c r="U12" s="43"/>
      <c r="V12" s="43"/>
      <c r="W12" s="43"/>
      <c r="X12" s="43"/>
      <c r="Y12" s="43"/>
      <c r="Z12" s="43"/>
    </row>
    <row r="13">
      <c r="A13" s="52"/>
      <c r="B13" s="83" t="s">
        <v>181</v>
      </c>
      <c r="C13" s="83" t="s">
        <v>182</v>
      </c>
      <c r="D13" s="83" t="s">
        <v>183</v>
      </c>
      <c r="E13" s="83" t="s">
        <v>184</v>
      </c>
      <c r="F13" s="87">
        <f t="shared" si="6"/>
        <v>1</v>
      </c>
      <c r="G13" s="91" t="s">
        <v>185</v>
      </c>
      <c r="H13" s="92">
        <f t="shared" si="7"/>
        <v>0</v>
      </c>
      <c r="I13" s="63"/>
      <c r="J13" s="52"/>
      <c r="K13" s="86" t="s">
        <v>185</v>
      </c>
      <c r="L13" s="87">
        <f t="shared" si="8"/>
        <v>0</v>
      </c>
      <c r="M13" s="88"/>
      <c r="N13" s="89" t="s">
        <v>10</v>
      </c>
      <c r="O13" s="87">
        <f t="shared" si="9"/>
        <v>0</v>
      </c>
      <c r="P13" s="56"/>
      <c r="Q13" s="89" t="s">
        <v>10</v>
      </c>
      <c r="R13" s="87">
        <f t="shared" si="10"/>
        <v>0</v>
      </c>
      <c r="S13" s="56"/>
      <c r="T13" s="90" t="s">
        <v>186</v>
      </c>
      <c r="U13" s="43"/>
      <c r="V13" s="43"/>
      <c r="W13" s="43"/>
      <c r="X13" s="43"/>
      <c r="Y13" s="43"/>
      <c r="Z13" s="43"/>
    </row>
    <row r="14">
      <c r="A14" s="52"/>
      <c r="B14" s="82" t="s">
        <v>181</v>
      </c>
      <c r="C14" s="82" t="s">
        <v>182</v>
      </c>
      <c r="D14" s="83" t="s">
        <v>183</v>
      </c>
      <c r="E14" s="82" t="s">
        <v>184</v>
      </c>
      <c r="F14" s="84">
        <f t="shared" si="6"/>
        <v>1</v>
      </c>
      <c r="G14" s="93" t="s">
        <v>185</v>
      </c>
      <c r="H14" s="84">
        <f t="shared" si="7"/>
        <v>0</v>
      </c>
      <c r="I14" s="52"/>
      <c r="J14" s="52"/>
      <c r="K14" s="86" t="s">
        <v>185</v>
      </c>
      <c r="L14" s="87">
        <f t="shared" si="8"/>
        <v>0</v>
      </c>
      <c r="M14" s="88"/>
      <c r="N14" s="89" t="s">
        <v>10</v>
      </c>
      <c r="O14" s="87">
        <f t="shared" si="9"/>
        <v>0</v>
      </c>
      <c r="P14" s="56"/>
      <c r="Q14" s="89" t="s">
        <v>10</v>
      </c>
      <c r="R14" s="87">
        <f t="shared" si="10"/>
        <v>0</v>
      </c>
      <c r="S14" s="56"/>
      <c r="T14" s="90" t="s">
        <v>186</v>
      </c>
      <c r="U14" s="43"/>
      <c r="V14" s="43"/>
      <c r="W14" s="43"/>
      <c r="X14" s="43"/>
      <c r="Y14" s="43"/>
      <c r="Z14" s="43"/>
    </row>
    <row r="15">
      <c r="A15" s="52"/>
      <c r="B15" s="82" t="s">
        <v>181</v>
      </c>
      <c r="C15" s="82" t="s">
        <v>182</v>
      </c>
      <c r="D15" s="83" t="s">
        <v>183</v>
      </c>
      <c r="E15" s="82" t="s">
        <v>184</v>
      </c>
      <c r="F15" s="84">
        <f t="shared" si="6"/>
        <v>1</v>
      </c>
      <c r="G15" s="93" t="s">
        <v>185</v>
      </c>
      <c r="H15" s="84">
        <f t="shared" si="7"/>
        <v>0</v>
      </c>
      <c r="I15" s="52"/>
      <c r="J15" s="52"/>
      <c r="K15" s="86" t="s">
        <v>185</v>
      </c>
      <c r="L15" s="87">
        <f t="shared" si="8"/>
        <v>0</v>
      </c>
      <c r="M15" s="88"/>
      <c r="N15" s="89" t="s">
        <v>10</v>
      </c>
      <c r="O15" s="87">
        <f t="shared" si="9"/>
        <v>0</v>
      </c>
      <c r="P15" s="56"/>
      <c r="Q15" s="89" t="s">
        <v>10</v>
      </c>
      <c r="R15" s="87">
        <f t="shared" si="10"/>
        <v>0</v>
      </c>
      <c r="S15" s="56"/>
      <c r="T15" s="90" t="s">
        <v>186</v>
      </c>
      <c r="U15" s="43"/>
      <c r="V15" s="43"/>
      <c r="W15" s="43"/>
      <c r="X15" s="43"/>
      <c r="Y15" s="43"/>
      <c r="Z15" s="43"/>
    </row>
    <row r="16">
      <c r="A16" s="52"/>
      <c r="B16" s="82" t="s">
        <v>181</v>
      </c>
      <c r="C16" s="83" t="s">
        <v>182</v>
      </c>
      <c r="D16" s="83" t="s">
        <v>183</v>
      </c>
      <c r="E16" s="83" t="s">
        <v>184</v>
      </c>
      <c r="F16" s="87">
        <f t="shared" si="6"/>
        <v>1</v>
      </c>
      <c r="G16" s="93" t="s">
        <v>185</v>
      </c>
      <c r="H16" s="87">
        <f t="shared" si="7"/>
        <v>0</v>
      </c>
      <c r="I16" s="52"/>
      <c r="J16" s="52"/>
      <c r="K16" s="86" t="s">
        <v>185</v>
      </c>
      <c r="L16" s="87">
        <f t="shared" si="8"/>
        <v>0</v>
      </c>
      <c r="M16" s="88"/>
      <c r="N16" s="89" t="s">
        <v>10</v>
      </c>
      <c r="O16" s="87">
        <f t="shared" si="9"/>
        <v>0</v>
      </c>
      <c r="P16" s="56"/>
      <c r="Q16" s="89" t="s">
        <v>10</v>
      </c>
      <c r="R16" s="87">
        <f t="shared" si="10"/>
        <v>0</v>
      </c>
      <c r="S16" s="56"/>
      <c r="T16" s="90" t="s">
        <v>186</v>
      </c>
      <c r="U16" s="43"/>
      <c r="V16" s="43"/>
      <c r="W16" s="43"/>
      <c r="X16" s="43"/>
      <c r="Y16" s="43"/>
      <c r="Z16" s="43"/>
    </row>
    <row r="17">
      <c r="A17" s="70" t="s">
        <v>188</v>
      </c>
      <c r="B17" s="71"/>
      <c r="C17" s="71"/>
      <c r="D17" s="71"/>
      <c r="E17" s="72">
        <v>2.0</v>
      </c>
      <c r="F17" s="73">
        <f>SUM(F18:F22)</f>
        <v>5</v>
      </c>
      <c r="G17" s="74"/>
      <c r="H17" s="75">
        <f>SUM(H18:H22)</f>
        <v>0</v>
      </c>
      <c r="I17" s="76">
        <f>(E17/F17)*H17</f>
        <v>0</v>
      </c>
      <c r="J17" s="72">
        <v>1.0</v>
      </c>
      <c r="K17" s="77"/>
      <c r="L17" s="78">
        <f>SUM(L18:L22)</f>
        <v>0</v>
      </c>
      <c r="M17" s="79">
        <f>(J17/F17)*L17</f>
        <v>0</v>
      </c>
      <c r="N17" s="71"/>
      <c r="O17" s="73">
        <f>SUM(O18:O22)</f>
        <v>0</v>
      </c>
      <c r="P17" s="80">
        <f>(E17/F17)*O17</f>
        <v>0</v>
      </c>
      <c r="Q17" s="81"/>
      <c r="R17" s="78">
        <f>SUM(R18:R22)</f>
        <v>0</v>
      </c>
      <c r="S17" s="79">
        <f>(J17/F17)*R17</f>
        <v>0</v>
      </c>
      <c r="T17" s="58"/>
      <c r="U17" s="43"/>
      <c r="V17" s="43"/>
      <c r="W17" s="43"/>
      <c r="X17" s="43"/>
      <c r="Y17" s="43"/>
      <c r="Z17" s="43"/>
    </row>
    <row r="18">
      <c r="A18" s="52"/>
      <c r="B18" s="82" t="s">
        <v>181</v>
      </c>
      <c r="C18" s="82" t="s">
        <v>182</v>
      </c>
      <c r="D18" s="83" t="s">
        <v>183</v>
      </c>
      <c r="E18" s="82" t="s">
        <v>184</v>
      </c>
      <c r="F18" s="84">
        <f t="shared" ref="F18:F22" si="11">COUNTA(E18)</f>
        <v>1</v>
      </c>
      <c r="G18" s="93" t="s">
        <v>185</v>
      </c>
      <c r="H18" s="84">
        <f t="shared" ref="H18:H22" si="12">IF(AND(F18=1,G18="SÍ"),1,0)</f>
        <v>0</v>
      </c>
      <c r="I18" s="52"/>
      <c r="J18" s="52"/>
      <c r="K18" s="86" t="s">
        <v>185</v>
      </c>
      <c r="L18" s="87">
        <f t="shared" ref="L18:L22" si="13">IF(AND(F18=1,K18="SÍ"),1,0)</f>
        <v>0</v>
      </c>
      <c r="M18" s="88"/>
      <c r="N18" s="89" t="s">
        <v>10</v>
      </c>
      <c r="O18" s="87">
        <f t="shared" ref="O18:O22" si="14">IF(AND(H18=1,N18="SÍ"),1,0)</f>
        <v>0</v>
      </c>
      <c r="P18" s="56"/>
      <c r="Q18" s="89" t="s">
        <v>10</v>
      </c>
      <c r="R18" s="87">
        <f t="shared" ref="R18:R22" si="15">IF(AND(L18=1,Q18="SÍ"),1,0)</f>
        <v>0</v>
      </c>
      <c r="S18" s="56"/>
      <c r="T18" s="90" t="s">
        <v>186</v>
      </c>
      <c r="U18" s="43"/>
      <c r="V18" s="43"/>
      <c r="W18" s="43"/>
      <c r="X18" s="43"/>
      <c r="Y18" s="43"/>
      <c r="Z18" s="43"/>
    </row>
    <row r="19">
      <c r="A19" s="52"/>
      <c r="B19" s="82" t="s">
        <v>181</v>
      </c>
      <c r="C19" s="83" t="s">
        <v>182</v>
      </c>
      <c r="D19" s="83" t="s">
        <v>183</v>
      </c>
      <c r="E19" s="82" t="s">
        <v>184</v>
      </c>
      <c r="F19" s="84">
        <f t="shared" si="11"/>
        <v>1</v>
      </c>
      <c r="G19" s="93" t="s">
        <v>185</v>
      </c>
      <c r="H19" s="84">
        <f t="shared" si="12"/>
        <v>0</v>
      </c>
      <c r="I19" s="52"/>
      <c r="J19" s="52"/>
      <c r="K19" s="86" t="s">
        <v>185</v>
      </c>
      <c r="L19" s="87">
        <f t="shared" si="13"/>
        <v>0</v>
      </c>
      <c r="M19" s="88"/>
      <c r="N19" s="89" t="s">
        <v>10</v>
      </c>
      <c r="O19" s="87">
        <f t="shared" si="14"/>
        <v>0</v>
      </c>
      <c r="P19" s="56"/>
      <c r="Q19" s="89" t="s">
        <v>10</v>
      </c>
      <c r="R19" s="87">
        <f t="shared" si="15"/>
        <v>0</v>
      </c>
      <c r="S19" s="56"/>
      <c r="T19" s="90" t="s">
        <v>186</v>
      </c>
      <c r="U19" s="43"/>
      <c r="V19" s="43"/>
      <c r="W19" s="43"/>
      <c r="X19" s="43"/>
      <c r="Y19" s="43"/>
      <c r="Z19" s="43"/>
    </row>
    <row r="20">
      <c r="A20" s="52"/>
      <c r="B20" s="82" t="s">
        <v>181</v>
      </c>
      <c r="C20" s="83" t="s">
        <v>182</v>
      </c>
      <c r="D20" s="83" t="s">
        <v>183</v>
      </c>
      <c r="E20" s="83" t="s">
        <v>184</v>
      </c>
      <c r="F20" s="87">
        <f t="shared" si="11"/>
        <v>1</v>
      </c>
      <c r="G20" s="93" t="s">
        <v>185</v>
      </c>
      <c r="H20" s="87">
        <f t="shared" si="12"/>
        <v>0</v>
      </c>
      <c r="I20" s="52"/>
      <c r="J20" s="52"/>
      <c r="K20" s="86" t="s">
        <v>185</v>
      </c>
      <c r="L20" s="87">
        <f t="shared" si="13"/>
        <v>0</v>
      </c>
      <c r="M20" s="88"/>
      <c r="N20" s="89" t="s">
        <v>10</v>
      </c>
      <c r="O20" s="87">
        <f t="shared" si="14"/>
        <v>0</v>
      </c>
      <c r="P20" s="56"/>
      <c r="Q20" s="89" t="s">
        <v>10</v>
      </c>
      <c r="R20" s="87">
        <f t="shared" si="15"/>
        <v>0</v>
      </c>
      <c r="S20" s="56"/>
      <c r="T20" s="90" t="s">
        <v>186</v>
      </c>
      <c r="U20" s="43"/>
      <c r="V20" s="43"/>
      <c r="W20" s="43"/>
      <c r="X20" s="43"/>
      <c r="Y20" s="43"/>
      <c r="Z20" s="43"/>
    </row>
    <row r="21">
      <c r="A21" s="52"/>
      <c r="B21" s="83" t="s">
        <v>181</v>
      </c>
      <c r="C21" s="83" t="s">
        <v>182</v>
      </c>
      <c r="D21" s="83" t="s">
        <v>183</v>
      </c>
      <c r="E21" s="83" t="s">
        <v>184</v>
      </c>
      <c r="F21" s="87">
        <f t="shared" si="11"/>
        <v>1</v>
      </c>
      <c r="G21" s="91" t="s">
        <v>185</v>
      </c>
      <c r="H21" s="92">
        <f t="shared" si="12"/>
        <v>0</v>
      </c>
      <c r="I21" s="63"/>
      <c r="J21" s="52"/>
      <c r="K21" s="86" t="s">
        <v>185</v>
      </c>
      <c r="L21" s="87">
        <f t="shared" si="13"/>
        <v>0</v>
      </c>
      <c r="M21" s="88"/>
      <c r="N21" s="89" t="s">
        <v>10</v>
      </c>
      <c r="O21" s="87">
        <f t="shared" si="14"/>
        <v>0</v>
      </c>
      <c r="P21" s="56"/>
      <c r="Q21" s="89" t="s">
        <v>10</v>
      </c>
      <c r="R21" s="87">
        <f t="shared" si="15"/>
        <v>0</v>
      </c>
      <c r="S21" s="56"/>
      <c r="T21" s="90" t="s">
        <v>186</v>
      </c>
      <c r="U21" s="43"/>
      <c r="V21" s="43"/>
      <c r="W21" s="43"/>
      <c r="X21" s="43"/>
      <c r="Y21" s="43"/>
      <c r="Z21" s="43"/>
    </row>
    <row r="22">
      <c r="A22" s="52"/>
      <c r="B22" s="82" t="s">
        <v>181</v>
      </c>
      <c r="C22" s="82" t="s">
        <v>182</v>
      </c>
      <c r="D22" s="83" t="s">
        <v>183</v>
      </c>
      <c r="E22" s="82" t="s">
        <v>184</v>
      </c>
      <c r="F22" s="84">
        <f t="shared" si="11"/>
        <v>1</v>
      </c>
      <c r="G22" s="93" t="s">
        <v>185</v>
      </c>
      <c r="H22" s="84">
        <f t="shared" si="12"/>
        <v>0</v>
      </c>
      <c r="I22" s="52"/>
      <c r="J22" s="52"/>
      <c r="K22" s="86" t="s">
        <v>185</v>
      </c>
      <c r="L22" s="87">
        <f t="shared" si="13"/>
        <v>0</v>
      </c>
      <c r="M22" s="88"/>
      <c r="N22" s="89" t="s">
        <v>10</v>
      </c>
      <c r="O22" s="87">
        <f t="shared" si="14"/>
        <v>0</v>
      </c>
      <c r="P22" s="56"/>
      <c r="Q22" s="89" t="s">
        <v>10</v>
      </c>
      <c r="R22" s="87">
        <f t="shared" si="15"/>
        <v>0</v>
      </c>
      <c r="S22" s="56"/>
      <c r="T22" s="90" t="s">
        <v>186</v>
      </c>
      <c r="U22" s="43"/>
      <c r="V22" s="43"/>
      <c r="W22" s="43"/>
      <c r="X22" s="43"/>
      <c r="Y22" s="43"/>
      <c r="Z22" s="43"/>
    </row>
    <row r="23">
      <c r="A23" s="70" t="s">
        <v>234</v>
      </c>
      <c r="B23" s="94"/>
      <c r="C23" s="71"/>
      <c r="D23" s="71"/>
      <c r="E23" s="95">
        <v>2.0</v>
      </c>
      <c r="F23" s="96">
        <f>SUM(F24:F28)</f>
        <v>5</v>
      </c>
      <c r="G23" s="71"/>
      <c r="H23" s="96">
        <f>SUM(H24:H28)</f>
        <v>0</v>
      </c>
      <c r="I23" s="76">
        <f>(E23/F23)*H23</f>
        <v>0</v>
      </c>
      <c r="J23" s="72">
        <v>1.0</v>
      </c>
      <c r="K23" s="77"/>
      <c r="L23" s="78">
        <f>SUM(L24:L28)</f>
        <v>0</v>
      </c>
      <c r="M23" s="79">
        <f>(J23/F23)*L23</f>
        <v>0</v>
      </c>
      <c r="N23" s="71"/>
      <c r="O23" s="73">
        <f>SUM(O24:O28)</f>
        <v>0</v>
      </c>
      <c r="P23" s="80">
        <f>(E23/F23)*O23</f>
        <v>0</v>
      </c>
      <c r="Q23" s="81"/>
      <c r="R23" s="78">
        <f>SUM(R24:R28)</f>
        <v>0</v>
      </c>
      <c r="S23" s="79">
        <f>(J23/F23)*R23</f>
        <v>0</v>
      </c>
      <c r="T23" s="58"/>
      <c r="U23" s="43"/>
      <c r="V23" s="43"/>
      <c r="W23" s="43"/>
      <c r="X23" s="43"/>
      <c r="Y23" s="43"/>
      <c r="Z23" s="43"/>
    </row>
    <row r="24">
      <c r="A24" s="52"/>
      <c r="B24" s="82" t="s">
        <v>181</v>
      </c>
      <c r="C24" s="83" t="s">
        <v>182</v>
      </c>
      <c r="D24" s="83" t="s">
        <v>183</v>
      </c>
      <c r="E24" s="83" t="s">
        <v>184</v>
      </c>
      <c r="F24" s="87">
        <f t="shared" ref="F24:F28" si="16">COUNTA(E24)</f>
        <v>1</v>
      </c>
      <c r="G24" s="93" t="s">
        <v>185</v>
      </c>
      <c r="H24" s="87">
        <f t="shared" ref="H24:H28" si="17">IF(AND(F24=1,G24="SÍ"),1,0)</f>
        <v>0</v>
      </c>
      <c r="I24" s="52"/>
      <c r="J24" s="52"/>
      <c r="K24" s="86" t="s">
        <v>185</v>
      </c>
      <c r="L24" s="87">
        <f t="shared" ref="L24:L28" si="18">IF(AND(F24=1,K24="SÍ"),1,0)</f>
        <v>0</v>
      </c>
      <c r="M24" s="88"/>
      <c r="N24" s="89" t="s">
        <v>10</v>
      </c>
      <c r="O24" s="87">
        <f t="shared" ref="O24:O28" si="19">IF(AND(H24=1,N24="SÍ"),1,0)</f>
        <v>0</v>
      </c>
      <c r="P24" s="56"/>
      <c r="Q24" s="89" t="s">
        <v>10</v>
      </c>
      <c r="R24" s="87">
        <f t="shared" ref="R24:R28" si="20">IF(AND(L24=1,Q24="SÍ"),1,0)</f>
        <v>0</v>
      </c>
      <c r="S24" s="56"/>
      <c r="T24" s="90" t="s">
        <v>186</v>
      </c>
      <c r="U24" s="43"/>
      <c r="V24" s="43"/>
      <c r="W24" s="43"/>
      <c r="X24" s="43"/>
      <c r="Y24" s="43"/>
      <c r="Z24" s="43"/>
    </row>
    <row r="25">
      <c r="A25" s="52"/>
      <c r="B25" s="83" t="s">
        <v>181</v>
      </c>
      <c r="C25" s="83" t="s">
        <v>182</v>
      </c>
      <c r="D25" s="83" t="s">
        <v>183</v>
      </c>
      <c r="E25" s="83" t="s">
        <v>184</v>
      </c>
      <c r="F25" s="87">
        <f t="shared" si="16"/>
        <v>1</v>
      </c>
      <c r="G25" s="91" t="s">
        <v>185</v>
      </c>
      <c r="H25" s="92">
        <f t="shared" si="17"/>
        <v>0</v>
      </c>
      <c r="I25" s="63"/>
      <c r="J25" s="52"/>
      <c r="K25" s="86" t="s">
        <v>185</v>
      </c>
      <c r="L25" s="87">
        <f t="shared" si="18"/>
        <v>0</v>
      </c>
      <c r="M25" s="88"/>
      <c r="N25" s="89" t="s">
        <v>10</v>
      </c>
      <c r="O25" s="87">
        <f t="shared" si="19"/>
        <v>0</v>
      </c>
      <c r="P25" s="56"/>
      <c r="Q25" s="89" t="s">
        <v>10</v>
      </c>
      <c r="R25" s="87">
        <f t="shared" si="20"/>
        <v>0</v>
      </c>
      <c r="S25" s="56"/>
      <c r="T25" s="90" t="s">
        <v>186</v>
      </c>
      <c r="U25" s="43"/>
      <c r="V25" s="43"/>
      <c r="W25" s="43"/>
      <c r="X25" s="43"/>
      <c r="Y25" s="43"/>
      <c r="Z25" s="43"/>
    </row>
    <row r="26">
      <c r="A26" s="52"/>
      <c r="B26" s="82" t="s">
        <v>181</v>
      </c>
      <c r="C26" s="82" t="s">
        <v>182</v>
      </c>
      <c r="D26" s="83" t="s">
        <v>183</v>
      </c>
      <c r="E26" s="82" t="s">
        <v>184</v>
      </c>
      <c r="F26" s="84">
        <f t="shared" si="16"/>
        <v>1</v>
      </c>
      <c r="G26" s="93" t="s">
        <v>185</v>
      </c>
      <c r="H26" s="84">
        <f t="shared" si="17"/>
        <v>0</v>
      </c>
      <c r="I26" s="52"/>
      <c r="J26" s="52"/>
      <c r="K26" s="86" t="s">
        <v>185</v>
      </c>
      <c r="L26" s="87">
        <f t="shared" si="18"/>
        <v>0</v>
      </c>
      <c r="M26" s="88"/>
      <c r="N26" s="89" t="s">
        <v>10</v>
      </c>
      <c r="O26" s="87">
        <f t="shared" si="19"/>
        <v>0</v>
      </c>
      <c r="P26" s="56"/>
      <c r="Q26" s="89" t="s">
        <v>10</v>
      </c>
      <c r="R26" s="87">
        <f t="shared" si="20"/>
        <v>0</v>
      </c>
      <c r="S26" s="56"/>
      <c r="T26" s="90" t="s">
        <v>186</v>
      </c>
      <c r="U26" s="43"/>
      <c r="V26" s="43"/>
      <c r="W26" s="43"/>
      <c r="X26" s="43"/>
      <c r="Y26" s="43"/>
      <c r="Z26" s="43"/>
    </row>
    <row r="27">
      <c r="A27" s="52"/>
      <c r="B27" s="82" t="s">
        <v>181</v>
      </c>
      <c r="C27" s="83" t="s">
        <v>182</v>
      </c>
      <c r="D27" s="83" t="s">
        <v>183</v>
      </c>
      <c r="E27" s="82" t="s">
        <v>184</v>
      </c>
      <c r="F27" s="84">
        <f t="shared" si="16"/>
        <v>1</v>
      </c>
      <c r="G27" s="93" t="s">
        <v>185</v>
      </c>
      <c r="H27" s="84">
        <f t="shared" si="17"/>
        <v>0</v>
      </c>
      <c r="I27" s="52"/>
      <c r="J27" s="52"/>
      <c r="K27" s="86" t="s">
        <v>185</v>
      </c>
      <c r="L27" s="87">
        <f t="shared" si="18"/>
        <v>0</v>
      </c>
      <c r="M27" s="88"/>
      <c r="N27" s="89" t="s">
        <v>10</v>
      </c>
      <c r="O27" s="87">
        <f t="shared" si="19"/>
        <v>0</v>
      </c>
      <c r="P27" s="56"/>
      <c r="Q27" s="89" t="s">
        <v>10</v>
      </c>
      <c r="R27" s="87">
        <f t="shared" si="20"/>
        <v>0</v>
      </c>
      <c r="S27" s="56"/>
      <c r="T27" s="90" t="s">
        <v>186</v>
      </c>
      <c r="U27" s="43"/>
      <c r="V27" s="43"/>
      <c r="W27" s="43"/>
      <c r="X27" s="43"/>
      <c r="Y27" s="43"/>
      <c r="Z27" s="43"/>
    </row>
    <row r="28">
      <c r="A28" s="52"/>
      <c r="B28" s="82" t="s">
        <v>181</v>
      </c>
      <c r="C28" s="83" t="s">
        <v>182</v>
      </c>
      <c r="D28" s="83" t="s">
        <v>183</v>
      </c>
      <c r="E28" s="83" t="s">
        <v>184</v>
      </c>
      <c r="F28" s="87">
        <f t="shared" si="16"/>
        <v>1</v>
      </c>
      <c r="G28" s="93" t="s">
        <v>185</v>
      </c>
      <c r="H28" s="87">
        <f t="shared" si="17"/>
        <v>0</v>
      </c>
      <c r="I28" s="52"/>
      <c r="J28" s="52"/>
      <c r="K28" s="86" t="s">
        <v>185</v>
      </c>
      <c r="L28" s="87">
        <f t="shared" si="18"/>
        <v>0</v>
      </c>
      <c r="M28" s="88"/>
      <c r="N28" s="89" t="s">
        <v>10</v>
      </c>
      <c r="O28" s="87">
        <f t="shared" si="19"/>
        <v>0</v>
      </c>
      <c r="P28" s="56"/>
      <c r="Q28" s="89" t="s">
        <v>10</v>
      </c>
      <c r="R28" s="87">
        <f t="shared" si="20"/>
        <v>0</v>
      </c>
      <c r="S28" s="56"/>
      <c r="T28" s="90" t="s">
        <v>186</v>
      </c>
      <c r="U28" s="43"/>
      <c r="V28" s="43"/>
      <c r="W28" s="43"/>
      <c r="X28" s="43"/>
      <c r="Y28" s="43"/>
      <c r="Z28" s="43"/>
    </row>
    <row r="29">
      <c r="A29" s="70" t="s">
        <v>190</v>
      </c>
      <c r="B29" s="71"/>
      <c r="C29" s="71"/>
      <c r="D29" s="71"/>
      <c r="E29" s="72">
        <v>2.0</v>
      </c>
      <c r="F29" s="73">
        <f>SUM(F30:F34)</f>
        <v>5</v>
      </c>
      <c r="G29" s="71"/>
      <c r="H29" s="75">
        <f>SUM(H30:H34)</f>
        <v>0</v>
      </c>
      <c r="I29" s="76">
        <f>(E29/F29)*H29</f>
        <v>0</v>
      </c>
      <c r="J29" s="72">
        <v>1.0</v>
      </c>
      <c r="K29" s="77"/>
      <c r="L29" s="78">
        <f>SUM(L30:L34)</f>
        <v>0</v>
      </c>
      <c r="M29" s="79">
        <f>(J29/F29)*L29</f>
        <v>0</v>
      </c>
      <c r="N29" s="71"/>
      <c r="O29" s="73">
        <f>SUM(O30:O34)</f>
        <v>0</v>
      </c>
      <c r="P29" s="80">
        <f>(E29/F29)*O29</f>
        <v>0</v>
      </c>
      <c r="Q29" s="81"/>
      <c r="R29" s="78">
        <f>SUM(R30:R34)</f>
        <v>0</v>
      </c>
      <c r="S29" s="79">
        <f>(J29/F29)*R29</f>
        <v>0</v>
      </c>
      <c r="T29" s="58"/>
      <c r="U29" s="43"/>
      <c r="V29" s="43"/>
      <c r="W29" s="43"/>
      <c r="X29" s="43"/>
      <c r="Y29" s="43"/>
      <c r="Z29" s="43"/>
    </row>
    <row r="30">
      <c r="A30" s="52"/>
      <c r="B30" s="83" t="s">
        <v>181</v>
      </c>
      <c r="C30" s="83" t="s">
        <v>182</v>
      </c>
      <c r="D30" s="83" t="s">
        <v>183</v>
      </c>
      <c r="E30" s="83" t="s">
        <v>184</v>
      </c>
      <c r="F30" s="87">
        <f t="shared" ref="F30:F34" si="21">COUNTA(E30)</f>
        <v>1</v>
      </c>
      <c r="G30" s="91" t="s">
        <v>185</v>
      </c>
      <c r="H30" s="92">
        <f t="shared" ref="H30:H34" si="22">IF(AND(F30=1,G30="SÍ"),1,0)</f>
        <v>0</v>
      </c>
      <c r="I30" s="63"/>
      <c r="J30" s="52"/>
      <c r="K30" s="86" t="s">
        <v>185</v>
      </c>
      <c r="L30" s="87">
        <f t="shared" ref="L30:L34" si="23">IF(AND(F30=1,K30="SÍ"),1,0)</f>
        <v>0</v>
      </c>
      <c r="M30" s="88"/>
      <c r="N30" s="89" t="s">
        <v>10</v>
      </c>
      <c r="O30" s="87">
        <f t="shared" ref="O30:O34" si="24">IF(AND(H30=1,N30="SÍ"),1,0)</f>
        <v>0</v>
      </c>
      <c r="P30" s="56"/>
      <c r="Q30" s="89" t="s">
        <v>10</v>
      </c>
      <c r="R30" s="87">
        <f t="shared" ref="R30:R34" si="25">IF(AND(L30=1,Q30="SÍ"),1,0)</f>
        <v>0</v>
      </c>
      <c r="S30" s="56"/>
      <c r="T30" s="90" t="s">
        <v>186</v>
      </c>
      <c r="U30" s="43"/>
      <c r="V30" s="43"/>
      <c r="W30" s="43"/>
      <c r="X30" s="43"/>
      <c r="Y30" s="43"/>
      <c r="Z30" s="43"/>
    </row>
    <row r="31">
      <c r="A31" s="52"/>
      <c r="B31" s="82" t="s">
        <v>181</v>
      </c>
      <c r="C31" s="82" t="s">
        <v>182</v>
      </c>
      <c r="D31" s="83" t="s">
        <v>183</v>
      </c>
      <c r="E31" s="82" t="s">
        <v>184</v>
      </c>
      <c r="F31" s="84">
        <f t="shared" si="21"/>
        <v>1</v>
      </c>
      <c r="G31" s="93" t="s">
        <v>185</v>
      </c>
      <c r="H31" s="84">
        <f t="shared" si="22"/>
        <v>0</v>
      </c>
      <c r="I31" s="52"/>
      <c r="J31" s="52"/>
      <c r="K31" s="86" t="s">
        <v>185</v>
      </c>
      <c r="L31" s="87">
        <f t="shared" si="23"/>
        <v>0</v>
      </c>
      <c r="M31" s="88"/>
      <c r="N31" s="89" t="s">
        <v>10</v>
      </c>
      <c r="O31" s="87">
        <f t="shared" si="24"/>
        <v>0</v>
      </c>
      <c r="P31" s="56"/>
      <c r="Q31" s="89" t="s">
        <v>10</v>
      </c>
      <c r="R31" s="87">
        <f t="shared" si="25"/>
        <v>0</v>
      </c>
      <c r="S31" s="56"/>
      <c r="T31" s="90" t="s">
        <v>186</v>
      </c>
      <c r="U31" s="43"/>
      <c r="V31" s="43"/>
      <c r="W31" s="43"/>
      <c r="X31" s="43"/>
      <c r="Y31" s="43"/>
      <c r="Z31" s="43"/>
    </row>
    <row r="32">
      <c r="A32" s="52"/>
      <c r="B32" s="82" t="s">
        <v>181</v>
      </c>
      <c r="C32" s="83" t="s">
        <v>182</v>
      </c>
      <c r="D32" s="83" t="s">
        <v>183</v>
      </c>
      <c r="E32" s="82" t="s">
        <v>184</v>
      </c>
      <c r="F32" s="84">
        <f t="shared" si="21"/>
        <v>1</v>
      </c>
      <c r="G32" s="93" t="s">
        <v>185</v>
      </c>
      <c r="H32" s="84">
        <f t="shared" si="22"/>
        <v>0</v>
      </c>
      <c r="I32" s="52"/>
      <c r="J32" s="52"/>
      <c r="K32" s="86" t="s">
        <v>185</v>
      </c>
      <c r="L32" s="87">
        <f t="shared" si="23"/>
        <v>0</v>
      </c>
      <c r="M32" s="88"/>
      <c r="N32" s="89" t="s">
        <v>10</v>
      </c>
      <c r="O32" s="87">
        <f t="shared" si="24"/>
        <v>0</v>
      </c>
      <c r="P32" s="56"/>
      <c r="Q32" s="89" t="s">
        <v>10</v>
      </c>
      <c r="R32" s="87">
        <f t="shared" si="25"/>
        <v>0</v>
      </c>
      <c r="S32" s="56"/>
      <c r="T32" s="90" t="s">
        <v>186</v>
      </c>
      <c r="U32" s="43"/>
      <c r="V32" s="43"/>
      <c r="W32" s="43"/>
      <c r="X32" s="43"/>
      <c r="Y32" s="43"/>
      <c r="Z32" s="43"/>
    </row>
    <row r="33">
      <c r="A33" s="52"/>
      <c r="B33" s="82" t="s">
        <v>181</v>
      </c>
      <c r="C33" s="83" t="s">
        <v>182</v>
      </c>
      <c r="D33" s="83" t="s">
        <v>183</v>
      </c>
      <c r="E33" s="83" t="s">
        <v>184</v>
      </c>
      <c r="F33" s="87">
        <f t="shared" si="21"/>
        <v>1</v>
      </c>
      <c r="G33" s="93" t="s">
        <v>185</v>
      </c>
      <c r="H33" s="87">
        <f t="shared" si="22"/>
        <v>0</v>
      </c>
      <c r="I33" s="52"/>
      <c r="J33" s="52"/>
      <c r="K33" s="86" t="s">
        <v>185</v>
      </c>
      <c r="L33" s="87">
        <f t="shared" si="23"/>
        <v>0</v>
      </c>
      <c r="M33" s="88"/>
      <c r="N33" s="89" t="s">
        <v>10</v>
      </c>
      <c r="O33" s="87">
        <f t="shared" si="24"/>
        <v>0</v>
      </c>
      <c r="P33" s="56"/>
      <c r="Q33" s="89" t="s">
        <v>10</v>
      </c>
      <c r="R33" s="87">
        <f t="shared" si="25"/>
        <v>0</v>
      </c>
      <c r="S33" s="56"/>
      <c r="T33" s="90" t="s">
        <v>186</v>
      </c>
      <c r="U33" s="43"/>
      <c r="V33" s="43"/>
      <c r="W33" s="43"/>
      <c r="X33" s="43"/>
      <c r="Y33" s="43"/>
      <c r="Z33" s="43"/>
    </row>
    <row r="34">
      <c r="A34" s="52"/>
      <c r="B34" s="83" t="s">
        <v>181</v>
      </c>
      <c r="C34" s="83" t="s">
        <v>182</v>
      </c>
      <c r="D34" s="83" t="s">
        <v>183</v>
      </c>
      <c r="E34" s="83" t="s">
        <v>184</v>
      </c>
      <c r="F34" s="87">
        <f t="shared" si="21"/>
        <v>1</v>
      </c>
      <c r="G34" s="91" t="s">
        <v>185</v>
      </c>
      <c r="H34" s="92">
        <f t="shared" si="22"/>
        <v>0</v>
      </c>
      <c r="I34" s="63"/>
      <c r="J34" s="52"/>
      <c r="K34" s="86" t="s">
        <v>185</v>
      </c>
      <c r="L34" s="87">
        <f t="shared" si="23"/>
        <v>0</v>
      </c>
      <c r="M34" s="88"/>
      <c r="N34" s="89" t="s">
        <v>10</v>
      </c>
      <c r="O34" s="87">
        <f t="shared" si="24"/>
        <v>0</v>
      </c>
      <c r="P34" s="56"/>
      <c r="Q34" s="89" t="s">
        <v>10</v>
      </c>
      <c r="R34" s="87">
        <f t="shared" si="25"/>
        <v>0</v>
      </c>
      <c r="S34" s="56"/>
      <c r="T34" s="90" t="s">
        <v>186</v>
      </c>
      <c r="U34" s="43"/>
      <c r="V34" s="43"/>
      <c r="W34" s="43"/>
      <c r="X34" s="43"/>
      <c r="Y34" s="43"/>
      <c r="Z34" s="43"/>
    </row>
    <row r="35">
      <c r="A35" s="70" t="s">
        <v>235</v>
      </c>
      <c r="B35" s="94"/>
      <c r="C35" s="94"/>
      <c r="D35" s="71"/>
      <c r="E35" s="95">
        <v>2.0</v>
      </c>
      <c r="F35" s="96">
        <f>SUM(F36:F40)</f>
        <v>5</v>
      </c>
      <c r="G35" s="71"/>
      <c r="H35" s="96">
        <f>SUM(H36:H40)</f>
        <v>0</v>
      </c>
      <c r="I35" s="76">
        <f>(E35/F35)*H35</f>
        <v>0</v>
      </c>
      <c r="J35" s="72">
        <v>1.0</v>
      </c>
      <c r="K35" s="77"/>
      <c r="L35" s="78">
        <f>SUM(L36:L40)</f>
        <v>0</v>
      </c>
      <c r="M35" s="79">
        <f>(J35/F35)*L35</f>
        <v>0</v>
      </c>
      <c r="N35" s="71"/>
      <c r="O35" s="73">
        <f>SUM(O36:O40)</f>
        <v>0</v>
      </c>
      <c r="P35" s="80">
        <f>(E35/F35)*O35</f>
        <v>0</v>
      </c>
      <c r="Q35" s="81"/>
      <c r="R35" s="78">
        <f>SUM(R36:R40)</f>
        <v>0</v>
      </c>
      <c r="S35" s="79">
        <f>(J35/F35)*R35</f>
        <v>0</v>
      </c>
      <c r="T35" s="58"/>
      <c r="U35" s="43"/>
      <c r="V35" s="43"/>
      <c r="W35" s="43"/>
      <c r="X35" s="43"/>
      <c r="Y35" s="43"/>
      <c r="Z35" s="43"/>
    </row>
    <row r="36">
      <c r="A36" s="52"/>
      <c r="B36" s="82" t="s">
        <v>181</v>
      </c>
      <c r="C36" s="83" t="s">
        <v>182</v>
      </c>
      <c r="D36" s="83" t="s">
        <v>183</v>
      </c>
      <c r="E36" s="82" t="s">
        <v>184</v>
      </c>
      <c r="F36" s="84">
        <f t="shared" ref="F36:F40" si="26">COUNTA(E36)</f>
        <v>1</v>
      </c>
      <c r="G36" s="93" t="s">
        <v>185</v>
      </c>
      <c r="H36" s="84">
        <f t="shared" ref="H36:H40" si="27">IF(AND(F36=1,G36="SÍ"),1,0)</f>
        <v>0</v>
      </c>
      <c r="I36" s="52"/>
      <c r="J36" s="52"/>
      <c r="K36" s="86" t="s">
        <v>185</v>
      </c>
      <c r="L36" s="87">
        <f t="shared" ref="L36:L40" si="28">IF(AND(F36=1,K36="SÍ"),1,0)</f>
        <v>0</v>
      </c>
      <c r="M36" s="88"/>
      <c r="N36" s="89" t="s">
        <v>10</v>
      </c>
      <c r="O36" s="87">
        <f t="shared" ref="O36:O40" si="29">IF(AND(H36=1,N36="SÍ"),1,0)</f>
        <v>0</v>
      </c>
      <c r="P36" s="56"/>
      <c r="Q36" s="89" t="s">
        <v>10</v>
      </c>
      <c r="R36" s="87">
        <f t="shared" ref="R36:R40" si="30">IF(AND(L36=1,Q36="SÍ"),1,0)</f>
        <v>0</v>
      </c>
      <c r="S36" s="56"/>
      <c r="T36" s="90" t="s">
        <v>186</v>
      </c>
      <c r="U36" s="43"/>
      <c r="V36" s="43"/>
      <c r="W36" s="43"/>
      <c r="X36" s="43"/>
      <c r="Y36" s="43"/>
      <c r="Z36" s="43"/>
    </row>
    <row r="37">
      <c r="A37" s="52"/>
      <c r="B37" s="82" t="s">
        <v>181</v>
      </c>
      <c r="C37" s="83" t="s">
        <v>182</v>
      </c>
      <c r="D37" s="83" t="s">
        <v>183</v>
      </c>
      <c r="E37" s="83" t="s">
        <v>184</v>
      </c>
      <c r="F37" s="87">
        <f t="shared" si="26"/>
        <v>1</v>
      </c>
      <c r="G37" s="93" t="s">
        <v>185</v>
      </c>
      <c r="H37" s="87">
        <f t="shared" si="27"/>
        <v>0</v>
      </c>
      <c r="I37" s="52"/>
      <c r="J37" s="52"/>
      <c r="K37" s="86" t="s">
        <v>185</v>
      </c>
      <c r="L37" s="87">
        <f t="shared" si="28"/>
        <v>0</v>
      </c>
      <c r="M37" s="88"/>
      <c r="N37" s="89" t="s">
        <v>10</v>
      </c>
      <c r="O37" s="87">
        <f t="shared" si="29"/>
        <v>0</v>
      </c>
      <c r="P37" s="56"/>
      <c r="Q37" s="89" t="s">
        <v>10</v>
      </c>
      <c r="R37" s="87">
        <f t="shared" si="30"/>
        <v>0</v>
      </c>
      <c r="S37" s="56"/>
      <c r="T37" s="90" t="s">
        <v>186</v>
      </c>
      <c r="U37" s="43"/>
      <c r="V37" s="43"/>
      <c r="W37" s="43"/>
      <c r="X37" s="43"/>
      <c r="Y37" s="43"/>
      <c r="Z37" s="43"/>
    </row>
    <row r="38">
      <c r="A38" s="52"/>
      <c r="B38" s="83" t="s">
        <v>181</v>
      </c>
      <c r="C38" s="83" t="s">
        <v>182</v>
      </c>
      <c r="D38" s="83" t="s">
        <v>183</v>
      </c>
      <c r="E38" s="83" t="s">
        <v>184</v>
      </c>
      <c r="F38" s="87">
        <f t="shared" si="26"/>
        <v>1</v>
      </c>
      <c r="G38" s="91" t="s">
        <v>185</v>
      </c>
      <c r="H38" s="92">
        <f t="shared" si="27"/>
        <v>0</v>
      </c>
      <c r="I38" s="63"/>
      <c r="J38" s="52"/>
      <c r="K38" s="86" t="s">
        <v>185</v>
      </c>
      <c r="L38" s="87">
        <f t="shared" si="28"/>
        <v>0</v>
      </c>
      <c r="M38" s="88"/>
      <c r="N38" s="89" t="s">
        <v>10</v>
      </c>
      <c r="O38" s="87">
        <f t="shared" si="29"/>
        <v>0</v>
      </c>
      <c r="P38" s="56"/>
      <c r="Q38" s="89" t="s">
        <v>10</v>
      </c>
      <c r="R38" s="87">
        <f t="shared" si="30"/>
        <v>0</v>
      </c>
      <c r="S38" s="56"/>
      <c r="T38" s="90" t="s">
        <v>186</v>
      </c>
      <c r="U38" s="43"/>
      <c r="V38" s="43"/>
      <c r="W38" s="43"/>
      <c r="X38" s="43"/>
      <c r="Y38" s="43"/>
      <c r="Z38" s="43"/>
    </row>
    <row r="39">
      <c r="A39" s="52"/>
      <c r="B39" s="82" t="s">
        <v>181</v>
      </c>
      <c r="C39" s="82" t="s">
        <v>182</v>
      </c>
      <c r="D39" s="83" t="s">
        <v>183</v>
      </c>
      <c r="E39" s="82" t="s">
        <v>184</v>
      </c>
      <c r="F39" s="84">
        <f t="shared" si="26"/>
        <v>1</v>
      </c>
      <c r="G39" s="93" t="s">
        <v>185</v>
      </c>
      <c r="H39" s="87">
        <f t="shared" si="27"/>
        <v>0</v>
      </c>
      <c r="I39" s="52"/>
      <c r="J39" s="52"/>
      <c r="K39" s="86" t="s">
        <v>185</v>
      </c>
      <c r="L39" s="87">
        <f t="shared" si="28"/>
        <v>0</v>
      </c>
      <c r="M39" s="88"/>
      <c r="N39" s="89" t="s">
        <v>10</v>
      </c>
      <c r="O39" s="87">
        <f t="shared" si="29"/>
        <v>0</v>
      </c>
      <c r="P39" s="56"/>
      <c r="Q39" s="89" t="s">
        <v>10</v>
      </c>
      <c r="R39" s="87">
        <f t="shared" si="30"/>
        <v>0</v>
      </c>
      <c r="S39" s="56"/>
      <c r="T39" s="90" t="s">
        <v>186</v>
      </c>
      <c r="U39" s="43"/>
      <c r="V39" s="43"/>
      <c r="W39" s="43"/>
      <c r="X39" s="43"/>
      <c r="Y39" s="43"/>
      <c r="Z39" s="43"/>
    </row>
    <row r="40">
      <c r="A40" s="52"/>
      <c r="B40" s="82" t="s">
        <v>181</v>
      </c>
      <c r="C40" s="83" t="s">
        <v>182</v>
      </c>
      <c r="D40" s="83" t="s">
        <v>183</v>
      </c>
      <c r="E40" s="82" t="s">
        <v>184</v>
      </c>
      <c r="F40" s="84">
        <f t="shared" si="26"/>
        <v>1</v>
      </c>
      <c r="G40" s="93" t="s">
        <v>185</v>
      </c>
      <c r="H40" s="87">
        <f t="shared" si="27"/>
        <v>0</v>
      </c>
      <c r="I40" s="52"/>
      <c r="J40" s="52"/>
      <c r="K40" s="86" t="s">
        <v>185</v>
      </c>
      <c r="L40" s="87">
        <f t="shared" si="28"/>
        <v>0</v>
      </c>
      <c r="M40" s="88"/>
      <c r="N40" s="89" t="s">
        <v>10</v>
      </c>
      <c r="O40" s="87">
        <f t="shared" si="29"/>
        <v>0</v>
      </c>
      <c r="P40" s="56"/>
      <c r="Q40" s="89" t="s">
        <v>10</v>
      </c>
      <c r="R40" s="87">
        <f t="shared" si="30"/>
        <v>0</v>
      </c>
      <c r="S40" s="56"/>
      <c r="T40" s="90" t="s">
        <v>186</v>
      </c>
      <c r="U40" s="43"/>
      <c r="V40" s="43"/>
      <c r="W40" s="43"/>
      <c r="X40" s="43"/>
      <c r="Y40" s="43"/>
      <c r="Z40" s="43"/>
    </row>
    <row r="41">
      <c r="A41" s="97" t="s">
        <v>192</v>
      </c>
      <c r="B41" s="98"/>
      <c r="C41" s="99" t="s">
        <v>185</v>
      </c>
      <c r="D41" s="52"/>
      <c r="E41" s="52"/>
      <c r="F41" s="52"/>
      <c r="G41" s="52"/>
      <c r="H41" s="52"/>
      <c r="I41" s="52"/>
      <c r="J41" s="52"/>
      <c r="K41" s="100"/>
      <c r="L41" s="88"/>
      <c r="M41" s="88"/>
      <c r="N41" s="97" t="s">
        <v>193</v>
      </c>
      <c r="O41" s="101"/>
      <c r="P41" s="102" t="s">
        <v>185</v>
      </c>
      <c r="Q41" s="101"/>
      <c r="R41" s="101"/>
      <c r="S41" s="56"/>
      <c r="T41" s="101"/>
      <c r="U41" s="43"/>
      <c r="V41" s="43"/>
      <c r="W41" s="43"/>
      <c r="X41" s="43"/>
      <c r="Y41" s="43"/>
      <c r="Z41" s="43"/>
    </row>
    <row r="42">
      <c r="A42" s="70" t="s">
        <v>194</v>
      </c>
      <c r="B42" s="71"/>
      <c r="C42" s="71"/>
      <c r="D42" s="71"/>
      <c r="E42" s="72">
        <v>2.0</v>
      </c>
      <c r="F42" s="73">
        <f>SUM(F43:F47)</f>
        <v>5</v>
      </c>
      <c r="G42" s="71"/>
      <c r="H42" s="75">
        <f>SUM(H43:H47)</f>
        <v>0</v>
      </c>
      <c r="I42" s="76">
        <f>(E42/F42)*H42</f>
        <v>0</v>
      </c>
      <c r="J42" s="72">
        <v>1.0</v>
      </c>
      <c r="K42" s="77"/>
      <c r="L42" s="78">
        <f>SUM(L43:L47)</f>
        <v>0</v>
      </c>
      <c r="M42" s="79">
        <f>(J42/F42)*L42</f>
        <v>0</v>
      </c>
      <c r="N42" s="71"/>
      <c r="O42" s="73">
        <f>SUM(O43:O47)</f>
        <v>0</v>
      </c>
      <c r="P42" s="80">
        <f>(E42/F42)*O42</f>
        <v>0</v>
      </c>
      <c r="Q42" s="81"/>
      <c r="R42" s="78">
        <f>SUM(R43:R47)</f>
        <v>0</v>
      </c>
      <c r="S42" s="79">
        <f>(J42/F42)*R42</f>
        <v>0</v>
      </c>
      <c r="T42" s="58"/>
      <c r="U42" s="43"/>
      <c r="V42" s="43"/>
      <c r="W42" s="43"/>
      <c r="X42" s="43"/>
      <c r="Y42" s="43"/>
      <c r="Z42" s="43"/>
    </row>
    <row r="43">
      <c r="A43" s="52"/>
      <c r="B43" s="83" t="s">
        <v>181</v>
      </c>
      <c r="C43" s="83" t="s">
        <v>182</v>
      </c>
      <c r="D43" s="83" t="s">
        <v>183</v>
      </c>
      <c r="E43" s="83" t="s">
        <v>184</v>
      </c>
      <c r="F43" s="87">
        <f t="shared" ref="F43:F47" si="31">COUNTA(E43)</f>
        <v>1</v>
      </c>
      <c r="G43" s="91" t="s">
        <v>185</v>
      </c>
      <c r="H43" s="92">
        <f t="shared" ref="H43:H47" si="32">IF(AND(F43=1,G43="SÍ"),1,0)</f>
        <v>0</v>
      </c>
      <c r="I43" s="63"/>
      <c r="J43" s="52"/>
      <c r="K43" s="86" t="s">
        <v>185</v>
      </c>
      <c r="L43" s="87">
        <f t="shared" ref="L43:L47" si="33">IF(AND(F43=1,K43="SÍ"),1,0)</f>
        <v>0</v>
      </c>
      <c r="M43" s="88"/>
      <c r="N43" s="89" t="s">
        <v>10</v>
      </c>
      <c r="O43" s="87">
        <f t="shared" ref="O43:O47" si="34">IF(AND(H43=1,N43="SÍ"),1,0)</f>
        <v>0</v>
      </c>
      <c r="P43" s="56"/>
      <c r="Q43" s="89" t="s">
        <v>10</v>
      </c>
      <c r="R43" s="87">
        <f t="shared" ref="R43:R47" si="35">IF(AND(L43=1,Q43="SÍ"),1,0)</f>
        <v>0</v>
      </c>
      <c r="S43" s="56"/>
      <c r="T43" s="90" t="s">
        <v>186</v>
      </c>
      <c r="U43" s="43"/>
      <c r="V43" s="43"/>
      <c r="W43" s="43"/>
      <c r="X43" s="43"/>
      <c r="Y43" s="43"/>
      <c r="Z43" s="43"/>
    </row>
    <row r="44">
      <c r="A44" s="52"/>
      <c r="B44" s="82" t="s">
        <v>181</v>
      </c>
      <c r="C44" s="82" t="s">
        <v>182</v>
      </c>
      <c r="D44" s="83" t="s">
        <v>183</v>
      </c>
      <c r="E44" s="82" t="s">
        <v>184</v>
      </c>
      <c r="F44" s="84">
        <f t="shared" si="31"/>
        <v>1</v>
      </c>
      <c r="G44" s="93" t="s">
        <v>185</v>
      </c>
      <c r="H44" s="87">
        <f t="shared" si="32"/>
        <v>0</v>
      </c>
      <c r="I44" s="52"/>
      <c r="J44" s="52"/>
      <c r="K44" s="86" t="s">
        <v>185</v>
      </c>
      <c r="L44" s="87">
        <f t="shared" si="33"/>
        <v>0</v>
      </c>
      <c r="M44" s="88"/>
      <c r="N44" s="89" t="s">
        <v>10</v>
      </c>
      <c r="O44" s="87">
        <f t="shared" si="34"/>
        <v>0</v>
      </c>
      <c r="P44" s="56"/>
      <c r="Q44" s="89" t="s">
        <v>10</v>
      </c>
      <c r="R44" s="87">
        <f t="shared" si="35"/>
        <v>0</v>
      </c>
      <c r="S44" s="56"/>
      <c r="T44" s="90" t="s">
        <v>186</v>
      </c>
      <c r="U44" s="43"/>
      <c r="V44" s="43"/>
      <c r="W44" s="43"/>
      <c r="X44" s="43"/>
      <c r="Y44" s="43"/>
      <c r="Z44" s="43"/>
    </row>
    <row r="45">
      <c r="A45" s="52"/>
      <c r="B45" s="82" t="s">
        <v>181</v>
      </c>
      <c r="C45" s="83" t="s">
        <v>182</v>
      </c>
      <c r="D45" s="83" t="s">
        <v>183</v>
      </c>
      <c r="E45" s="82" t="s">
        <v>184</v>
      </c>
      <c r="F45" s="84">
        <f t="shared" si="31"/>
        <v>1</v>
      </c>
      <c r="G45" s="93" t="s">
        <v>185</v>
      </c>
      <c r="H45" s="87">
        <f t="shared" si="32"/>
        <v>0</v>
      </c>
      <c r="I45" s="52"/>
      <c r="J45" s="52"/>
      <c r="K45" s="86" t="s">
        <v>185</v>
      </c>
      <c r="L45" s="87">
        <f t="shared" si="33"/>
        <v>0</v>
      </c>
      <c r="M45" s="88"/>
      <c r="N45" s="89" t="s">
        <v>10</v>
      </c>
      <c r="O45" s="87">
        <f t="shared" si="34"/>
        <v>0</v>
      </c>
      <c r="P45" s="56"/>
      <c r="Q45" s="89" t="s">
        <v>10</v>
      </c>
      <c r="R45" s="87">
        <f t="shared" si="35"/>
        <v>0</v>
      </c>
      <c r="S45" s="56"/>
      <c r="T45" s="90" t="s">
        <v>186</v>
      </c>
      <c r="U45" s="43"/>
      <c r="V45" s="43"/>
      <c r="W45" s="43"/>
      <c r="X45" s="43"/>
      <c r="Y45" s="43"/>
      <c r="Z45" s="43"/>
    </row>
    <row r="46">
      <c r="A46" s="52"/>
      <c r="B46" s="82" t="s">
        <v>181</v>
      </c>
      <c r="C46" s="83" t="s">
        <v>182</v>
      </c>
      <c r="D46" s="83" t="s">
        <v>183</v>
      </c>
      <c r="E46" s="83" t="s">
        <v>184</v>
      </c>
      <c r="F46" s="87">
        <f t="shared" si="31"/>
        <v>1</v>
      </c>
      <c r="G46" s="93" t="s">
        <v>185</v>
      </c>
      <c r="H46" s="87">
        <f t="shared" si="32"/>
        <v>0</v>
      </c>
      <c r="I46" s="52"/>
      <c r="J46" s="52"/>
      <c r="K46" s="86" t="s">
        <v>185</v>
      </c>
      <c r="L46" s="87">
        <f t="shared" si="33"/>
        <v>0</v>
      </c>
      <c r="M46" s="88"/>
      <c r="N46" s="89" t="s">
        <v>10</v>
      </c>
      <c r="O46" s="87">
        <f t="shared" si="34"/>
        <v>0</v>
      </c>
      <c r="P46" s="56"/>
      <c r="Q46" s="89" t="s">
        <v>10</v>
      </c>
      <c r="R46" s="87">
        <f t="shared" si="35"/>
        <v>0</v>
      </c>
      <c r="S46" s="56"/>
      <c r="T46" s="90" t="s">
        <v>186</v>
      </c>
      <c r="U46" s="43"/>
      <c r="V46" s="43"/>
      <c r="W46" s="43"/>
      <c r="X46" s="43"/>
      <c r="Y46" s="43"/>
      <c r="Z46" s="43"/>
    </row>
    <row r="47">
      <c r="A47" s="52"/>
      <c r="B47" s="83" t="s">
        <v>181</v>
      </c>
      <c r="C47" s="83" t="s">
        <v>182</v>
      </c>
      <c r="D47" s="83" t="s">
        <v>183</v>
      </c>
      <c r="E47" s="83" t="s">
        <v>184</v>
      </c>
      <c r="F47" s="87">
        <f t="shared" si="31"/>
        <v>1</v>
      </c>
      <c r="G47" s="103" t="s">
        <v>185</v>
      </c>
      <c r="H47" s="92">
        <f t="shared" si="32"/>
        <v>0</v>
      </c>
      <c r="I47" s="63"/>
      <c r="J47" s="52"/>
      <c r="K47" s="86" t="s">
        <v>185</v>
      </c>
      <c r="L47" s="87">
        <f t="shared" si="33"/>
        <v>0</v>
      </c>
      <c r="M47" s="88"/>
      <c r="N47" s="89" t="s">
        <v>10</v>
      </c>
      <c r="O47" s="87">
        <f t="shared" si="34"/>
        <v>0</v>
      </c>
      <c r="P47" s="56"/>
      <c r="Q47" s="89" t="s">
        <v>10</v>
      </c>
      <c r="R47" s="87">
        <f t="shared" si="35"/>
        <v>0</v>
      </c>
      <c r="S47" s="56"/>
      <c r="T47" s="90" t="s">
        <v>186</v>
      </c>
      <c r="U47" s="43"/>
      <c r="V47" s="43"/>
      <c r="W47" s="43"/>
      <c r="X47" s="43"/>
      <c r="Y47" s="43"/>
      <c r="Z47" s="43"/>
    </row>
    <row r="48">
      <c r="A48" s="52"/>
      <c r="B48" s="52"/>
      <c r="C48" s="52"/>
      <c r="D48" s="52"/>
      <c r="E48" s="152"/>
      <c r="F48" s="52"/>
      <c r="G48" s="52"/>
      <c r="H48" s="52"/>
      <c r="I48" s="53"/>
      <c r="J48" s="167" t="s">
        <v>236</v>
      </c>
      <c r="K48" s="168"/>
      <c r="L48" s="169"/>
      <c r="M48" s="79">
        <f>IF(M49&gt;M55,M49,M55)</f>
        <v>0</v>
      </c>
      <c r="N48" s="71"/>
      <c r="O48" s="71"/>
      <c r="P48" s="170"/>
      <c r="Q48" s="81"/>
      <c r="R48" s="81"/>
      <c r="S48" s="79">
        <f>IF(S49&gt;S55,S49,S55)</f>
        <v>0</v>
      </c>
      <c r="T48" s="58"/>
      <c r="U48" s="43"/>
      <c r="V48" s="43"/>
      <c r="W48" s="43"/>
      <c r="X48" s="43"/>
      <c r="Y48" s="43"/>
      <c r="Z48" s="43"/>
    </row>
    <row r="49">
      <c r="A49" s="70" t="s">
        <v>237</v>
      </c>
      <c r="B49" s="71"/>
      <c r="C49" s="71"/>
      <c r="D49" s="71"/>
      <c r="E49" s="72">
        <v>2.0</v>
      </c>
      <c r="F49" s="73">
        <f>SUM(F50:F54)</f>
        <v>5</v>
      </c>
      <c r="G49" s="71"/>
      <c r="H49" s="73">
        <f>SUM(H50:H54)</f>
        <v>0</v>
      </c>
      <c r="I49" s="76">
        <f>(E49/F49)*H49</f>
        <v>0</v>
      </c>
      <c r="J49" s="72">
        <v>1.0</v>
      </c>
      <c r="K49" s="77"/>
      <c r="L49" s="78">
        <f>SUM(L50:L54)</f>
        <v>0</v>
      </c>
      <c r="M49" s="79">
        <f>(J49/F49)*L49</f>
        <v>0</v>
      </c>
      <c r="N49" s="71"/>
      <c r="O49" s="73">
        <f>SUM(O50:O54)</f>
        <v>0</v>
      </c>
      <c r="P49" s="80">
        <f>(E49/F49)*O49</f>
        <v>0</v>
      </c>
      <c r="Q49" s="81"/>
      <c r="R49" s="78">
        <f>SUM(R50:R54)</f>
        <v>0</v>
      </c>
      <c r="S49" s="79">
        <f>(J49/F49)*R49</f>
        <v>0</v>
      </c>
      <c r="T49" s="58"/>
      <c r="U49" s="43"/>
      <c r="V49" s="43"/>
      <c r="W49" s="43"/>
      <c r="X49" s="43"/>
      <c r="Y49" s="43"/>
      <c r="Z49" s="43"/>
    </row>
    <row r="50">
      <c r="A50" s="52"/>
      <c r="B50" s="104" t="s">
        <v>181</v>
      </c>
      <c r="C50" s="83" t="s">
        <v>182</v>
      </c>
      <c r="D50" s="83" t="s">
        <v>183</v>
      </c>
      <c r="E50" s="83" t="s">
        <v>184</v>
      </c>
      <c r="F50" s="84">
        <f t="shared" ref="F50:F54" si="36">COUNTA(E50)</f>
        <v>1</v>
      </c>
      <c r="G50" s="93" t="s">
        <v>185</v>
      </c>
      <c r="H50" s="87">
        <f t="shared" ref="H50:H54" si="37">IF(AND(F50=1,G50="SÍ"),1,0)</f>
        <v>0</v>
      </c>
      <c r="I50" s="52"/>
      <c r="J50" s="52"/>
      <c r="K50" s="86" t="s">
        <v>185</v>
      </c>
      <c r="L50" s="87">
        <f t="shared" ref="L50:L54" si="38">IF(AND(F50=1,K50="SÍ"),1,0)</f>
        <v>0</v>
      </c>
      <c r="M50" s="88"/>
      <c r="N50" s="89" t="s">
        <v>238</v>
      </c>
      <c r="O50" s="87">
        <f t="shared" ref="O50:O54" si="39">IF(AND(H50=1,N50="SÍ"),1,0)</f>
        <v>0</v>
      </c>
      <c r="P50" s="56"/>
      <c r="Q50" s="89" t="s">
        <v>10</v>
      </c>
      <c r="R50" s="87">
        <f t="shared" ref="R50:R54" si="40">IF(AND(L50=1,Q50="SÍ"),1,0)</f>
        <v>0</v>
      </c>
      <c r="S50" s="56"/>
      <c r="T50" s="90" t="s">
        <v>186</v>
      </c>
      <c r="U50" s="43"/>
      <c r="V50" s="43"/>
      <c r="W50" s="43"/>
      <c r="X50" s="43"/>
      <c r="Y50" s="43"/>
      <c r="Z50" s="43"/>
    </row>
    <row r="51">
      <c r="A51" s="52"/>
      <c r="B51" s="83" t="s">
        <v>181</v>
      </c>
      <c r="C51" s="83" t="s">
        <v>182</v>
      </c>
      <c r="D51" s="83" t="s">
        <v>183</v>
      </c>
      <c r="E51" s="83" t="s">
        <v>184</v>
      </c>
      <c r="F51" s="87">
        <f t="shared" si="36"/>
        <v>1</v>
      </c>
      <c r="G51" s="93" t="s">
        <v>185</v>
      </c>
      <c r="H51" s="87">
        <f t="shared" si="37"/>
        <v>0</v>
      </c>
      <c r="I51" s="52"/>
      <c r="J51" s="52"/>
      <c r="K51" s="86" t="s">
        <v>185</v>
      </c>
      <c r="L51" s="87">
        <f t="shared" si="38"/>
        <v>0</v>
      </c>
      <c r="M51" s="88"/>
      <c r="N51" s="89" t="s">
        <v>10</v>
      </c>
      <c r="O51" s="87">
        <f t="shared" si="39"/>
        <v>0</v>
      </c>
      <c r="P51" s="56"/>
      <c r="Q51" s="89" t="s">
        <v>10</v>
      </c>
      <c r="R51" s="87">
        <f t="shared" si="40"/>
        <v>0</v>
      </c>
      <c r="S51" s="56"/>
      <c r="T51" s="90" t="s">
        <v>186</v>
      </c>
      <c r="U51" s="43"/>
      <c r="V51" s="43"/>
      <c r="W51" s="43"/>
      <c r="X51" s="43"/>
      <c r="Y51" s="43"/>
      <c r="Z51" s="43"/>
    </row>
    <row r="52">
      <c r="A52" s="52"/>
      <c r="B52" s="83" t="s">
        <v>181</v>
      </c>
      <c r="C52" s="83" t="s">
        <v>182</v>
      </c>
      <c r="D52" s="83" t="s">
        <v>183</v>
      </c>
      <c r="E52" s="83" t="s">
        <v>184</v>
      </c>
      <c r="F52" s="87">
        <f t="shared" si="36"/>
        <v>1</v>
      </c>
      <c r="G52" s="93" t="s">
        <v>185</v>
      </c>
      <c r="H52" s="87">
        <f t="shared" si="37"/>
        <v>0</v>
      </c>
      <c r="I52" s="52"/>
      <c r="J52" s="52"/>
      <c r="K52" s="86" t="s">
        <v>185</v>
      </c>
      <c r="L52" s="87">
        <f t="shared" si="38"/>
        <v>0</v>
      </c>
      <c r="M52" s="88"/>
      <c r="N52" s="89" t="s">
        <v>10</v>
      </c>
      <c r="O52" s="87">
        <f t="shared" si="39"/>
        <v>0</v>
      </c>
      <c r="P52" s="56"/>
      <c r="Q52" s="89" t="s">
        <v>10</v>
      </c>
      <c r="R52" s="87">
        <f t="shared" si="40"/>
        <v>0</v>
      </c>
      <c r="S52" s="56"/>
      <c r="T52" s="90" t="s">
        <v>186</v>
      </c>
      <c r="U52" s="43"/>
      <c r="V52" s="43"/>
      <c r="W52" s="43"/>
      <c r="X52" s="43"/>
      <c r="Y52" s="43"/>
      <c r="Z52" s="43"/>
    </row>
    <row r="53">
      <c r="A53" s="52"/>
      <c r="B53" s="83" t="s">
        <v>181</v>
      </c>
      <c r="C53" s="83" t="s">
        <v>182</v>
      </c>
      <c r="D53" s="82" t="s">
        <v>183</v>
      </c>
      <c r="E53" s="83" t="s">
        <v>184</v>
      </c>
      <c r="F53" s="87">
        <f t="shared" si="36"/>
        <v>1</v>
      </c>
      <c r="G53" s="93" t="s">
        <v>185</v>
      </c>
      <c r="H53" s="87">
        <f t="shared" si="37"/>
        <v>0</v>
      </c>
      <c r="I53" s="52"/>
      <c r="J53" s="52"/>
      <c r="K53" s="86" t="s">
        <v>185</v>
      </c>
      <c r="L53" s="87">
        <f t="shared" si="38"/>
        <v>0</v>
      </c>
      <c r="M53" s="88"/>
      <c r="N53" s="89" t="s">
        <v>10</v>
      </c>
      <c r="O53" s="87">
        <f t="shared" si="39"/>
        <v>0</v>
      </c>
      <c r="P53" s="56"/>
      <c r="Q53" s="89" t="s">
        <v>10</v>
      </c>
      <c r="R53" s="87">
        <f t="shared" si="40"/>
        <v>0</v>
      </c>
      <c r="S53" s="56"/>
      <c r="T53" s="90" t="s">
        <v>186</v>
      </c>
      <c r="U53" s="43"/>
      <c r="V53" s="43"/>
      <c r="W53" s="43"/>
      <c r="X53" s="43"/>
      <c r="Y53" s="43"/>
      <c r="Z53" s="43"/>
    </row>
    <row r="54">
      <c r="A54" s="52"/>
      <c r="B54" s="83" t="s">
        <v>181</v>
      </c>
      <c r="C54" s="83" t="s">
        <v>182</v>
      </c>
      <c r="D54" s="83" t="s">
        <v>183</v>
      </c>
      <c r="E54" s="83" t="s">
        <v>184</v>
      </c>
      <c r="F54" s="84">
        <f t="shared" si="36"/>
        <v>1</v>
      </c>
      <c r="G54" s="93" t="s">
        <v>185</v>
      </c>
      <c r="H54" s="87">
        <f t="shared" si="37"/>
        <v>0</v>
      </c>
      <c r="I54" s="53"/>
      <c r="J54" s="52"/>
      <c r="K54" s="86" t="s">
        <v>185</v>
      </c>
      <c r="L54" s="87">
        <f t="shared" si="38"/>
        <v>0</v>
      </c>
      <c r="M54" s="88"/>
      <c r="N54" s="89" t="s">
        <v>10</v>
      </c>
      <c r="O54" s="87">
        <f t="shared" si="39"/>
        <v>0</v>
      </c>
      <c r="P54" s="56"/>
      <c r="Q54" s="89" t="s">
        <v>10</v>
      </c>
      <c r="R54" s="87">
        <f t="shared" si="40"/>
        <v>0</v>
      </c>
      <c r="S54" s="56"/>
      <c r="T54" s="171" t="s">
        <v>186</v>
      </c>
      <c r="U54" s="43"/>
      <c r="V54" s="43"/>
      <c r="W54" s="43"/>
      <c r="X54" s="43"/>
      <c r="Y54" s="43"/>
      <c r="Z54" s="43"/>
    </row>
    <row r="55">
      <c r="A55" s="70" t="s">
        <v>239</v>
      </c>
      <c r="B55" s="71"/>
      <c r="C55" s="71"/>
      <c r="D55" s="71"/>
      <c r="E55" s="72">
        <v>2.0</v>
      </c>
      <c r="F55" s="73">
        <f>SUM(F56:F60)</f>
        <v>5</v>
      </c>
      <c r="G55" s="71"/>
      <c r="H55" s="73">
        <f>SUM(H56:H60)</f>
        <v>0</v>
      </c>
      <c r="I55" s="76">
        <f>(E55/F55)*H55</f>
        <v>0</v>
      </c>
      <c r="J55" s="72">
        <v>1.0</v>
      </c>
      <c r="K55" s="77"/>
      <c r="L55" s="78">
        <f>SUM(L56:L60)</f>
        <v>0</v>
      </c>
      <c r="M55" s="79">
        <f>(J55/F55)*L55</f>
        <v>0</v>
      </c>
      <c r="N55" s="71"/>
      <c r="O55" s="73">
        <f>SUM(O56:O60)</f>
        <v>0</v>
      </c>
      <c r="P55" s="80">
        <f>(E55/F55)*O55</f>
        <v>0</v>
      </c>
      <c r="Q55" s="81"/>
      <c r="R55" s="78">
        <f>SUM(R56:R60)</f>
        <v>0</v>
      </c>
      <c r="S55" s="79">
        <f>(J55/F55)*R55</f>
        <v>0</v>
      </c>
      <c r="T55" s="106"/>
      <c r="U55" s="43"/>
      <c r="V55" s="43"/>
      <c r="W55" s="43"/>
      <c r="X55" s="43"/>
      <c r="Y55" s="43"/>
      <c r="Z55" s="43"/>
    </row>
    <row r="56">
      <c r="A56" s="52"/>
      <c r="B56" s="83" t="s">
        <v>181</v>
      </c>
      <c r="C56" s="82" t="s">
        <v>182</v>
      </c>
      <c r="D56" s="83" t="s">
        <v>183</v>
      </c>
      <c r="E56" s="83" t="s">
        <v>184</v>
      </c>
      <c r="F56" s="87">
        <f t="shared" ref="F56:F60" si="41">COUNTA(E56)</f>
        <v>1</v>
      </c>
      <c r="G56" s="93" t="s">
        <v>185</v>
      </c>
      <c r="H56" s="87">
        <f t="shared" ref="H56:H60" si="42">IF(AND(F56=1,G56="SÍ"),1,0)</f>
        <v>0</v>
      </c>
      <c r="I56" s="52"/>
      <c r="J56" s="52"/>
      <c r="K56" s="86" t="s">
        <v>185</v>
      </c>
      <c r="L56" s="87">
        <f t="shared" ref="L56:L60" si="43">IF(AND(F56=1,K56="SÍ"),1,0)</f>
        <v>0</v>
      </c>
      <c r="M56" s="88"/>
      <c r="N56" s="89" t="s">
        <v>10</v>
      </c>
      <c r="O56" s="87">
        <f t="shared" ref="O56:O60" si="44">IF(AND(H56=1,N56="SÍ"),1,0)</f>
        <v>0</v>
      </c>
      <c r="P56" s="56"/>
      <c r="Q56" s="89" t="s">
        <v>10</v>
      </c>
      <c r="R56" s="87">
        <f t="shared" ref="R56:R60" si="45">IF(AND(L56=1,Q56="SÍ"),1,0)</f>
        <v>0</v>
      </c>
      <c r="S56" s="56"/>
      <c r="T56" s="90" t="s">
        <v>186</v>
      </c>
      <c r="U56" s="43"/>
      <c r="V56" s="43"/>
      <c r="W56" s="43"/>
      <c r="X56" s="43"/>
      <c r="Y56" s="43"/>
      <c r="Z56" s="43"/>
    </row>
    <row r="57">
      <c r="A57" s="52"/>
      <c r="B57" s="83" t="s">
        <v>181</v>
      </c>
      <c r="C57" s="82" t="s">
        <v>182</v>
      </c>
      <c r="D57" s="83" t="s">
        <v>183</v>
      </c>
      <c r="E57" s="83" t="s">
        <v>184</v>
      </c>
      <c r="F57" s="87">
        <f t="shared" si="41"/>
        <v>1</v>
      </c>
      <c r="G57" s="93" t="s">
        <v>185</v>
      </c>
      <c r="H57" s="87">
        <f t="shared" si="42"/>
        <v>0</v>
      </c>
      <c r="I57" s="52"/>
      <c r="J57" s="52"/>
      <c r="K57" s="86" t="s">
        <v>185</v>
      </c>
      <c r="L57" s="87">
        <f t="shared" si="43"/>
        <v>0</v>
      </c>
      <c r="M57" s="88"/>
      <c r="N57" s="89" t="s">
        <v>10</v>
      </c>
      <c r="O57" s="87">
        <f t="shared" si="44"/>
        <v>0</v>
      </c>
      <c r="P57" s="56"/>
      <c r="Q57" s="89" t="s">
        <v>10</v>
      </c>
      <c r="R57" s="87">
        <f t="shared" si="45"/>
        <v>0</v>
      </c>
      <c r="S57" s="56"/>
      <c r="T57" s="90" t="s">
        <v>186</v>
      </c>
      <c r="U57" s="43"/>
      <c r="V57" s="43"/>
      <c r="W57" s="43"/>
      <c r="X57" s="43"/>
      <c r="Y57" s="43"/>
      <c r="Z57" s="43"/>
    </row>
    <row r="58">
      <c r="A58" s="52"/>
      <c r="B58" s="83" t="s">
        <v>181</v>
      </c>
      <c r="C58" s="82" t="s">
        <v>182</v>
      </c>
      <c r="D58" s="83" t="s">
        <v>183</v>
      </c>
      <c r="E58" s="83" t="s">
        <v>184</v>
      </c>
      <c r="F58" s="87">
        <f t="shared" si="41"/>
        <v>1</v>
      </c>
      <c r="G58" s="93" t="s">
        <v>185</v>
      </c>
      <c r="H58" s="87">
        <f t="shared" si="42"/>
        <v>0</v>
      </c>
      <c r="I58" s="52"/>
      <c r="J58" s="52"/>
      <c r="K58" s="86" t="s">
        <v>185</v>
      </c>
      <c r="L58" s="87">
        <f t="shared" si="43"/>
        <v>0</v>
      </c>
      <c r="M58" s="88"/>
      <c r="N58" s="89" t="s">
        <v>10</v>
      </c>
      <c r="O58" s="87">
        <f t="shared" si="44"/>
        <v>0</v>
      </c>
      <c r="P58" s="56"/>
      <c r="Q58" s="89" t="s">
        <v>10</v>
      </c>
      <c r="R58" s="87">
        <f t="shared" si="45"/>
        <v>0</v>
      </c>
      <c r="S58" s="56"/>
      <c r="T58" s="90" t="s">
        <v>186</v>
      </c>
      <c r="U58" s="43"/>
      <c r="V58" s="43"/>
      <c r="W58" s="43"/>
      <c r="X58" s="43"/>
      <c r="Y58" s="43"/>
      <c r="Z58" s="43"/>
    </row>
    <row r="59">
      <c r="A59" s="52"/>
      <c r="B59" s="83" t="s">
        <v>181</v>
      </c>
      <c r="C59" s="83" t="s">
        <v>182</v>
      </c>
      <c r="D59" s="83" t="s">
        <v>183</v>
      </c>
      <c r="E59" s="83" t="s">
        <v>184</v>
      </c>
      <c r="F59" s="87">
        <f t="shared" si="41"/>
        <v>1</v>
      </c>
      <c r="G59" s="93" t="s">
        <v>185</v>
      </c>
      <c r="H59" s="87">
        <f t="shared" si="42"/>
        <v>0</v>
      </c>
      <c r="I59" s="52"/>
      <c r="J59" s="52"/>
      <c r="K59" s="86" t="s">
        <v>185</v>
      </c>
      <c r="L59" s="87">
        <f t="shared" si="43"/>
        <v>0</v>
      </c>
      <c r="M59" s="88"/>
      <c r="N59" s="89" t="s">
        <v>10</v>
      </c>
      <c r="O59" s="87">
        <f t="shared" si="44"/>
        <v>0</v>
      </c>
      <c r="P59" s="56"/>
      <c r="Q59" s="89" t="s">
        <v>10</v>
      </c>
      <c r="R59" s="87">
        <f t="shared" si="45"/>
        <v>0</v>
      </c>
      <c r="S59" s="56"/>
      <c r="T59" s="90" t="s">
        <v>186</v>
      </c>
      <c r="U59" s="43"/>
      <c r="V59" s="43"/>
      <c r="W59" s="43"/>
      <c r="X59" s="43"/>
      <c r="Y59" s="43"/>
      <c r="Z59" s="43"/>
    </row>
    <row r="60">
      <c r="A60" s="52"/>
      <c r="B60" s="83" t="s">
        <v>181</v>
      </c>
      <c r="C60" s="83" t="s">
        <v>182</v>
      </c>
      <c r="D60" s="83" t="s">
        <v>183</v>
      </c>
      <c r="E60" s="83" t="s">
        <v>184</v>
      </c>
      <c r="F60" s="87">
        <f t="shared" si="41"/>
        <v>1</v>
      </c>
      <c r="G60" s="93" t="s">
        <v>185</v>
      </c>
      <c r="H60" s="87">
        <f t="shared" si="42"/>
        <v>0</v>
      </c>
      <c r="I60" s="53"/>
      <c r="J60" s="52"/>
      <c r="K60" s="86" t="s">
        <v>185</v>
      </c>
      <c r="L60" s="87">
        <f t="shared" si="43"/>
        <v>0</v>
      </c>
      <c r="M60" s="88"/>
      <c r="N60" s="89" t="s">
        <v>10</v>
      </c>
      <c r="O60" s="87">
        <f t="shared" si="44"/>
        <v>0</v>
      </c>
      <c r="P60" s="56"/>
      <c r="Q60" s="89" t="s">
        <v>10</v>
      </c>
      <c r="R60" s="87">
        <f t="shared" si="45"/>
        <v>0</v>
      </c>
      <c r="S60" s="56"/>
      <c r="T60" s="171" t="s">
        <v>186</v>
      </c>
      <c r="U60" s="43"/>
      <c r="V60" s="43"/>
      <c r="W60" s="43"/>
      <c r="X60" s="43"/>
      <c r="Y60" s="43"/>
      <c r="Z60" s="43"/>
    </row>
    <row r="61">
      <c r="A61" s="70" t="s">
        <v>240</v>
      </c>
      <c r="B61" s="71"/>
      <c r="C61" s="94"/>
      <c r="D61" s="71"/>
      <c r="E61" s="95">
        <v>2.0</v>
      </c>
      <c r="F61" s="73">
        <f>SUM(F62:F66)</f>
        <v>5</v>
      </c>
      <c r="G61" s="71"/>
      <c r="H61" s="73">
        <f>SUM(H62:H66)</f>
        <v>0</v>
      </c>
      <c r="I61" s="76">
        <f>(E61/F61)*H61</f>
        <v>0</v>
      </c>
      <c r="J61" s="52"/>
      <c r="K61" s="105"/>
      <c r="L61" s="105"/>
      <c r="M61" s="105"/>
      <c r="N61" s="71"/>
      <c r="O61" s="73">
        <f>SUM(O62:O66)</f>
        <v>0</v>
      </c>
      <c r="P61" s="80">
        <f>(E61/F61)*O61</f>
        <v>0</v>
      </c>
      <c r="Q61" s="58"/>
      <c r="R61" s="58"/>
      <c r="S61" s="58"/>
      <c r="T61" s="106"/>
      <c r="U61" s="43"/>
      <c r="V61" s="43"/>
      <c r="W61" s="43"/>
      <c r="X61" s="43"/>
      <c r="Y61" s="43"/>
      <c r="Z61" s="43"/>
    </row>
    <row r="62">
      <c r="A62" s="52"/>
      <c r="B62" s="83" t="s">
        <v>181</v>
      </c>
      <c r="C62" s="82" t="s">
        <v>182</v>
      </c>
      <c r="D62" s="83" t="s">
        <v>183</v>
      </c>
      <c r="E62" s="83" t="s">
        <v>184</v>
      </c>
      <c r="F62" s="87">
        <f t="shared" ref="F62:F66" si="46">COUNTA(E62)</f>
        <v>1</v>
      </c>
      <c r="G62" s="93" t="s">
        <v>185</v>
      </c>
      <c r="H62" s="87">
        <f t="shared" ref="H62:H66" si="47">IF(AND(F62=1,G62="SÍ"),1,0)</f>
        <v>0</v>
      </c>
      <c r="I62" s="52"/>
      <c r="J62" s="52"/>
      <c r="K62" s="105"/>
      <c r="L62" s="105"/>
      <c r="M62" s="105"/>
      <c r="N62" s="89" t="s">
        <v>10</v>
      </c>
      <c r="O62" s="87">
        <f t="shared" ref="O62:O66" si="48">IF(AND(H62=1,N62="SÍ"),1,0)</f>
        <v>0</v>
      </c>
      <c r="P62" s="56"/>
      <c r="Q62" s="58"/>
      <c r="R62" s="58"/>
      <c r="S62" s="58"/>
      <c r="T62" s="90" t="s">
        <v>186</v>
      </c>
      <c r="U62" s="43"/>
      <c r="V62" s="43"/>
      <c r="W62" s="43"/>
      <c r="X62" s="43"/>
      <c r="Y62" s="43"/>
      <c r="Z62" s="43"/>
    </row>
    <row r="63">
      <c r="A63" s="52"/>
      <c r="B63" s="83" t="s">
        <v>181</v>
      </c>
      <c r="C63" s="82" t="s">
        <v>182</v>
      </c>
      <c r="D63" s="83" t="s">
        <v>183</v>
      </c>
      <c r="E63" s="82" t="s">
        <v>184</v>
      </c>
      <c r="F63" s="87">
        <f t="shared" si="46"/>
        <v>1</v>
      </c>
      <c r="G63" s="93" t="s">
        <v>185</v>
      </c>
      <c r="H63" s="87">
        <f t="shared" si="47"/>
        <v>0</v>
      </c>
      <c r="I63" s="52"/>
      <c r="J63" s="52"/>
      <c r="K63" s="105"/>
      <c r="L63" s="105"/>
      <c r="M63" s="105"/>
      <c r="N63" s="89" t="s">
        <v>10</v>
      </c>
      <c r="O63" s="87">
        <f t="shared" si="48"/>
        <v>0</v>
      </c>
      <c r="P63" s="56"/>
      <c r="Q63" s="58"/>
      <c r="R63" s="58"/>
      <c r="S63" s="58"/>
      <c r="T63" s="90" t="s">
        <v>186</v>
      </c>
      <c r="U63" s="43"/>
      <c r="V63" s="43"/>
      <c r="W63" s="43"/>
      <c r="X63" s="43"/>
      <c r="Y63" s="43"/>
      <c r="Z63" s="43"/>
    </row>
    <row r="64">
      <c r="A64" s="52"/>
      <c r="B64" s="83" t="s">
        <v>181</v>
      </c>
      <c r="C64" s="82" t="s">
        <v>182</v>
      </c>
      <c r="D64" s="83" t="s">
        <v>183</v>
      </c>
      <c r="E64" s="82" t="s">
        <v>184</v>
      </c>
      <c r="F64" s="87">
        <f t="shared" si="46"/>
        <v>1</v>
      </c>
      <c r="G64" s="93" t="s">
        <v>185</v>
      </c>
      <c r="H64" s="87">
        <f t="shared" si="47"/>
        <v>0</v>
      </c>
      <c r="I64" s="52"/>
      <c r="J64" s="52"/>
      <c r="K64" s="105"/>
      <c r="L64" s="105"/>
      <c r="M64" s="105"/>
      <c r="N64" s="89" t="s">
        <v>10</v>
      </c>
      <c r="O64" s="87">
        <f t="shared" si="48"/>
        <v>0</v>
      </c>
      <c r="P64" s="56"/>
      <c r="Q64" s="58"/>
      <c r="R64" s="58"/>
      <c r="S64" s="58"/>
      <c r="T64" s="90" t="s">
        <v>186</v>
      </c>
      <c r="U64" s="43"/>
      <c r="V64" s="43"/>
      <c r="W64" s="43"/>
      <c r="X64" s="43"/>
      <c r="Y64" s="43"/>
      <c r="Z64" s="43"/>
    </row>
    <row r="65">
      <c r="A65" s="52"/>
      <c r="B65" s="83" t="s">
        <v>181</v>
      </c>
      <c r="C65" s="83" t="s">
        <v>182</v>
      </c>
      <c r="D65" s="83" t="s">
        <v>183</v>
      </c>
      <c r="E65" s="83" t="s">
        <v>184</v>
      </c>
      <c r="F65" s="87">
        <f t="shared" si="46"/>
        <v>1</v>
      </c>
      <c r="G65" s="93" t="s">
        <v>185</v>
      </c>
      <c r="H65" s="87">
        <f t="shared" si="47"/>
        <v>0</v>
      </c>
      <c r="I65" s="52"/>
      <c r="J65" s="52"/>
      <c r="K65" s="105"/>
      <c r="L65" s="105"/>
      <c r="M65" s="105"/>
      <c r="N65" s="89" t="s">
        <v>10</v>
      </c>
      <c r="O65" s="87">
        <f t="shared" si="48"/>
        <v>0</v>
      </c>
      <c r="P65" s="56"/>
      <c r="Q65" s="58"/>
      <c r="R65" s="58"/>
      <c r="S65" s="58"/>
      <c r="T65" s="90" t="s">
        <v>186</v>
      </c>
      <c r="U65" s="43"/>
      <c r="V65" s="43"/>
      <c r="W65" s="43"/>
      <c r="X65" s="43"/>
      <c r="Y65" s="43"/>
      <c r="Z65" s="43"/>
    </row>
    <row r="66">
      <c r="A66" s="52"/>
      <c r="B66" s="83" t="s">
        <v>181</v>
      </c>
      <c r="C66" s="83" t="s">
        <v>182</v>
      </c>
      <c r="D66" s="83" t="s">
        <v>183</v>
      </c>
      <c r="E66" s="83" t="s">
        <v>184</v>
      </c>
      <c r="F66" s="87">
        <f t="shared" si="46"/>
        <v>1</v>
      </c>
      <c r="G66" s="93" t="s">
        <v>185</v>
      </c>
      <c r="H66" s="87">
        <f t="shared" si="47"/>
        <v>0</v>
      </c>
      <c r="I66" s="52"/>
      <c r="J66" s="52"/>
      <c r="K66" s="105"/>
      <c r="L66" s="105"/>
      <c r="M66" s="105"/>
      <c r="N66" s="89" t="s">
        <v>10</v>
      </c>
      <c r="O66" s="87">
        <f t="shared" si="48"/>
        <v>0</v>
      </c>
      <c r="P66" s="56"/>
      <c r="Q66" s="58"/>
      <c r="R66" s="58"/>
      <c r="S66" s="58"/>
      <c r="T66" s="90" t="s">
        <v>186</v>
      </c>
      <c r="U66" s="43"/>
      <c r="V66" s="43"/>
      <c r="W66" s="43"/>
      <c r="X66" s="43"/>
      <c r="Y66" s="43"/>
      <c r="Z66" s="43"/>
    </row>
    <row r="67">
      <c r="A67" s="50" t="s">
        <v>198</v>
      </c>
      <c r="B67" s="50" t="s">
        <v>199</v>
      </c>
      <c r="C67" s="105"/>
      <c r="D67" s="105"/>
      <c r="E67" s="105"/>
      <c r="F67" s="105"/>
      <c r="G67" s="105"/>
      <c r="H67" s="105"/>
      <c r="I67" s="105"/>
      <c r="J67" s="105"/>
      <c r="K67" s="105"/>
      <c r="L67" s="105"/>
      <c r="M67" s="105"/>
      <c r="N67" s="58"/>
      <c r="O67" s="58"/>
      <c r="P67" s="58"/>
      <c r="Q67" s="58"/>
      <c r="R67" s="58"/>
      <c r="S67" s="58"/>
      <c r="T67" s="58"/>
      <c r="U67" s="43"/>
      <c r="V67" s="43"/>
      <c r="W67" s="43"/>
      <c r="X67" s="43"/>
      <c r="Y67" s="43"/>
      <c r="Z67" s="43"/>
    </row>
    <row r="68">
      <c r="A68" s="66" t="s">
        <v>168</v>
      </c>
      <c r="B68" s="66" t="s">
        <v>169</v>
      </c>
      <c r="C68" s="66" t="s">
        <v>170</v>
      </c>
      <c r="D68" s="66" t="s">
        <v>171</v>
      </c>
      <c r="E68" s="66" t="s">
        <v>172</v>
      </c>
      <c r="F68" s="66" t="s">
        <v>175</v>
      </c>
      <c r="G68" s="66" t="s">
        <v>200</v>
      </c>
      <c r="H68" s="172"/>
      <c r="I68" s="172"/>
      <c r="J68" s="172"/>
      <c r="K68" s="172"/>
      <c r="L68" s="172"/>
      <c r="M68" s="173" t="s">
        <v>175</v>
      </c>
      <c r="N68" s="58"/>
      <c r="O68" s="61"/>
      <c r="P68" s="61"/>
      <c r="Q68" s="61"/>
      <c r="R68" s="61"/>
      <c r="S68" s="61"/>
      <c r="T68" s="58"/>
      <c r="U68" s="43"/>
      <c r="V68" s="43"/>
      <c r="W68" s="43"/>
      <c r="X68" s="43"/>
      <c r="Y68" s="43"/>
      <c r="Z68" s="43"/>
    </row>
    <row r="69">
      <c r="A69" s="83" t="s">
        <v>168</v>
      </c>
      <c r="B69" s="83" t="s">
        <v>181</v>
      </c>
      <c r="C69" s="83" t="s">
        <v>182</v>
      </c>
      <c r="D69" s="83" t="s">
        <v>183</v>
      </c>
      <c r="E69" s="174" t="s">
        <v>201</v>
      </c>
      <c r="F69" s="107">
        <v>2.0</v>
      </c>
      <c r="G69" s="157" t="s">
        <v>185</v>
      </c>
      <c r="H69" s="53"/>
      <c r="I69" s="53"/>
      <c r="J69" s="53"/>
      <c r="K69" s="53"/>
      <c r="L69" s="53"/>
      <c r="M69" s="108">
        <f>IF(G69="Sí",F69,0)</f>
        <v>0</v>
      </c>
      <c r="N69" s="175" t="s">
        <v>10</v>
      </c>
      <c r="O69" s="61"/>
      <c r="P69" s="61"/>
      <c r="Q69" s="61"/>
      <c r="R69" s="61"/>
      <c r="S69" s="110">
        <f>IF(N69="Sí",F69,0)</f>
        <v>0</v>
      </c>
      <c r="T69" s="90" t="s">
        <v>186</v>
      </c>
      <c r="U69" s="43"/>
      <c r="V69" s="43"/>
      <c r="W69" s="43"/>
      <c r="X69" s="43"/>
      <c r="Y69" s="43"/>
      <c r="Z69" s="43"/>
    </row>
    <row r="70">
      <c r="A70" s="111" t="s">
        <v>202</v>
      </c>
      <c r="B70" s="111" t="s">
        <v>203</v>
      </c>
      <c r="C70" s="112"/>
      <c r="D70" s="100"/>
      <c r="E70" s="53"/>
      <c r="F70" s="112"/>
      <c r="G70" s="112"/>
      <c r="H70" s="113"/>
      <c r="I70" s="52"/>
      <c r="J70" s="52"/>
      <c r="K70" s="53"/>
      <c r="L70" s="114"/>
      <c r="M70" s="115">
        <f>M71+H75</f>
        <v>0</v>
      </c>
      <c r="N70" s="56"/>
      <c r="O70" s="56"/>
      <c r="P70" s="56"/>
      <c r="Q70" s="56"/>
      <c r="R70" s="56"/>
      <c r="S70" s="116">
        <f>S71+S75</f>
        <v>0</v>
      </c>
      <c r="T70" s="58"/>
      <c r="U70" s="43"/>
      <c r="V70" s="43"/>
      <c r="W70" s="43"/>
      <c r="X70" s="43"/>
      <c r="Y70" s="43"/>
      <c r="Z70" s="43"/>
    </row>
    <row r="71">
      <c r="A71" s="176" t="s">
        <v>204</v>
      </c>
      <c r="B71" s="177" t="s">
        <v>205</v>
      </c>
      <c r="C71" s="122"/>
      <c r="D71" s="123"/>
      <c r="E71" s="53"/>
      <c r="F71" s="68" t="s">
        <v>175</v>
      </c>
      <c r="G71" s="88"/>
      <c r="H71" s="118" t="s">
        <v>13</v>
      </c>
      <c r="I71" s="52"/>
      <c r="J71" s="52"/>
      <c r="K71" s="52"/>
      <c r="L71" s="52"/>
      <c r="M71" s="119">
        <f>SUM(H72:H74)</f>
        <v>0</v>
      </c>
      <c r="N71" s="61"/>
      <c r="O71" s="61"/>
      <c r="P71" s="61"/>
      <c r="Q71" s="61"/>
      <c r="R71" s="61"/>
      <c r="S71" s="120">
        <f>M71</f>
        <v>0</v>
      </c>
      <c r="T71" s="58"/>
      <c r="U71" s="43"/>
      <c r="V71" s="43"/>
      <c r="W71" s="43"/>
      <c r="X71" s="43"/>
      <c r="Y71" s="43"/>
      <c r="Z71" s="43"/>
    </row>
    <row r="72">
      <c r="A72" s="121" t="s">
        <v>206</v>
      </c>
      <c r="B72" s="122"/>
      <c r="C72" s="122"/>
      <c r="D72" s="123"/>
      <c r="E72" s="53"/>
      <c r="F72" s="107">
        <v>3.0</v>
      </c>
      <c r="G72" s="83" t="s">
        <v>10</v>
      </c>
      <c r="H72" s="124">
        <f>IF(AND(G72="Sí",G73="No",G74="No"),F72,0)</f>
        <v>0</v>
      </c>
      <c r="I72" s="52"/>
      <c r="J72" s="52"/>
      <c r="K72" s="52"/>
      <c r="L72" s="52"/>
      <c r="M72" s="52"/>
      <c r="N72" s="58"/>
      <c r="O72" s="58"/>
      <c r="P72" s="58"/>
      <c r="Q72" s="58"/>
      <c r="R72" s="58"/>
      <c r="S72" s="58"/>
      <c r="T72" s="58"/>
      <c r="U72" s="43"/>
      <c r="V72" s="43"/>
      <c r="W72" s="43"/>
      <c r="X72" s="43"/>
      <c r="Y72" s="43"/>
      <c r="Z72" s="43"/>
    </row>
    <row r="73">
      <c r="A73" s="118" t="s">
        <v>207</v>
      </c>
      <c r="B73" s="112"/>
      <c r="C73" s="112"/>
      <c r="D73" s="100"/>
      <c r="E73" s="53"/>
      <c r="F73" s="107">
        <v>2.0</v>
      </c>
      <c r="G73" s="83" t="s">
        <v>10</v>
      </c>
      <c r="H73" s="124">
        <f>IF(AND(G72="No",G73="Sí",G74="No"),F73,0)</f>
        <v>0</v>
      </c>
      <c r="I73" s="52"/>
      <c r="J73" s="52"/>
      <c r="K73" s="52"/>
      <c r="L73" s="52"/>
      <c r="M73" s="52"/>
      <c r="N73" s="58"/>
      <c r="O73" s="58"/>
      <c r="P73" s="58"/>
      <c r="Q73" s="58"/>
      <c r="R73" s="58"/>
      <c r="S73" s="58"/>
      <c r="T73" s="58"/>
      <c r="U73" s="43"/>
      <c r="V73" s="43"/>
      <c r="W73" s="43"/>
      <c r="X73" s="43"/>
      <c r="Y73" s="43"/>
      <c r="Z73" s="43"/>
    </row>
    <row r="74">
      <c r="A74" s="118" t="s">
        <v>208</v>
      </c>
      <c r="B74" s="125"/>
      <c r="C74" s="178"/>
      <c r="D74" s="179"/>
      <c r="E74" s="53"/>
      <c r="F74" s="107">
        <v>1.0</v>
      </c>
      <c r="G74" s="83" t="s">
        <v>10</v>
      </c>
      <c r="H74" s="124">
        <f>IF(AND(G72="No",G73="No",G74="Sí"),F74,0)</f>
        <v>0</v>
      </c>
      <c r="I74" s="52"/>
      <c r="J74" s="52"/>
      <c r="K74" s="52"/>
      <c r="L74" s="52"/>
      <c r="M74" s="52"/>
      <c r="N74" s="58"/>
      <c r="O74" s="58"/>
      <c r="P74" s="58"/>
      <c r="Q74" s="58"/>
      <c r="R74" s="58"/>
      <c r="S74" s="61"/>
      <c r="T74" s="58"/>
      <c r="U74" s="43"/>
      <c r="V74" s="43"/>
      <c r="W74" s="43"/>
      <c r="X74" s="43"/>
      <c r="Y74" s="43"/>
      <c r="Z74" s="43"/>
    </row>
    <row r="75">
      <c r="A75" s="118" t="s">
        <v>209</v>
      </c>
      <c r="B75" s="180" t="s">
        <v>205</v>
      </c>
      <c r="C75" s="158" t="s">
        <v>210</v>
      </c>
      <c r="D75" s="128"/>
      <c r="E75" s="128"/>
      <c r="F75" s="181">
        <v>3.0</v>
      </c>
      <c r="G75" s="91" t="s">
        <v>10</v>
      </c>
      <c r="H75" s="182">
        <f>IF(G75="Sí",F75,0)</f>
        <v>0</v>
      </c>
      <c r="I75" s="183" t="s">
        <v>241</v>
      </c>
      <c r="J75" s="128"/>
      <c r="K75" s="128"/>
      <c r="L75" s="128"/>
      <c r="M75" s="129"/>
      <c r="N75" s="109" t="s">
        <v>10</v>
      </c>
      <c r="O75" s="58"/>
      <c r="P75" s="58"/>
      <c r="Q75" s="58"/>
      <c r="R75" s="58"/>
      <c r="S75" s="110">
        <f>IF(N75="Sí",H75,0)</f>
        <v>0</v>
      </c>
      <c r="T75" s="90" t="s">
        <v>186</v>
      </c>
      <c r="U75" s="43"/>
      <c r="V75" s="43"/>
      <c r="W75" s="43"/>
      <c r="X75" s="43"/>
      <c r="Y75" s="43"/>
      <c r="Z75" s="43"/>
    </row>
    <row r="76">
      <c r="A76" s="52"/>
      <c r="B76" s="52"/>
      <c r="C76" s="184"/>
      <c r="D76" s="184"/>
      <c r="E76" s="185"/>
      <c r="F76" s="132"/>
      <c r="G76" s="132"/>
      <c r="H76" s="132"/>
      <c r="I76" s="132"/>
      <c r="J76" s="132"/>
      <c r="K76" s="132"/>
      <c r="L76" s="132"/>
      <c r="M76" s="132"/>
      <c r="N76" s="56"/>
      <c r="O76" s="56"/>
      <c r="P76" s="56"/>
      <c r="Q76" s="56"/>
      <c r="R76" s="56"/>
      <c r="S76" s="56"/>
      <c r="T76" s="58"/>
      <c r="U76" s="43"/>
      <c r="V76" s="43"/>
      <c r="W76" s="43"/>
      <c r="X76" s="43"/>
      <c r="Y76" s="43"/>
      <c r="Z76" s="43"/>
    </row>
    <row r="77">
      <c r="A77" s="133" t="s">
        <v>212</v>
      </c>
      <c r="B77" s="134" t="s">
        <v>203</v>
      </c>
      <c r="C77" s="125"/>
      <c r="D77" s="100"/>
      <c r="E77" s="53"/>
      <c r="F77" s="186"/>
      <c r="G77" s="112"/>
      <c r="H77" s="112"/>
      <c r="I77" s="160"/>
      <c r="J77" s="160"/>
      <c r="K77" s="161"/>
      <c r="L77" s="132"/>
      <c r="M77" s="115">
        <f>SUM(M82,M78)</f>
        <v>0</v>
      </c>
      <c r="N77" s="56"/>
      <c r="O77" s="56"/>
      <c r="P77" s="56"/>
      <c r="Q77" s="56"/>
      <c r="R77" s="56"/>
      <c r="S77" s="116">
        <f>S78+S82</f>
        <v>0</v>
      </c>
      <c r="T77" s="58"/>
      <c r="U77" s="43"/>
      <c r="V77" s="43"/>
      <c r="W77" s="43"/>
      <c r="X77" s="43"/>
      <c r="Y77" s="43"/>
      <c r="Z77" s="43"/>
    </row>
    <row r="78">
      <c r="A78" s="111" t="s">
        <v>213</v>
      </c>
      <c r="B78" s="126" t="s">
        <v>205</v>
      </c>
      <c r="C78" s="100"/>
      <c r="D78" s="135" t="s">
        <v>214</v>
      </c>
      <c r="E78" s="162" t="s">
        <v>5</v>
      </c>
      <c r="F78" s="66" t="s">
        <v>175</v>
      </c>
      <c r="G78" s="88"/>
      <c r="H78" s="137" t="s">
        <v>13</v>
      </c>
      <c r="I78" s="53"/>
      <c r="J78" s="53"/>
      <c r="K78" s="53"/>
      <c r="L78" s="53"/>
      <c r="M78" s="138">
        <f>IF(SUM(H79:H81)&gt;3,3,SUM(H79:H81))</f>
        <v>0</v>
      </c>
      <c r="N78" s="61"/>
      <c r="O78" s="61"/>
      <c r="P78" s="61"/>
      <c r="Q78" s="61"/>
      <c r="R78" s="61"/>
      <c r="S78" s="110">
        <f>SUM(O79:O81)</f>
        <v>0</v>
      </c>
      <c r="T78" s="58"/>
      <c r="U78" s="43"/>
      <c r="V78" s="43"/>
      <c r="W78" s="43"/>
      <c r="X78" s="43"/>
      <c r="Y78" s="43"/>
      <c r="Z78" s="43"/>
    </row>
    <row r="79">
      <c r="A79" s="139" t="s">
        <v>215</v>
      </c>
      <c r="B79" s="52"/>
      <c r="C79" s="163" t="s">
        <v>242</v>
      </c>
      <c r="D79" s="83" t="s">
        <v>7</v>
      </c>
      <c r="E79" s="142"/>
      <c r="F79" s="107">
        <v>1.0</v>
      </c>
      <c r="G79" s="93" t="s">
        <v>10</v>
      </c>
      <c r="H79" s="87">
        <f t="shared" ref="H79:H81" si="49">IF(G79="SÍ",F79,0)</f>
        <v>0</v>
      </c>
      <c r="I79" s="53"/>
      <c r="J79" s="53"/>
      <c r="K79" s="53"/>
      <c r="L79" s="53"/>
      <c r="M79" s="53"/>
      <c r="N79" s="109" t="s">
        <v>10</v>
      </c>
      <c r="O79" s="87">
        <f t="shared" ref="O79:O81" si="50">IF(N79="SÍ",H79,0)</f>
        <v>0</v>
      </c>
      <c r="P79" s="61"/>
      <c r="Q79" s="61"/>
      <c r="R79" s="58"/>
      <c r="S79" s="61"/>
      <c r="T79" s="90" t="s">
        <v>186</v>
      </c>
      <c r="U79" s="43"/>
      <c r="V79" s="43"/>
      <c r="W79" s="43"/>
      <c r="X79" s="43"/>
      <c r="Y79" s="43"/>
      <c r="Z79" s="43"/>
    </row>
    <row r="80">
      <c r="A80" s="43"/>
      <c r="B80" s="52"/>
      <c r="C80" s="164" t="s">
        <v>243</v>
      </c>
      <c r="D80" s="83" t="s">
        <v>229</v>
      </c>
      <c r="E80" s="142"/>
      <c r="F80" s="107">
        <v>2.0</v>
      </c>
      <c r="G80" s="93" t="s">
        <v>10</v>
      </c>
      <c r="H80" s="87">
        <f t="shared" si="49"/>
        <v>0</v>
      </c>
      <c r="I80" s="53"/>
      <c r="J80" s="53"/>
      <c r="K80" s="53"/>
      <c r="L80" s="53"/>
      <c r="M80" s="53"/>
      <c r="N80" s="109" t="s">
        <v>10</v>
      </c>
      <c r="O80" s="87">
        <f t="shared" si="50"/>
        <v>0</v>
      </c>
      <c r="P80" s="61"/>
      <c r="Q80" s="61"/>
      <c r="R80" s="58"/>
      <c r="S80" s="61"/>
      <c r="T80" s="90" t="s">
        <v>186</v>
      </c>
      <c r="U80" s="43"/>
      <c r="V80" s="43"/>
      <c r="W80" s="43"/>
      <c r="X80" s="43"/>
      <c r="Y80" s="43"/>
      <c r="Z80" s="43"/>
    </row>
    <row r="81">
      <c r="A81" s="143"/>
      <c r="B81" s="52"/>
      <c r="C81" s="164" t="s">
        <v>244</v>
      </c>
      <c r="D81" s="83" t="s">
        <v>219</v>
      </c>
      <c r="E81" s="142"/>
      <c r="F81" s="107">
        <v>2.0</v>
      </c>
      <c r="G81" s="93" t="s">
        <v>10</v>
      </c>
      <c r="H81" s="87">
        <f t="shared" si="49"/>
        <v>0</v>
      </c>
      <c r="I81" s="53"/>
      <c r="J81" s="53"/>
      <c r="K81" s="53"/>
      <c r="L81" s="53"/>
      <c r="M81" s="53"/>
      <c r="N81" s="187" t="s">
        <v>10</v>
      </c>
      <c r="O81" s="188">
        <f t="shared" si="50"/>
        <v>0</v>
      </c>
      <c r="P81" s="61"/>
      <c r="Q81" s="61"/>
      <c r="R81" s="61"/>
      <c r="S81" s="61"/>
      <c r="T81" s="90" t="s">
        <v>186</v>
      </c>
      <c r="U81" s="43"/>
      <c r="V81" s="43"/>
      <c r="W81" s="43"/>
      <c r="X81" s="43"/>
      <c r="Y81" s="43"/>
      <c r="Z81" s="43"/>
    </row>
    <row r="82">
      <c r="A82" s="50" t="s">
        <v>220</v>
      </c>
      <c r="B82" s="50" t="s">
        <v>205</v>
      </c>
      <c r="C82" s="88"/>
      <c r="D82" s="66" t="s">
        <v>214</v>
      </c>
      <c r="E82" s="189" t="s">
        <v>5</v>
      </c>
      <c r="F82" s="50" t="s">
        <v>175</v>
      </c>
      <c r="G82" s="88"/>
      <c r="H82" s="137" t="s">
        <v>13</v>
      </c>
      <c r="I82" s="53"/>
      <c r="J82" s="53"/>
      <c r="K82" s="53"/>
      <c r="L82" s="53"/>
      <c r="M82" s="138">
        <f>IF(SUM(H83:H85)&gt;3,3,SUM(H83:H85))</f>
        <v>0</v>
      </c>
      <c r="N82" s="61"/>
      <c r="O82" s="61"/>
      <c r="P82" s="61"/>
      <c r="Q82" s="61"/>
      <c r="R82" s="61"/>
      <c r="S82" s="110">
        <f>SUM(O83:O85)</f>
        <v>0</v>
      </c>
      <c r="T82" s="58"/>
      <c r="U82" s="43"/>
      <c r="V82" s="43"/>
      <c r="W82" s="43"/>
      <c r="X82" s="43"/>
      <c r="Y82" s="43"/>
      <c r="Z82" s="43"/>
    </row>
    <row r="83">
      <c r="A83" s="144" t="s">
        <v>221</v>
      </c>
      <c r="B83" s="52"/>
      <c r="C83" s="163" t="s">
        <v>245</v>
      </c>
      <c r="D83" s="83" t="s">
        <v>7</v>
      </c>
      <c r="E83" s="142"/>
      <c r="F83" s="107">
        <v>1.0</v>
      </c>
      <c r="G83" s="93" t="s">
        <v>10</v>
      </c>
      <c r="H83" s="87">
        <f t="shared" ref="H83:H85" si="51">IF(G83="SÍ",F83,0)</f>
        <v>0</v>
      </c>
      <c r="I83" s="53"/>
      <c r="J83" s="53"/>
      <c r="K83" s="53"/>
      <c r="L83" s="53"/>
      <c r="M83" s="53"/>
      <c r="N83" s="109" t="s">
        <v>10</v>
      </c>
      <c r="O83" s="87">
        <f t="shared" ref="O83:O85" si="52">IF(N83="SÍ",H83,0)</f>
        <v>0</v>
      </c>
      <c r="P83" s="61"/>
      <c r="Q83" s="61"/>
      <c r="R83" s="58"/>
      <c r="S83" s="61"/>
      <c r="T83" s="90" t="s">
        <v>186</v>
      </c>
      <c r="U83" s="43"/>
      <c r="V83" s="43"/>
      <c r="W83" s="43"/>
      <c r="X83" s="43"/>
      <c r="Y83" s="43"/>
      <c r="Z83" s="43"/>
    </row>
    <row r="84">
      <c r="A84" s="145"/>
      <c r="B84" s="52"/>
      <c r="C84" s="164" t="s">
        <v>246</v>
      </c>
      <c r="D84" s="83" t="s">
        <v>219</v>
      </c>
      <c r="E84" s="142"/>
      <c r="F84" s="107">
        <v>2.0</v>
      </c>
      <c r="G84" s="93" t="s">
        <v>10</v>
      </c>
      <c r="H84" s="87">
        <f t="shared" si="51"/>
        <v>0</v>
      </c>
      <c r="I84" s="53"/>
      <c r="J84" s="53"/>
      <c r="K84" s="53"/>
      <c r="L84" s="53"/>
      <c r="M84" s="53"/>
      <c r="N84" s="109" t="s">
        <v>10</v>
      </c>
      <c r="O84" s="87">
        <f t="shared" si="52"/>
        <v>0</v>
      </c>
      <c r="P84" s="61"/>
      <c r="Q84" s="61"/>
      <c r="R84" s="58"/>
      <c r="S84" s="61"/>
      <c r="T84" s="90" t="s">
        <v>186</v>
      </c>
      <c r="U84" s="43"/>
      <c r="V84" s="43"/>
      <c r="W84" s="43"/>
      <c r="X84" s="43"/>
      <c r="Y84" s="43"/>
      <c r="Z84" s="43"/>
    </row>
    <row r="85">
      <c r="A85" s="145"/>
      <c r="B85" s="52"/>
      <c r="C85" s="164" t="s">
        <v>247</v>
      </c>
      <c r="D85" s="83" t="s">
        <v>219</v>
      </c>
      <c r="E85" s="142"/>
      <c r="F85" s="190">
        <v>2.0</v>
      </c>
      <c r="G85" s="191" t="s">
        <v>10</v>
      </c>
      <c r="H85" s="192">
        <f t="shared" si="51"/>
        <v>0</v>
      </c>
      <c r="I85" s="53"/>
      <c r="J85" s="53"/>
      <c r="K85" s="53"/>
      <c r="L85" s="53"/>
      <c r="M85" s="53"/>
      <c r="N85" s="175" t="s">
        <v>10</v>
      </c>
      <c r="O85" s="193">
        <f t="shared" si="52"/>
        <v>0</v>
      </c>
      <c r="P85" s="61"/>
      <c r="Q85" s="61"/>
      <c r="R85" s="58"/>
      <c r="S85" s="61"/>
      <c r="T85" s="90" t="s">
        <v>186</v>
      </c>
      <c r="U85" s="43"/>
      <c r="V85" s="43"/>
      <c r="W85" s="43"/>
      <c r="X85" s="43"/>
      <c r="Y85" s="43"/>
      <c r="Z85" s="43"/>
    </row>
    <row r="86">
      <c r="A86" s="88"/>
      <c r="B86" s="52"/>
      <c r="C86" s="100"/>
      <c r="D86" s="88"/>
      <c r="E86" s="53"/>
      <c r="F86" s="165"/>
      <c r="G86" s="166"/>
      <c r="H86" s="166"/>
      <c r="I86" s="52"/>
      <c r="J86" s="52"/>
      <c r="K86" s="53"/>
      <c r="L86" s="53"/>
      <c r="M86" s="52"/>
      <c r="N86" s="56"/>
      <c r="O86" s="56"/>
      <c r="P86" s="56"/>
      <c r="Q86" s="56"/>
      <c r="R86" s="58"/>
      <c r="S86" s="58"/>
      <c r="T86" s="58"/>
      <c r="U86" s="43"/>
      <c r="V86" s="43"/>
      <c r="W86" s="43"/>
      <c r="X86" s="43"/>
      <c r="Y86" s="43"/>
      <c r="Z86" s="43"/>
    </row>
    <row r="87">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row>
    <row r="88">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row>
    <row r="89">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row>
    <row r="9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row>
    <row r="9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row>
    <row r="92">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row>
    <row r="93">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row>
    <row r="94">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row>
    <row r="95">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row>
    <row r="96">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row>
    <row r="97">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row>
    <row r="98">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row>
    <row r="99">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row>
    <row r="10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row>
    <row r="10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row>
    <row r="102">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row>
    <row r="103">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row>
    <row r="104">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row>
    <row r="105">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row>
    <row r="106">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row>
    <row r="107">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row>
    <row r="108">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row>
    <row r="109">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row>
    <row r="11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row>
    <row r="11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row>
    <row r="112">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row>
    <row r="113">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row>
    <row r="114">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row>
    <row r="115">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row>
    <row r="116">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row>
    <row r="117">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row>
    <row r="118">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row>
    <row r="119">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row>
    <row r="12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row>
    <row r="12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row>
    <row r="122">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row>
    <row r="123">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row>
    <row r="124">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row>
    <row r="125">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row>
    <row r="126">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row>
    <row r="127">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row>
    <row r="128">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row>
    <row r="129">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row>
    <row r="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row>
    <row r="13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row>
    <row r="132">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row>
    <row r="133">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row>
    <row r="134">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row>
    <row r="135">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row>
    <row r="136">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row>
    <row r="137">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row>
    <row r="138">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row>
    <row r="139">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row>
    <row r="14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row>
    <row r="14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row>
    <row r="142">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row>
    <row r="143">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row>
    <row r="144">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row>
    <row r="145">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row>
    <row r="146">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row>
    <row r="147">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row>
    <row r="148">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row>
    <row r="149">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row>
    <row r="15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row>
    <row r="15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row>
    <row r="153">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row>
    <row r="154">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row>
    <row r="155">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6">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row>
    <row r="157">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row>
    <row r="158">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row>
    <row r="159">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row>
    <row r="16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row>
    <row r="16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row>
    <row r="163">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row>
    <row r="164">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row>
    <row r="165">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row>
    <row r="166">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row>
    <row r="167">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row>
    <row r="168">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row>
    <row r="169">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row>
    <row r="17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row>
    <row r="17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row>
    <row r="172">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row>
    <row r="173">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row>
    <row r="175">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row>
    <row r="176">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row>
    <row r="177">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row>
    <row r="178">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row>
    <row r="179">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row>
    <row r="18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row>
    <row r="18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row>
    <row r="182">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row>
    <row r="183">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row>
    <row r="184">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row>
    <row r="18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row>
    <row r="186">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row>
    <row r="187">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row>
    <row r="188">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row>
    <row r="189">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row>
    <row r="19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row>
    <row r="19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row>
    <row r="192">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row>
    <row r="193">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row>
    <row r="194">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row>
    <row r="19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row>
    <row r="196">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row>
    <row r="197">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row>
    <row r="198">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row>
    <row r="199">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row>
    <row r="200">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row>
    <row r="20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row>
    <row r="202">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row>
    <row r="203">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row>
    <row r="205">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row>
    <row r="206">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row>
    <row r="207">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row>
    <row r="208">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row>
    <row r="209">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row>
    <row r="210">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row>
    <row r="21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row>
    <row r="212">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row>
    <row r="213">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row>
    <row r="214">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row>
    <row r="215">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row>
    <row r="216">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row>
    <row r="217">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row>
    <row r="218">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row>
    <row r="219">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row>
    <row r="220">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row>
    <row r="22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row>
    <row r="222">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row>
    <row r="223">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row>
    <row r="224">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row>
    <row r="225">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row>
    <row r="226">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row>
    <row r="227">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row>
    <row r="228">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row>
    <row r="229">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row>
    <row r="230">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row>
    <row r="23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row>
    <row r="232">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row>
    <row r="233">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row>
    <row r="234">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row>
    <row r="235">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row>
    <row r="236">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row>
    <row r="237">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row>
    <row r="238">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row>
    <row r="239">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row>
    <row r="240">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row>
    <row r="242">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row>
    <row r="243">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row>
    <row r="244">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row>
    <row r="245">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row>
    <row r="246">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row>
    <row r="247">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row>
    <row r="248">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row>
    <row r="249">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row>
    <row r="250">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row>
    <row r="252">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row>
    <row r="253">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row>
    <row r="254">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row>
    <row r="255">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row>
    <row r="256">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row>
    <row r="257">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row>
    <row r="258">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row>
    <row r="259">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row>
    <row r="260">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row>
    <row r="26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row>
    <row r="262">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row>
    <row r="263">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row>
    <row r="264">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row>
    <row r="265">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row>
    <row r="266">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row>
    <row r="267">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row>
    <row r="268">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row>
    <row r="269">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row>
    <row r="270">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row>
    <row r="27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row>
    <row r="272">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row>
    <row r="273">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row>
    <row r="274">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row>
    <row r="275">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row>
    <row r="276">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row>
    <row r="277">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row>
    <row r="278">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row>
    <row r="279">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row>
    <row r="280">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row>
    <row r="28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row>
    <row r="282">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row>
    <row r="283">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row>
    <row r="284">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row>
    <row r="285">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row>
    <row r="286">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row>
    <row r="287">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row>
    <row r="288">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row>
    <row r="289">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row>
    <row r="290">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row>
    <row r="29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row>
    <row r="292">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row>
    <row r="293">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row>
    <row r="294">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row>
    <row r="295">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row>
    <row r="296">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row>
    <row r="297">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row>
    <row r="298">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row>
    <row r="300">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row>
    <row r="30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row>
    <row r="302">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row>
    <row r="303">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row>
    <row r="304">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row>
    <row r="305">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row>
    <row r="306">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row>
    <row r="307">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row>
    <row r="308">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row>
    <row r="309">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row>
    <row r="310">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row>
    <row r="31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row>
    <row r="312">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row>
    <row r="313">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row>
    <row r="314">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row>
    <row r="315">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row>
    <row r="316">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row>
    <row r="317">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row>
    <row r="318">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row>
    <row r="319">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row>
    <row r="320">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row>
    <row r="32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row>
    <row r="322">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row>
    <row r="323">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row>
    <row r="324">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row>
    <row r="325">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row>
    <row r="326">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row>
    <row r="327">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row>
    <row r="328">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row>
    <row r="329">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row>
    <row r="330">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row>
    <row r="331">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row>
    <row r="332">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row>
    <row r="333">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row>
    <row r="334">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row>
    <row r="335">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row>
    <row r="336">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row>
    <row r="337">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row>
    <row r="338">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row>
    <row r="339">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row>
    <row r="340">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row>
    <row r="341">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row>
    <row r="342">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row>
    <row r="343">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row>
    <row r="344">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row>
    <row r="345">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row>
    <row r="346">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row>
    <row r="347">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row>
    <row r="348">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row>
    <row r="349">
      <c r="A349" s="151"/>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row>
    <row r="350">
      <c r="A350" s="151"/>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row>
    <row r="351">
      <c r="A351" s="151"/>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row>
    <row r="352">
      <c r="A352" s="151"/>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row>
    <row r="353">
      <c r="A353" s="151"/>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row>
    <row r="354">
      <c r="A354" s="151"/>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row>
    <row r="355">
      <c r="A355" s="151"/>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row>
    <row r="356">
      <c r="A356" s="151"/>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row>
    <row r="357">
      <c r="A357" s="151"/>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row>
    <row r="358">
      <c r="A358" s="151"/>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row>
    <row r="359">
      <c r="A359" s="151"/>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row>
    <row r="360">
      <c r="A360" s="151"/>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row>
    <row r="361">
      <c r="A361" s="151"/>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row>
    <row r="362">
      <c r="A362" s="151"/>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row>
    <row r="363">
      <c r="A363" s="151"/>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row>
    <row r="364">
      <c r="A364" s="151"/>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row>
    <row r="365">
      <c r="A365" s="151"/>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row>
    <row r="366">
      <c r="A366" s="151"/>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row>
    <row r="367">
      <c r="A367" s="151"/>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row>
    <row r="368">
      <c r="A368" s="151"/>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row>
    <row r="369">
      <c r="A369" s="151"/>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row>
    <row r="370">
      <c r="A370" s="151"/>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row>
    <row r="371">
      <c r="A371" s="151"/>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row>
    <row r="372">
      <c r="A372" s="151"/>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row>
    <row r="373">
      <c r="A373" s="151"/>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row>
    <row r="374">
      <c r="A374" s="15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row>
    <row r="375">
      <c r="A375" s="151"/>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row>
    <row r="376">
      <c r="A376" s="151"/>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row>
    <row r="377">
      <c r="A377" s="151"/>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row>
    <row r="378">
      <c r="A378" s="151"/>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row>
    <row r="379">
      <c r="A379" s="151"/>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row>
    <row r="380">
      <c r="A380" s="151"/>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row>
    <row r="381">
      <c r="A381" s="151"/>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row>
    <row r="382">
      <c r="A382" s="151"/>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row>
    <row r="383">
      <c r="A383" s="15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row>
    <row r="384">
      <c r="A384" s="151"/>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row>
    <row r="385">
      <c r="A385" s="151"/>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row>
    <row r="386">
      <c r="A386" s="151"/>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row>
    <row r="387">
      <c r="A387" s="151"/>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row>
    <row r="388">
      <c r="A388" s="151"/>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row>
    <row r="389">
      <c r="A389" s="151"/>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row>
    <row r="390">
      <c r="A390" s="151"/>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row>
    <row r="391">
      <c r="A391" s="151"/>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row>
    <row r="392">
      <c r="A392" s="151"/>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row>
    <row r="393">
      <c r="A393" s="151"/>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row>
    <row r="394">
      <c r="A394" s="151"/>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row>
    <row r="395">
      <c r="A395" s="151"/>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row>
    <row r="396">
      <c r="A396" s="151"/>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row>
    <row r="397">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row>
    <row r="398">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row>
    <row r="399">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row>
    <row r="400">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row>
    <row r="401">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row>
    <row r="402">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row>
    <row r="403">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row>
    <row r="404">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row>
    <row r="405">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row>
    <row r="406">
      <c r="A406" s="151"/>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row>
    <row r="407">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row>
    <row r="408">
      <c r="A408" s="151"/>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row>
    <row r="409">
      <c r="A409" s="151"/>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row>
    <row r="410">
      <c r="A410" s="151"/>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row>
    <row r="411">
      <c r="A411" s="151"/>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row>
    <row r="412">
      <c r="A412" s="151"/>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row>
    <row r="413">
      <c r="A413" s="151"/>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row>
    <row r="414">
      <c r="A414" s="151"/>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row>
    <row r="415">
      <c r="A415" s="15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row>
    <row r="416">
      <c r="A416" s="151"/>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row>
    <row r="417">
      <c r="A417" s="151"/>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row>
    <row r="418">
      <c r="A418" s="151"/>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row>
    <row r="419">
      <c r="A419" s="151"/>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row>
    <row r="420">
      <c r="A420" s="151"/>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row>
    <row r="421">
      <c r="A421" s="151"/>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row>
    <row r="422">
      <c r="A422" s="151"/>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row>
    <row r="423">
      <c r="A423" s="151"/>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row>
    <row r="424">
      <c r="A424" s="151"/>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row>
    <row r="425">
      <c r="A425" s="151"/>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row>
    <row r="426">
      <c r="A426" s="151"/>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row>
    <row r="427">
      <c r="A427" s="151"/>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row>
    <row r="428">
      <c r="A428" s="151"/>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row>
    <row r="429">
      <c r="A429" s="151"/>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row>
    <row r="430">
      <c r="A430" s="151"/>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row>
    <row r="431">
      <c r="A431" s="151"/>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row>
    <row r="432">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row>
    <row r="433">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row>
    <row r="434">
      <c r="A434" s="151"/>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row>
    <row r="435">
      <c r="A435" s="151"/>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row>
    <row r="436">
      <c r="A436" s="151"/>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row>
    <row r="437">
      <c r="A437" s="151"/>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row>
    <row r="438">
      <c r="A438" s="151"/>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row>
    <row r="439">
      <c r="A439" s="151"/>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row>
    <row r="440">
      <c r="A440" s="151"/>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row>
    <row r="441">
      <c r="A441" s="151"/>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row>
    <row r="442">
      <c r="A442" s="151"/>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row>
    <row r="443">
      <c r="A443" s="151"/>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row>
    <row r="444">
      <c r="A444" s="151"/>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row>
    <row r="445">
      <c r="A445" s="151"/>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row>
    <row r="446">
      <c r="A446" s="151"/>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row>
    <row r="447">
      <c r="A447" s="151"/>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row>
    <row r="448">
      <c r="A448" s="151"/>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row>
    <row r="449">
      <c r="A449" s="151"/>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row>
    <row r="450">
      <c r="A450" s="151"/>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row>
    <row r="451">
      <c r="A451" s="151"/>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row>
    <row r="452">
      <c r="A452" s="151"/>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row>
    <row r="453">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row>
    <row r="454">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row>
    <row r="455">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row>
    <row r="456">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row>
    <row r="457">
      <c r="A457" s="151"/>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row>
    <row r="458">
      <c r="A458" s="151"/>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row>
    <row r="459">
      <c r="A459" s="151"/>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row>
    <row r="460">
      <c r="A460" s="151"/>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row>
    <row r="461">
      <c r="A461" s="151"/>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row>
    <row r="462">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row>
    <row r="463">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row>
    <row r="464">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row>
    <row r="465">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row>
    <row r="466">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row>
    <row r="467">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row>
    <row r="468">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row>
    <row r="469">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row>
    <row r="470">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row>
    <row r="471">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row>
    <row r="472">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row>
    <row r="473">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row>
    <row r="474">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row>
    <row r="475">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row>
    <row r="476">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row>
    <row r="477">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row>
    <row r="478">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row>
    <row r="479">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row>
    <row r="480">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row>
    <row r="481">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row>
    <row r="482">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row>
    <row r="483">
      <c r="A483" s="151"/>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row>
    <row r="484">
      <c r="A484" s="151"/>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row>
    <row r="485">
      <c r="A485" s="151"/>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row>
    <row r="486">
      <c r="A486" s="151"/>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row>
    <row r="487">
      <c r="A487" s="151"/>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row>
    <row r="488">
      <c r="A488" s="151"/>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row>
    <row r="489">
      <c r="A489" s="151"/>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row>
    <row r="490">
      <c r="A490" s="151"/>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row>
    <row r="491">
      <c r="A491" s="151"/>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row>
    <row r="492">
      <c r="A492" s="151"/>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row>
    <row r="493">
      <c r="A493" s="151"/>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row>
    <row r="494">
      <c r="A494" s="151"/>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row>
    <row r="495">
      <c r="A495" s="151"/>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row>
    <row r="496">
      <c r="A496" s="151"/>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row>
    <row r="497">
      <c r="A497" s="151"/>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row>
    <row r="498">
      <c r="A498" s="151"/>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row>
    <row r="499">
      <c r="A499" s="151"/>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row>
    <row r="500">
      <c r="A500" s="151"/>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row>
    <row r="501">
      <c r="A501" s="151"/>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row>
    <row r="502">
      <c r="A502" s="151"/>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row>
    <row r="503">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row>
    <row r="504">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row>
    <row r="505">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row>
    <row r="506">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row>
    <row r="507">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row>
    <row r="508">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row>
    <row r="509">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row>
    <row r="510">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row>
    <row r="511">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row>
    <row r="512">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row>
    <row r="513">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row>
    <row r="514">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row>
    <row r="515">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row>
    <row r="516">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row>
    <row r="517">
      <c r="A517" s="151"/>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row>
    <row r="518">
      <c r="A518" s="151"/>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row>
    <row r="519">
      <c r="A519" s="151"/>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row>
    <row r="520">
      <c r="A520" s="151"/>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row>
    <row r="521">
      <c r="A521" s="151"/>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row>
    <row r="522">
      <c r="A522" s="151"/>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row>
    <row r="523">
      <c r="A523" s="151"/>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row>
    <row r="524">
      <c r="A524" s="151"/>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row>
    <row r="525">
      <c r="A525" s="151"/>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row>
    <row r="526">
      <c r="A526" s="151"/>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row>
    <row r="527">
      <c r="A527" s="151"/>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row>
    <row r="528">
      <c r="A528" s="151"/>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row>
    <row r="529">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row>
    <row r="530">
      <c r="A530" s="151"/>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row>
    <row r="531">
      <c r="A531" s="151"/>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row>
    <row r="532">
      <c r="A532" s="151"/>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row>
    <row r="533">
      <c r="A533" s="151"/>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row>
    <row r="534">
      <c r="A534" s="151"/>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row>
    <row r="535">
      <c r="A535" s="151"/>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row>
    <row r="536">
      <c r="A536" s="151"/>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row>
    <row r="537">
      <c r="A537" s="151"/>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row>
    <row r="538">
      <c r="A538" s="151"/>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row>
    <row r="539">
      <c r="A539" s="151"/>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row>
    <row r="540">
      <c r="A540" s="151"/>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row>
    <row r="541">
      <c r="A541" s="151"/>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row>
    <row r="542">
      <c r="A542" s="151"/>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row>
    <row r="543">
      <c r="A543" s="151"/>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row>
    <row r="544">
      <c r="A544" s="151"/>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row>
    <row r="545">
      <c r="A545" s="151"/>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row>
    <row r="546">
      <c r="A546" s="151"/>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row>
    <row r="547">
      <c r="A547" s="151"/>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row>
    <row r="548">
      <c r="A548" s="151"/>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row>
    <row r="549">
      <c r="A549" s="151"/>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row>
    <row r="550">
      <c r="A550" s="151"/>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row>
    <row r="551">
      <c r="A551" s="151"/>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row>
    <row r="552">
      <c r="A552" s="151"/>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row>
    <row r="553">
      <c r="A553" s="151"/>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row>
    <row r="554">
      <c r="A554" s="151"/>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row>
    <row r="555">
      <c r="A555" s="151"/>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row>
    <row r="556">
      <c r="A556" s="151"/>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row>
    <row r="557">
      <c r="A557" s="151"/>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row>
    <row r="558">
      <c r="A558" s="151"/>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row>
    <row r="559">
      <c r="A559" s="151"/>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row>
    <row r="560">
      <c r="A560" s="151"/>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row>
    <row r="561">
      <c r="A561" s="151"/>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row>
    <row r="562">
      <c r="A562" s="151"/>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row>
    <row r="563">
      <c r="A563" s="151"/>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row>
    <row r="564">
      <c r="A564" s="151"/>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row>
    <row r="565">
      <c r="A565" s="151"/>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row>
    <row r="566">
      <c r="A566" s="151"/>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row>
    <row r="567">
      <c r="A567" s="151"/>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row>
    <row r="568">
      <c r="A568" s="151"/>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row>
    <row r="569">
      <c r="A569" s="151"/>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row>
    <row r="570">
      <c r="A570" s="151"/>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row>
    <row r="571">
      <c r="A571" s="151"/>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row>
    <row r="572">
      <c r="A572" s="151"/>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row>
    <row r="573">
      <c r="A573" s="151"/>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row>
    <row r="574">
      <c r="A574" s="151"/>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row>
    <row r="575">
      <c r="A575" s="151"/>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row>
    <row r="576">
      <c r="A576" s="151"/>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row>
    <row r="577">
      <c r="A577" s="151"/>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row>
    <row r="578">
      <c r="A578" s="151"/>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row>
    <row r="579">
      <c r="A579" s="151"/>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row>
    <row r="580">
      <c r="A580" s="151"/>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row>
    <row r="581">
      <c r="A581" s="151"/>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row>
    <row r="582">
      <c r="A582" s="151"/>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row>
    <row r="583">
      <c r="A583" s="151"/>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row>
    <row r="584">
      <c r="A584" s="151"/>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row>
    <row r="585">
      <c r="A585" s="151"/>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row>
    <row r="586">
      <c r="A586" s="151"/>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row>
    <row r="587">
      <c r="A587" s="151"/>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row>
    <row r="588">
      <c r="A588" s="151"/>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row>
    <row r="589">
      <c r="A589" s="151"/>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row>
    <row r="590">
      <c r="A590" s="151"/>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row>
    <row r="591">
      <c r="A591" s="151"/>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row>
    <row r="592">
      <c r="A592" s="151"/>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row>
    <row r="593">
      <c r="A593" s="151"/>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row>
    <row r="594">
      <c r="A594" s="151"/>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row>
    <row r="595">
      <c r="A595" s="151"/>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row>
    <row r="596">
      <c r="A596" s="151"/>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row>
    <row r="597">
      <c r="A597" s="151"/>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row>
    <row r="598">
      <c r="A598" s="151"/>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row>
    <row r="599">
      <c r="A599" s="151"/>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row>
    <row r="600">
      <c r="A600" s="151"/>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row>
    <row r="601">
      <c r="A601" s="151"/>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row>
    <row r="602">
      <c r="A602" s="151"/>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row>
    <row r="603">
      <c r="A603" s="151"/>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row>
    <row r="604">
      <c r="A604" s="151"/>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row>
    <row r="605">
      <c r="A605" s="151"/>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row>
    <row r="606">
      <c r="A606" s="151"/>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row>
    <row r="607">
      <c r="A607" s="151"/>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row>
    <row r="608">
      <c r="A608" s="151"/>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row>
    <row r="609">
      <c r="A609" s="151"/>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row>
    <row r="610">
      <c r="A610" s="151"/>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row>
    <row r="611">
      <c r="A611" s="151"/>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row>
    <row r="612">
      <c r="A612" s="151"/>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row>
    <row r="613">
      <c r="A613" s="151"/>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row>
    <row r="614">
      <c r="A614" s="151"/>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row>
    <row r="615">
      <c r="A615" s="151"/>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row>
    <row r="616">
      <c r="A616" s="151"/>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row>
    <row r="617">
      <c r="A617" s="151"/>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row>
    <row r="618">
      <c r="A618" s="151"/>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row>
    <row r="619">
      <c r="A619" s="151"/>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row>
    <row r="620">
      <c r="A620" s="151"/>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row>
    <row r="621">
      <c r="A621" s="151"/>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row>
    <row r="622">
      <c r="A622" s="151"/>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row>
    <row r="623">
      <c r="A623" s="151"/>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row>
    <row r="624">
      <c r="A624" s="151"/>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row>
    <row r="625">
      <c r="A625" s="151"/>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row>
    <row r="626">
      <c r="A626" s="151"/>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row>
    <row r="627">
      <c r="A627" s="151"/>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row>
    <row r="628">
      <c r="A628" s="151"/>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row>
    <row r="629">
      <c r="A629" s="151"/>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row>
    <row r="630">
      <c r="A630" s="151"/>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row>
    <row r="631">
      <c r="A631" s="151"/>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row>
    <row r="632">
      <c r="A632" s="151"/>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row>
    <row r="633">
      <c r="A633" s="151"/>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row>
    <row r="634">
      <c r="A634" s="151"/>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row>
    <row r="635">
      <c r="A635" s="151"/>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row>
    <row r="636">
      <c r="A636" s="151"/>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row>
    <row r="637">
      <c r="A637" s="151"/>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row>
    <row r="638">
      <c r="A638" s="151"/>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row>
    <row r="639">
      <c r="A639" s="151"/>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row>
    <row r="640">
      <c r="A640" s="151"/>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row>
    <row r="641">
      <c r="A641" s="151"/>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row>
    <row r="642">
      <c r="A642" s="151"/>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row>
    <row r="643">
      <c r="A643" s="151"/>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row>
    <row r="644">
      <c r="A644" s="151"/>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row>
    <row r="645">
      <c r="A645" s="151"/>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row>
    <row r="646">
      <c r="A646" s="151"/>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row>
    <row r="647">
      <c r="A647" s="151"/>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row>
    <row r="648">
      <c r="A648" s="151"/>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row>
    <row r="649">
      <c r="A649" s="151"/>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row>
    <row r="650">
      <c r="A650" s="151"/>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row>
    <row r="651">
      <c r="A651" s="151"/>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row>
    <row r="652">
      <c r="A652" s="151"/>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row>
    <row r="653">
      <c r="A653" s="151"/>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row>
    <row r="654">
      <c r="A654" s="151"/>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row>
    <row r="655">
      <c r="A655" s="151"/>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row>
    <row r="656">
      <c r="A656" s="151"/>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row>
    <row r="657">
      <c r="A657" s="151"/>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row>
    <row r="658">
      <c r="A658" s="151"/>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row>
    <row r="659">
      <c r="A659" s="151"/>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row>
    <row r="660">
      <c r="A660" s="151"/>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row>
    <row r="661">
      <c r="A661" s="151"/>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row>
    <row r="662">
      <c r="A662" s="151"/>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row>
    <row r="663">
      <c r="A663" s="151"/>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row>
    <row r="664">
      <c r="A664" s="151"/>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row>
    <row r="665">
      <c r="A665" s="151"/>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row>
    <row r="666">
      <c r="A666" s="151"/>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row>
    <row r="667">
      <c r="A667" s="151"/>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row>
    <row r="668">
      <c r="A668" s="151"/>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row>
    <row r="669">
      <c r="A669" s="151"/>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row>
    <row r="670">
      <c r="A670" s="151"/>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row>
    <row r="671">
      <c r="A671" s="151"/>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row>
    <row r="672">
      <c r="A672" s="151"/>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row>
    <row r="673">
      <c r="A673" s="151"/>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row>
    <row r="674">
      <c r="A674" s="151"/>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row>
    <row r="675">
      <c r="A675" s="151"/>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row>
    <row r="676">
      <c r="A676" s="151"/>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row>
    <row r="677">
      <c r="A677" s="151"/>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row>
    <row r="678">
      <c r="A678" s="151"/>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row>
    <row r="679">
      <c r="A679" s="151"/>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row>
    <row r="680">
      <c r="A680" s="151"/>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row>
    <row r="681">
      <c r="A681" s="151"/>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row>
    <row r="682">
      <c r="A682" s="151"/>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row>
    <row r="683">
      <c r="A683" s="151"/>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row>
    <row r="684">
      <c r="A684" s="151"/>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row>
    <row r="685">
      <c r="A685" s="151"/>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row>
    <row r="686">
      <c r="A686" s="151"/>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row>
    <row r="687">
      <c r="A687" s="151"/>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row>
    <row r="688">
      <c r="A688" s="151"/>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row>
    <row r="689">
      <c r="A689" s="151"/>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row>
    <row r="690">
      <c r="A690" s="151"/>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row>
    <row r="691">
      <c r="A691" s="151"/>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row>
    <row r="692">
      <c r="A692" s="151"/>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row>
    <row r="693">
      <c r="A693" s="151"/>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row>
    <row r="694">
      <c r="A694" s="151"/>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row>
    <row r="695">
      <c r="A695" s="151"/>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row>
    <row r="696">
      <c r="A696" s="151"/>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row>
    <row r="697">
      <c r="A697" s="151"/>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row>
    <row r="698">
      <c r="A698" s="151"/>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row>
    <row r="699">
      <c r="A699" s="151"/>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row>
    <row r="700">
      <c r="A700" s="151"/>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row>
    <row r="701">
      <c r="A701" s="151"/>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row>
    <row r="702">
      <c r="A702" s="151"/>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row>
    <row r="703">
      <c r="A703" s="151"/>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row>
    <row r="704">
      <c r="A704" s="151"/>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row>
    <row r="705">
      <c r="A705" s="151"/>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row>
    <row r="706">
      <c r="A706" s="151"/>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row>
    <row r="707">
      <c r="A707" s="151"/>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row>
    <row r="708">
      <c r="A708" s="151"/>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row>
    <row r="709">
      <c r="A709" s="151"/>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row>
    <row r="710">
      <c r="A710" s="151"/>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row>
    <row r="711">
      <c r="A711" s="151"/>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row>
    <row r="712">
      <c r="A712" s="151"/>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row>
    <row r="713">
      <c r="A713" s="151"/>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row>
    <row r="714">
      <c r="A714" s="151"/>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row>
    <row r="715">
      <c r="A715" s="151"/>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row>
    <row r="716">
      <c r="A716" s="151"/>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row>
    <row r="717">
      <c r="A717" s="151"/>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row>
    <row r="718">
      <c r="A718" s="151"/>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row>
    <row r="719">
      <c r="A719" s="151"/>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row>
    <row r="720">
      <c r="A720" s="151"/>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row>
    <row r="721">
      <c r="A721" s="151"/>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row>
    <row r="722">
      <c r="A722" s="151"/>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row>
    <row r="723">
      <c r="A723" s="151"/>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row>
    <row r="724">
      <c r="A724" s="151"/>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row>
    <row r="725">
      <c r="A725" s="151"/>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row>
    <row r="726">
      <c r="A726" s="151"/>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row>
    <row r="727">
      <c r="A727" s="151"/>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row>
    <row r="728">
      <c r="A728" s="151"/>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row>
    <row r="729">
      <c r="A729" s="151"/>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row>
    <row r="730">
      <c r="A730" s="151"/>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row>
    <row r="731">
      <c r="A731" s="151"/>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row>
    <row r="732">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row>
    <row r="733">
      <c r="A733" s="151"/>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row>
    <row r="734">
      <c r="A734" s="151"/>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row>
    <row r="735">
      <c r="A735" s="151"/>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row>
    <row r="736">
      <c r="A736" s="151"/>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row>
    <row r="737">
      <c r="A737" s="151"/>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row>
    <row r="738">
      <c r="A738" s="151"/>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row>
    <row r="739">
      <c r="A739" s="151"/>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row>
    <row r="740">
      <c r="A740" s="151"/>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row>
    <row r="741">
      <c r="A741" s="151"/>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row>
    <row r="742">
      <c r="A742" s="151"/>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row>
    <row r="743">
      <c r="A743" s="151"/>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row>
    <row r="744">
      <c r="A744" s="151"/>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row>
    <row r="745">
      <c r="A745" s="151"/>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row>
    <row r="746">
      <c r="A746" s="151"/>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row>
    <row r="747">
      <c r="A747" s="151"/>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row>
    <row r="748">
      <c r="A748" s="151"/>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row>
    <row r="749">
      <c r="A749" s="151"/>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row>
    <row r="750">
      <c r="A750" s="151"/>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row>
    <row r="751">
      <c r="A751" s="151"/>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row>
    <row r="752">
      <c r="A752" s="151"/>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row>
    <row r="753">
      <c r="A753" s="151"/>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row>
    <row r="754">
      <c r="A754" s="151"/>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row>
    <row r="755">
      <c r="A755" s="151"/>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row>
    <row r="756">
      <c r="A756" s="151"/>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row>
    <row r="757">
      <c r="A757" s="151"/>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row>
    <row r="758">
      <c r="A758" s="151"/>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row>
    <row r="759">
      <c r="A759" s="151"/>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row>
    <row r="760">
      <c r="A760" s="151"/>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row>
    <row r="761">
      <c r="A761" s="151"/>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row>
    <row r="762">
      <c r="A762" s="151"/>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row>
    <row r="763">
      <c r="A763" s="151"/>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row>
    <row r="764">
      <c r="A764" s="151"/>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row>
    <row r="765">
      <c r="A765" s="151"/>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row>
    <row r="766">
      <c r="A766" s="151"/>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row>
    <row r="767">
      <c r="A767" s="151"/>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row>
    <row r="768">
      <c r="A768" s="151"/>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row>
    <row r="769">
      <c r="A769" s="151"/>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row>
    <row r="770">
      <c r="A770" s="151"/>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row>
    <row r="771">
      <c r="A771" s="151"/>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row>
    <row r="772">
      <c r="A772" s="151"/>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row>
    <row r="773">
      <c r="A773" s="151"/>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row>
    <row r="774">
      <c r="A774" s="151"/>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row>
    <row r="775">
      <c r="A775" s="151"/>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row>
    <row r="776">
      <c r="A776" s="151"/>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row>
    <row r="777">
      <c r="A777" s="151"/>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row>
    <row r="778">
      <c r="A778" s="151"/>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row>
    <row r="779">
      <c r="A779" s="151"/>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row>
    <row r="780">
      <c r="A780" s="151"/>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row>
    <row r="781">
      <c r="A781" s="151"/>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row>
    <row r="782">
      <c r="A782" s="151"/>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row>
    <row r="783">
      <c r="A783" s="151"/>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row>
    <row r="784">
      <c r="A784" s="151"/>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row>
    <row r="785">
      <c r="A785" s="151"/>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row>
    <row r="786">
      <c r="A786" s="151"/>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row>
    <row r="787">
      <c r="A787" s="151"/>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row>
    <row r="788">
      <c r="A788" s="151"/>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row>
    <row r="789">
      <c r="A789" s="151"/>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row>
    <row r="790">
      <c r="A790" s="151"/>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row>
    <row r="791">
      <c r="A791" s="151"/>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row>
    <row r="792">
      <c r="A792" s="151"/>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row>
    <row r="793">
      <c r="A793" s="151"/>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row>
    <row r="794">
      <c r="A794" s="151"/>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row>
    <row r="795">
      <c r="A795" s="151"/>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row>
    <row r="796">
      <c r="A796" s="151"/>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row>
    <row r="797">
      <c r="A797" s="151"/>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row>
    <row r="798">
      <c r="A798" s="151"/>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row>
    <row r="799">
      <c r="A799" s="151"/>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row>
    <row r="800">
      <c r="A800" s="151"/>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row>
    <row r="801">
      <c r="A801" s="151"/>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row>
    <row r="802">
      <c r="A802" s="151"/>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row>
    <row r="803">
      <c r="A803" s="151"/>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row>
    <row r="804">
      <c r="A804" s="151"/>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row>
    <row r="805">
      <c r="A805" s="151"/>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row>
    <row r="806">
      <c r="A806" s="151"/>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row>
    <row r="807">
      <c r="A807" s="151"/>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row>
    <row r="808">
      <c r="A808" s="151"/>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row>
    <row r="809">
      <c r="A809" s="151"/>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row>
    <row r="810">
      <c r="A810" s="151"/>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row>
    <row r="811">
      <c r="A811" s="151"/>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row>
    <row r="812">
      <c r="A812" s="151"/>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row>
    <row r="813">
      <c r="A813" s="151"/>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row>
    <row r="814">
      <c r="A814" s="151"/>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row>
    <row r="815">
      <c r="A815" s="151"/>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row>
    <row r="816">
      <c r="A816" s="151"/>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row>
    <row r="817">
      <c r="A817" s="151"/>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row>
    <row r="818">
      <c r="A818" s="151"/>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row>
    <row r="819">
      <c r="A819" s="151"/>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row>
    <row r="820">
      <c r="A820" s="151"/>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row>
    <row r="821">
      <c r="A821" s="151"/>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row>
    <row r="822">
      <c r="A822" s="151"/>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row>
    <row r="823">
      <c r="A823" s="151"/>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row>
    <row r="824">
      <c r="A824" s="151"/>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row>
    <row r="825">
      <c r="A825" s="151"/>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row>
    <row r="826">
      <c r="A826" s="151"/>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row>
    <row r="827">
      <c r="A827" s="151"/>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row>
    <row r="828">
      <c r="A828" s="151"/>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row>
    <row r="829">
      <c r="A829" s="151"/>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row>
    <row r="830">
      <c r="A830" s="151"/>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row>
    <row r="831">
      <c r="A831" s="151"/>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row>
    <row r="832">
      <c r="A832" s="151"/>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row>
    <row r="833">
      <c r="A833" s="151"/>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row>
    <row r="834">
      <c r="A834" s="151"/>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row>
    <row r="835">
      <c r="A835" s="151"/>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row>
    <row r="836">
      <c r="A836" s="151"/>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row>
    <row r="837">
      <c r="A837" s="151"/>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row>
    <row r="838">
      <c r="A838" s="151"/>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row>
    <row r="839">
      <c r="A839" s="151"/>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row>
    <row r="840">
      <c r="A840" s="151"/>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row>
    <row r="841">
      <c r="A841" s="151"/>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row>
    <row r="842">
      <c r="A842" s="151"/>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row>
    <row r="843">
      <c r="A843" s="151"/>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row>
    <row r="844">
      <c r="A844" s="151"/>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row>
    <row r="845">
      <c r="A845" s="151"/>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row>
    <row r="846">
      <c r="A846" s="151"/>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row>
    <row r="847">
      <c r="A847" s="151"/>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row>
    <row r="848">
      <c r="A848" s="151"/>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row>
    <row r="849">
      <c r="A849" s="151"/>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row>
    <row r="850">
      <c r="A850" s="151"/>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row>
    <row r="851">
      <c r="A851" s="151"/>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row>
    <row r="852">
      <c r="A852" s="151"/>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row>
    <row r="853">
      <c r="A853" s="151"/>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row>
    <row r="854">
      <c r="A854" s="151"/>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row>
    <row r="855">
      <c r="A855" s="151"/>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row>
    <row r="856">
      <c r="A856" s="151"/>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row>
    <row r="857">
      <c r="A857" s="151"/>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row>
    <row r="858">
      <c r="A858" s="151"/>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row>
    <row r="859">
      <c r="A859" s="151"/>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row>
    <row r="860">
      <c r="A860" s="151"/>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row>
    <row r="861">
      <c r="A861" s="151"/>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row>
    <row r="862">
      <c r="A862" s="151"/>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row>
    <row r="863">
      <c r="A863" s="151"/>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row>
    <row r="864">
      <c r="A864" s="151"/>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row>
    <row r="865">
      <c r="A865" s="151"/>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row>
    <row r="866">
      <c r="A866" s="151"/>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row>
    <row r="867">
      <c r="A867" s="151"/>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row>
    <row r="868">
      <c r="A868" s="151"/>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row>
    <row r="869">
      <c r="A869" s="151"/>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row>
    <row r="870">
      <c r="A870" s="151"/>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row>
    <row r="871">
      <c r="A871" s="151"/>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row>
    <row r="872">
      <c r="A872" s="151"/>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row>
    <row r="873">
      <c r="A873" s="151"/>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row>
    <row r="874">
      <c r="A874" s="151"/>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row>
    <row r="875">
      <c r="A875" s="151"/>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row>
    <row r="876">
      <c r="A876" s="151"/>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row>
    <row r="877">
      <c r="A877" s="151"/>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row>
    <row r="878">
      <c r="A878" s="151"/>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row>
    <row r="879">
      <c r="A879" s="151"/>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row>
    <row r="880">
      <c r="A880" s="151"/>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row>
    <row r="881">
      <c r="A881" s="151"/>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row>
    <row r="882">
      <c r="A882" s="151"/>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row>
    <row r="883">
      <c r="A883" s="151"/>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row>
    <row r="884">
      <c r="A884" s="151"/>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row>
    <row r="885">
      <c r="A885" s="151"/>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row>
    <row r="886">
      <c r="A886" s="151"/>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row>
    <row r="887">
      <c r="A887" s="151"/>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row>
    <row r="888">
      <c r="A888" s="151"/>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row>
    <row r="889">
      <c r="A889" s="151"/>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row>
    <row r="890">
      <c r="A890" s="151"/>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row>
    <row r="891">
      <c r="A891" s="151"/>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row>
    <row r="892">
      <c r="A892" s="151"/>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row>
    <row r="893">
      <c r="A893" s="151"/>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row>
    <row r="894">
      <c r="A894" s="151"/>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row>
    <row r="895">
      <c r="A895" s="151"/>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row>
    <row r="896">
      <c r="A896" s="151"/>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row>
    <row r="897">
      <c r="A897" s="151"/>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row>
    <row r="898">
      <c r="A898" s="151"/>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row>
    <row r="899">
      <c r="A899" s="151"/>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row>
    <row r="900">
      <c r="A900" s="151"/>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row>
    <row r="901">
      <c r="A901" s="151"/>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row>
    <row r="902">
      <c r="A902" s="151"/>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row>
    <row r="903">
      <c r="A903" s="151"/>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row>
    <row r="904">
      <c r="A904" s="151"/>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row>
    <row r="905">
      <c r="A905" s="151"/>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row>
    <row r="906">
      <c r="A906" s="151"/>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row>
    <row r="907">
      <c r="A907" s="151"/>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row>
    <row r="908">
      <c r="A908" s="151"/>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row>
    <row r="909">
      <c r="A909" s="151"/>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row>
    <row r="910">
      <c r="A910" s="151"/>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row>
    <row r="911">
      <c r="A911" s="151"/>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row>
    <row r="912">
      <c r="A912" s="151"/>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row>
    <row r="913">
      <c r="A913" s="151"/>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row>
    <row r="914">
      <c r="A914" s="151"/>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row>
    <row r="915">
      <c r="A915" s="151"/>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row>
    <row r="916">
      <c r="A916" s="151"/>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row>
    <row r="917">
      <c r="A917" s="151"/>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row>
    <row r="918">
      <c r="A918" s="151"/>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row>
    <row r="919">
      <c r="A919" s="151"/>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row>
    <row r="920">
      <c r="A920" s="151"/>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row>
    <row r="921">
      <c r="A921" s="151"/>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row>
    <row r="922">
      <c r="A922" s="151"/>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row>
    <row r="923">
      <c r="A923" s="151"/>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row>
    <row r="924">
      <c r="A924" s="151"/>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row>
    <row r="925">
      <c r="A925" s="151"/>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row>
    <row r="926">
      <c r="A926" s="151"/>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row>
    <row r="927">
      <c r="A927" s="151"/>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row>
    <row r="928">
      <c r="A928" s="151"/>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row>
    <row r="929">
      <c r="A929" s="151"/>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row>
    <row r="930">
      <c r="A930" s="151"/>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row>
    <row r="931">
      <c r="A931" s="151"/>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row>
    <row r="932">
      <c r="A932" s="151"/>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row>
    <row r="933">
      <c r="A933" s="151"/>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row>
    <row r="934">
      <c r="A934" s="151"/>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row>
    <row r="935">
      <c r="A935" s="151"/>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row>
    <row r="936">
      <c r="A936" s="151"/>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row>
    <row r="937">
      <c r="A937" s="151"/>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row>
    <row r="938">
      <c r="A938" s="151"/>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row>
    <row r="939">
      <c r="A939" s="151"/>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row>
    <row r="940">
      <c r="A940" s="151"/>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row>
    <row r="941">
      <c r="A941" s="151"/>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row>
    <row r="942">
      <c r="A942" s="151"/>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row>
    <row r="943">
      <c r="A943" s="151"/>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row>
    <row r="944">
      <c r="A944" s="151"/>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row>
    <row r="945">
      <c r="A945" s="151"/>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row>
    <row r="946">
      <c r="A946" s="151"/>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row>
    <row r="947">
      <c r="A947" s="151"/>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row>
    <row r="948">
      <c r="A948" s="151"/>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row>
    <row r="949">
      <c r="A949" s="151"/>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row>
    <row r="950">
      <c r="A950" s="151"/>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row>
    <row r="951">
      <c r="A951" s="151"/>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row>
    <row r="952">
      <c r="A952" s="151"/>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row>
    <row r="953">
      <c r="A953" s="151"/>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row>
    <row r="954">
      <c r="A954" s="151"/>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row>
    <row r="955">
      <c r="A955" s="151"/>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row>
    <row r="956">
      <c r="A956" s="151"/>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row>
    <row r="957">
      <c r="A957" s="151"/>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row>
    <row r="958">
      <c r="A958" s="151"/>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row>
    <row r="959">
      <c r="A959" s="151"/>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row>
    <row r="960">
      <c r="A960" s="151"/>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row>
    <row r="961">
      <c r="A961" s="151"/>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row>
    <row r="962">
      <c r="A962" s="151"/>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row>
    <row r="963">
      <c r="A963" s="151"/>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row>
    <row r="964">
      <c r="A964" s="151"/>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row>
    <row r="965">
      <c r="A965" s="151"/>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row>
    <row r="966">
      <c r="A966" s="151"/>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row>
    <row r="967">
      <c r="A967" s="151"/>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row>
    <row r="968">
      <c r="A968" s="151"/>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row>
    <row r="969">
      <c r="A969" s="151"/>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row>
    <row r="970">
      <c r="A970" s="151"/>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row>
    <row r="971">
      <c r="A971" s="151"/>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row>
    <row r="972">
      <c r="A972" s="151"/>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row>
    <row r="973">
      <c r="A973" s="151"/>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row>
    <row r="974">
      <c r="A974" s="151"/>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row>
    <row r="975">
      <c r="A975" s="151"/>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row>
    <row r="976">
      <c r="A976" s="151"/>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row>
    <row r="977">
      <c r="A977" s="151"/>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row>
    <row r="978">
      <c r="A978" s="151"/>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row>
    <row r="979">
      <c r="A979" s="151"/>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row>
    <row r="980">
      <c r="A980" s="151"/>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row>
    <row r="981">
      <c r="A981" s="151"/>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row>
    <row r="982">
      <c r="A982" s="151"/>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row>
    <row r="983">
      <c r="A983" s="151"/>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row>
    <row r="984">
      <c r="A984" s="151"/>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row>
    <row r="985">
      <c r="A985" s="151"/>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row>
    <row r="986">
      <c r="A986" s="151"/>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row>
    <row r="987">
      <c r="A987" s="151"/>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row>
    <row r="988">
      <c r="A988" s="151"/>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row>
    <row r="989">
      <c r="A989" s="151"/>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row>
    <row r="990">
      <c r="A990" s="151"/>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row>
    <row r="991">
      <c r="A991" s="151"/>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row>
    <row r="992">
      <c r="A992" s="151"/>
      <c r="B992" s="151"/>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row>
    <row r="993">
      <c r="A993" s="151"/>
      <c r="B993" s="151"/>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row>
    <row r="994">
      <c r="A994" s="151"/>
      <c r="B994" s="151"/>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row>
    <row r="995">
      <c r="A995" s="151"/>
      <c r="B995" s="151"/>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row>
    <row r="996">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row>
    <row r="997">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row>
    <row r="998">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row>
    <row r="999">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row>
    <row r="1000">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row>
  </sheetData>
  <mergeCells count="2">
    <mergeCell ref="C75:E75"/>
    <mergeCell ref="I75:M75"/>
  </mergeCells>
  <dataValidations>
    <dataValidation type="list" allowBlank="1" showErrorMessage="1" sqref="C74:E74 C75">
      <formula1>"Seleccione una opción,a) Adaptación de una obra que forme parte de la literatura canaria.,b) Obra cuya acción o al menos una parte relevante de la acción tenga lugar en Canarias.,c) Proyecto con una presencia relevante o puesta en valor del patrimonio cul"&amp;"tural,la cultura o la historia de Canarias."</formula1>
    </dataValidation>
    <dataValidation type="list" allowBlank="1" showErrorMessage="1" sqref="G6:G10 K6:K10 N6:N10 Q6:Q10 G12:G16 K12:K16 N12:N16 Q12:Q16 G18:G22 K18:K22 N18:N22 Q18:Q22 G24:G28 K24:K28 N24:N28 Q24:Q28 G30:G34 K30:K34 N30:N34 Q30:Q34 G36:G40 K36:K40 N36:N40 Q36:Q40 C41 P41 G43:G47 K43:K47 N43:N47 Q43:Q47 K49:K54 Q49:Q54 K56:K60 Q56:Q60 G49:G66 N49:N66 G68:G69 N68:N69 G71:G75 N74:N75 G78:G85 N78:N85">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7.38"/>
    <col customWidth="1" min="2" max="2" width="28.75"/>
    <col customWidth="1" min="3" max="3" width="11.5"/>
    <col customWidth="1" min="4" max="4" width="28.75"/>
  </cols>
  <sheetData>
    <row r="1">
      <c r="A1" s="194"/>
      <c r="B1" s="2" t="s">
        <v>1</v>
      </c>
      <c r="C1" s="195"/>
      <c r="D1" s="3" t="s">
        <v>2</v>
      </c>
    </row>
    <row r="2">
      <c r="A2" s="4"/>
      <c r="B2" s="5" t="s">
        <v>3</v>
      </c>
      <c r="C2" s="196" t="s">
        <v>4</v>
      </c>
      <c r="D2" s="6" t="s">
        <v>5</v>
      </c>
    </row>
    <row r="3">
      <c r="A3" s="7"/>
      <c r="B3" s="8" t="s">
        <v>248</v>
      </c>
      <c r="C3" s="7"/>
      <c r="D3" s="7"/>
    </row>
    <row r="4">
      <c r="A4" s="7"/>
      <c r="B4" s="8" t="s">
        <v>249</v>
      </c>
      <c r="C4" s="7"/>
      <c r="D4" s="7"/>
    </row>
    <row r="5">
      <c r="A5" s="7"/>
      <c r="B5" s="8" t="s">
        <v>250</v>
      </c>
      <c r="C5" s="7"/>
      <c r="D5" s="7"/>
    </row>
    <row r="6">
      <c r="A6" s="7"/>
      <c r="B6" s="8" t="s">
        <v>251</v>
      </c>
      <c r="C6" s="7"/>
      <c r="D6" s="7"/>
    </row>
    <row r="7">
      <c r="A7" s="197" t="s">
        <v>8</v>
      </c>
      <c r="B7" s="10" t="s">
        <v>9</v>
      </c>
      <c r="C7" s="198" t="s">
        <v>10</v>
      </c>
      <c r="D7" s="12"/>
    </row>
    <row r="8">
      <c r="A8" s="15"/>
      <c r="B8" s="7"/>
      <c r="C8" s="39"/>
      <c r="D8" s="15"/>
    </row>
    <row r="9">
      <c r="A9" s="9" t="s">
        <v>252</v>
      </c>
      <c r="B9" s="10" t="s">
        <v>253</v>
      </c>
      <c r="C9" s="34"/>
      <c r="D9" s="12"/>
    </row>
    <row r="10">
      <c r="A10" s="13" t="s">
        <v>12</v>
      </c>
      <c r="B10" s="14" t="s">
        <v>13</v>
      </c>
      <c r="C10" s="39"/>
      <c r="D10" s="7"/>
    </row>
    <row r="11">
      <c r="A11" s="13" t="s">
        <v>254</v>
      </c>
      <c r="B11" s="14" t="s">
        <v>255</v>
      </c>
      <c r="C11" s="39"/>
      <c r="D11" s="7"/>
    </row>
    <row r="12">
      <c r="A12" s="7"/>
      <c r="B12" s="14" t="s">
        <v>256</v>
      </c>
      <c r="C12" s="39"/>
      <c r="D12" s="7"/>
    </row>
    <row r="13">
      <c r="A13" s="7"/>
      <c r="B13" s="48" t="str">
        <f t="shared" ref="B13:B14" si="1">B4</f>
        <v>[Productora beneficiaria]</v>
      </c>
      <c r="C13" s="199">
        <v>0.0</v>
      </c>
      <c r="D13" s="15"/>
    </row>
    <row r="14">
      <c r="A14" s="7"/>
      <c r="B14" s="200" t="str">
        <f t="shared" si="1"/>
        <v>[Coproductora española no beneficiaria]</v>
      </c>
      <c r="C14" s="199">
        <v>0.0</v>
      </c>
      <c r="D14" s="15"/>
    </row>
    <row r="15">
      <c r="A15" s="7"/>
      <c r="B15" s="48" t="s">
        <v>257</v>
      </c>
      <c r="C15" s="201">
        <f>C13+C14</f>
        <v>0</v>
      </c>
      <c r="D15" s="17" t="s">
        <v>258</v>
      </c>
    </row>
    <row r="16">
      <c r="A16" s="7"/>
      <c r="B16" s="14" t="s">
        <v>259</v>
      </c>
      <c r="C16" s="39"/>
      <c r="D16" s="15"/>
    </row>
    <row r="17">
      <c r="A17" s="7"/>
      <c r="B17" s="48" t="str">
        <f>B6</f>
        <v>[nombre de coproductora extranjera]</v>
      </c>
      <c r="C17" s="199">
        <v>0.0</v>
      </c>
      <c r="D17" s="17" t="s">
        <v>260</v>
      </c>
    </row>
    <row r="18">
      <c r="A18" s="7"/>
      <c r="B18" s="48" t="str">
        <f> "TOTAL "&amp;B11</f>
        <v>TOTAL Compromiso de gasto </v>
      </c>
      <c r="C18" s="202">
        <f>C15+C17</f>
        <v>0</v>
      </c>
      <c r="D18" s="16" t="s">
        <v>260</v>
      </c>
    </row>
    <row r="19">
      <c r="A19" s="13" t="s">
        <v>19</v>
      </c>
      <c r="B19" s="14" t="s">
        <v>261</v>
      </c>
      <c r="C19" s="39"/>
      <c r="D19" s="15"/>
    </row>
    <row r="20">
      <c r="A20" s="7"/>
      <c r="B20" s="14" t="s">
        <v>262</v>
      </c>
      <c r="C20" s="203">
        <v>0.99</v>
      </c>
      <c r="D20" s="17"/>
    </row>
    <row r="21">
      <c r="A21" s="13" t="s">
        <v>33</v>
      </c>
      <c r="B21" s="14" t="s">
        <v>34</v>
      </c>
      <c r="C21" s="47"/>
      <c r="D21" s="15"/>
    </row>
    <row r="22">
      <c r="A22" s="7"/>
      <c r="B22" s="14" t="s">
        <v>263</v>
      </c>
      <c r="C22" s="199">
        <v>0.0</v>
      </c>
      <c r="D22" s="7"/>
    </row>
    <row r="23">
      <c r="A23" s="7"/>
      <c r="B23" s="7"/>
      <c r="C23" s="39"/>
      <c r="D23" s="15"/>
    </row>
    <row r="24">
      <c r="A24" s="9" t="s">
        <v>42</v>
      </c>
      <c r="B24" s="10" t="s">
        <v>264</v>
      </c>
      <c r="C24" s="34"/>
      <c r="D24" s="7"/>
    </row>
    <row r="25">
      <c r="A25" s="7"/>
      <c r="B25" s="48" t="str">
        <f t="shared" ref="B25:B26" si="2">"Coste declarado "&amp;B4</f>
        <v>Coste declarado [Productora beneficiaria]</v>
      </c>
      <c r="C25" s="199">
        <v>0.0</v>
      </c>
      <c r="D25" s="204"/>
    </row>
    <row r="26">
      <c r="A26" s="7"/>
      <c r="B26" s="48" t="str">
        <f t="shared" si="2"/>
        <v>Coste declarado [Coproductora española no beneficiaria]</v>
      </c>
      <c r="C26" s="199">
        <v>0.0</v>
      </c>
      <c r="D26" s="204"/>
    </row>
    <row r="27">
      <c r="A27" s="15"/>
      <c r="B27" s="48" t="s">
        <v>265</v>
      </c>
      <c r="C27" s="205">
        <f>C25+C26</f>
        <v>0</v>
      </c>
      <c r="D27" s="206"/>
    </row>
    <row r="28">
      <c r="A28" s="15"/>
      <c r="B28" s="7"/>
      <c r="C28" s="39"/>
      <c r="D28" s="206"/>
    </row>
    <row r="29">
      <c r="A29" s="32" t="s">
        <v>85</v>
      </c>
      <c r="B29" s="10" t="s">
        <v>266</v>
      </c>
      <c r="C29" s="34"/>
      <c r="D29" s="7"/>
    </row>
    <row r="30">
      <c r="A30" s="32" t="s">
        <v>267</v>
      </c>
      <c r="B30" s="48" t="s">
        <v>268</v>
      </c>
      <c r="C30" s="207"/>
      <c r="D30" s="206"/>
    </row>
    <row r="31">
      <c r="A31" s="13" t="s">
        <v>269</v>
      </c>
      <c r="B31" s="48" t="str">
        <f>B4&amp;": "&amp;B30&amp;" declarado"</f>
        <v>[Productora beneficiaria]: Coste de realización declarado</v>
      </c>
      <c r="C31" s="199">
        <v>0.0</v>
      </c>
      <c r="D31" s="204"/>
    </row>
    <row r="32">
      <c r="A32" s="15"/>
      <c r="B32" s="16" t="s">
        <v>270</v>
      </c>
      <c r="C32" s="30">
        <v>0.0</v>
      </c>
      <c r="D32" s="16" t="s">
        <v>271</v>
      </c>
    </row>
    <row r="33">
      <c r="A33" s="7"/>
      <c r="B33" s="48" t="str">
        <f>B4&amp;": "&amp;B30&amp;" reconocido"</f>
        <v>[Productora beneficiaria]: Coste de realización reconocido</v>
      </c>
      <c r="C33" s="201">
        <f>C31-C32</f>
        <v>0</v>
      </c>
      <c r="D33" s="208"/>
    </row>
    <row r="34">
      <c r="A34" s="7"/>
      <c r="B34" s="7"/>
      <c r="C34" s="39"/>
      <c r="D34" s="15"/>
    </row>
    <row r="35">
      <c r="A35" s="13" t="s">
        <v>272</v>
      </c>
      <c r="B35" s="48" t="str">
        <f>B5&amp;": "&amp;B30&amp;" declarado"</f>
        <v>[Coproductora española no beneficiaria]: Coste de realización declarado</v>
      </c>
      <c r="C35" s="199">
        <v>0.0</v>
      </c>
      <c r="D35" s="7"/>
    </row>
    <row r="36">
      <c r="A36" s="7"/>
      <c r="B36" s="16" t="s">
        <v>270</v>
      </c>
      <c r="C36" s="30">
        <v>0.0</v>
      </c>
      <c r="D36" s="15"/>
    </row>
    <row r="37">
      <c r="A37" s="7"/>
      <c r="B37" s="48" t="str">
        <f>B5&amp;": "&amp;B30&amp;" declarado"</f>
        <v>[Coproductora española no beneficiaria]: Coste de realización declarado</v>
      </c>
      <c r="C37" s="201">
        <f>C35-C36</f>
        <v>0</v>
      </c>
      <c r="D37" s="16"/>
    </row>
    <row r="38">
      <c r="A38" s="13" t="s">
        <v>267</v>
      </c>
      <c r="B38" s="48" t="str">
        <f>B30&amp;" reconocido total"</f>
        <v>Coste de realización reconocido total</v>
      </c>
      <c r="C38" s="201">
        <f>C33+C37</f>
        <v>0</v>
      </c>
      <c r="D38" s="7"/>
    </row>
    <row r="39">
      <c r="A39" s="15"/>
      <c r="B39" s="48" t="s">
        <v>273</v>
      </c>
      <c r="C39" s="209" t="str">
        <f>C33/C38</f>
        <v>#DIV/0!</v>
      </c>
      <c r="D39" s="15"/>
    </row>
    <row r="40">
      <c r="A40" s="7"/>
      <c r="B40" s="48" t="s">
        <v>274</v>
      </c>
      <c r="C40" s="209" t="str">
        <f>C37/C38</f>
        <v>#DIV/0!</v>
      </c>
      <c r="D40" s="15"/>
    </row>
    <row r="41">
      <c r="A41" s="7"/>
      <c r="B41" s="7"/>
      <c r="C41" s="210"/>
      <c r="D41" s="15"/>
    </row>
    <row r="42">
      <c r="A42" s="9" t="s">
        <v>275</v>
      </c>
      <c r="B42" s="48" t="s">
        <v>276</v>
      </c>
      <c r="C42" s="207"/>
      <c r="D42" s="7"/>
    </row>
    <row r="43">
      <c r="A43" s="9" t="s">
        <v>277</v>
      </c>
      <c r="B43" s="14" t="s">
        <v>278</v>
      </c>
      <c r="C43" s="211">
        <v>0.07</v>
      </c>
      <c r="D43" s="15"/>
    </row>
    <row r="44">
      <c r="A44" s="12"/>
      <c r="B44" s="14" t="str">
        <f>B43&amp;" de "&amp;$B$4</f>
        <v>Gastos generales de [Productora beneficiaria]</v>
      </c>
      <c r="C44" s="39"/>
      <c r="D44" s="15"/>
    </row>
    <row r="45">
      <c r="A45" s="7"/>
      <c r="B45" s="16" t="s">
        <v>279</v>
      </c>
      <c r="C45" s="30">
        <v>0.0</v>
      </c>
      <c r="D45" s="15"/>
    </row>
    <row r="46">
      <c r="A46" s="7"/>
      <c r="B46" s="16" t="s">
        <v>270</v>
      </c>
      <c r="C46" s="30">
        <v>0.0</v>
      </c>
      <c r="D46" s="15"/>
    </row>
    <row r="47">
      <c r="A47" s="7"/>
      <c r="B47" s="212" t="str">
        <f>B43&amp;" verificados de "&amp;$B$4</f>
        <v>Gastos generales verificados de [Productora beneficiaria]</v>
      </c>
      <c r="C47" s="213">
        <f>C45-C46</f>
        <v>0</v>
      </c>
      <c r="D47" s="15"/>
    </row>
    <row r="48">
      <c r="A48" s="7"/>
      <c r="B48" s="14" t="str">
        <f>B43&amp;" de "&amp;$B$5</f>
        <v>Gastos generales de [Coproductora española no beneficiaria]</v>
      </c>
      <c r="C48" s="39"/>
      <c r="D48" s="7"/>
    </row>
    <row r="49">
      <c r="A49" s="7"/>
      <c r="B49" s="16" t="s">
        <v>279</v>
      </c>
      <c r="C49" s="30">
        <v>0.0</v>
      </c>
      <c r="D49" s="15"/>
    </row>
    <row r="50">
      <c r="A50" s="7"/>
      <c r="B50" s="16" t="s">
        <v>270</v>
      </c>
      <c r="C50" s="30">
        <v>0.0</v>
      </c>
      <c r="D50" s="15"/>
    </row>
    <row r="51">
      <c r="A51" s="7"/>
      <c r="B51" s="212" t="str">
        <f>B43&amp;" verificados de "&amp;$B$5</f>
        <v>Gastos generales verificados de [Coproductora española no beneficiaria]</v>
      </c>
      <c r="C51" s="213">
        <f>C49-C50</f>
        <v>0</v>
      </c>
      <c r="D51" s="15"/>
    </row>
    <row r="52">
      <c r="A52" s="7"/>
      <c r="B52" s="48" t="str">
        <f>"Total "&amp;B43&amp;" verificados"</f>
        <v>Total Gastos generales verificados</v>
      </c>
      <c r="C52" s="201">
        <f>C47+C51</f>
        <v>0</v>
      </c>
      <c r="D52" s="15"/>
    </row>
    <row r="53">
      <c r="A53" s="7"/>
      <c r="B53" s="214" t="str">
        <f>"Límite de "&amp;B43</f>
        <v>Límite de Gastos generales</v>
      </c>
      <c r="C53" s="213">
        <f>$C$38*C43</f>
        <v>0</v>
      </c>
      <c r="D53" s="15"/>
    </row>
    <row r="54">
      <c r="A54" s="7"/>
      <c r="B54" s="48" t="str">
        <f>B43&amp;" reconocidos"</f>
        <v>Gastos generales reconocidos</v>
      </c>
      <c r="C54" s="201">
        <f>MIN(C52,C53)</f>
        <v>0</v>
      </c>
      <c r="D54" s="15"/>
    </row>
    <row r="55">
      <c r="A55" s="7"/>
      <c r="B55" s="40" t="str">
        <f>B43&amp;" de "&amp;$B$4</f>
        <v>Gastos generales de [Productora beneficiaria]</v>
      </c>
      <c r="C55" s="202">
        <f>IF(C52=0,0,C47/C52*C54)</f>
        <v>0</v>
      </c>
      <c r="D55" s="15"/>
    </row>
    <row r="56">
      <c r="A56" s="7"/>
      <c r="B56" s="40" t="str">
        <f>B43&amp;" de "&amp;$B$5</f>
        <v>Gastos generales de [Coproductora española no beneficiaria]</v>
      </c>
      <c r="C56" s="202">
        <f>IF(C52=0,0,C51/C52*C54)</f>
        <v>0</v>
      </c>
      <c r="D56" s="15"/>
    </row>
    <row r="57">
      <c r="A57" s="9" t="s">
        <v>280</v>
      </c>
      <c r="B57" s="14" t="s">
        <v>281</v>
      </c>
      <c r="C57" s="211">
        <v>0.15</v>
      </c>
      <c r="D57" s="15"/>
    </row>
    <row r="58">
      <c r="A58" s="12"/>
      <c r="B58" s="14" t="str">
        <f>B57&amp;" de "&amp;$B$4</f>
        <v>Gastos financieros de [Productora beneficiaria]</v>
      </c>
      <c r="C58" s="39"/>
      <c r="D58" s="15"/>
    </row>
    <row r="59">
      <c r="A59" s="7"/>
      <c r="B59" s="16" t="s">
        <v>279</v>
      </c>
      <c r="C59" s="30">
        <v>0.0</v>
      </c>
      <c r="D59" s="15"/>
    </row>
    <row r="60">
      <c r="A60" s="7"/>
      <c r="B60" s="16" t="s">
        <v>270</v>
      </c>
      <c r="C60" s="30">
        <v>0.0</v>
      </c>
      <c r="D60" s="15"/>
    </row>
    <row r="61">
      <c r="A61" s="7"/>
      <c r="B61" s="212" t="str">
        <f>B57&amp;" verificados de "&amp;$B$4</f>
        <v>Gastos financieros verificados de [Productora beneficiaria]</v>
      </c>
      <c r="C61" s="213">
        <f>C59-C60</f>
        <v>0</v>
      </c>
      <c r="D61" s="15"/>
    </row>
    <row r="62">
      <c r="A62" s="7"/>
      <c r="B62" s="14" t="str">
        <f>B57&amp;" de "&amp;$B$5</f>
        <v>Gastos financieros de [Coproductora española no beneficiaria]</v>
      </c>
      <c r="C62" s="39"/>
      <c r="D62" s="15"/>
    </row>
    <row r="63">
      <c r="A63" s="7"/>
      <c r="B63" s="16" t="s">
        <v>279</v>
      </c>
      <c r="C63" s="30">
        <v>0.0</v>
      </c>
      <c r="D63" s="15"/>
    </row>
    <row r="64">
      <c r="A64" s="7"/>
      <c r="B64" s="16" t="s">
        <v>270</v>
      </c>
      <c r="C64" s="30">
        <v>0.0</v>
      </c>
      <c r="D64" s="15"/>
    </row>
    <row r="65">
      <c r="A65" s="7"/>
      <c r="B65" s="212" t="str">
        <f>B57&amp;" verificados de "&amp;$B$5</f>
        <v>Gastos financieros verificados de [Coproductora española no beneficiaria]</v>
      </c>
      <c r="C65" s="213">
        <f>C63-C64</f>
        <v>0</v>
      </c>
      <c r="D65" s="15"/>
    </row>
    <row r="66">
      <c r="A66" s="7"/>
      <c r="B66" s="48" t="str">
        <f>"Total "&amp;B57&amp;" verificados"</f>
        <v>Total Gastos financieros verificados</v>
      </c>
      <c r="C66" s="201">
        <f>C61+C65</f>
        <v>0</v>
      </c>
      <c r="D66" s="15"/>
    </row>
    <row r="67">
      <c r="A67" s="7"/>
      <c r="B67" s="214" t="str">
        <f>"Límite de "&amp;B57</f>
        <v>Límite de Gastos financieros</v>
      </c>
      <c r="C67" s="213">
        <f>$C$38*C57</f>
        <v>0</v>
      </c>
      <c r="D67" s="15"/>
    </row>
    <row r="68">
      <c r="A68" s="7"/>
      <c r="B68" s="48" t="str">
        <f>B57&amp;" reconocidos"</f>
        <v>Gastos financieros reconocidos</v>
      </c>
      <c r="C68" s="201">
        <f>MIN(C66,C67)</f>
        <v>0</v>
      </c>
      <c r="D68" s="15"/>
    </row>
    <row r="69">
      <c r="A69" s="7"/>
      <c r="B69" s="40" t="str">
        <f>B57&amp;" de "&amp;$B$4</f>
        <v>Gastos financieros de [Productora beneficiaria]</v>
      </c>
      <c r="C69" s="202">
        <f>IF(C66=0,0,C61/C66*C68)</f>
        <v>0</v>
      </c>
      <c r="D69" s="15"/>
    </row>
    <row r="70">
      <c r="A70" s="7"/>
      <c r="B70" s="40" t="str">
        <f>B57&amp;" de "&amp;$B$5</f>
        <v>Gastos financieros de [Coproductora española no beneficiaria]</v>
      </c>
      <c r="C70" s="202">
        <f>IF(C66=0,0,C65/C66*C68)</f>
        <v>0</v>
      </c>
      <c r="D70" s="15"/>
    </row>
    <row r="71">
      <c r="A71" s="9" t="s">
        <v>282</v>
      </c>
      <c r="B71" s="14" t="s">
        <v>283</v>
      </c>
      <c r="C71" s="39"/>
      <c r="D71" s="7"/>
    </row>
    <row r="72">
      <c r="A72" s="12"/>
      <c r="B72" s="8" t="s">
        <v>284</v>
      </c>
      <c r="C72" s="211">
        <v>0.08</v>
      </c>
      <c r="D72" s="15"/>
    </row>
    <row r="73">
      <c r="A73" s="12"/>
      <c r="B73" s="14" t="str">
        <f>B72&amp;" de "&amp;$B$4</f>
        <v>[Persona vinculada 1] de [Productora beneficiaria]</v>
      </c>
      <c r="C73" s="39"/>
      <c r="D73" s="15"/>
    </row>
    <row r="74">
      <c r="A74" s="7"/>
      <c r="B74" s="16" t="s">
        <v>279</v>
      </c>
      <c r="C74" s="30">
        <v>0.0</v>
      </c>
      <c r="D74" s="15"/>
    </row>
    <row r="75">
      <c r="A75" s="7"/>
      <c r="B75" s="16" t="s">
        <v>270</v>
      </c>
      <c r="C75" s="30">
        <v>0.0</v>
      </c>
      <c r="D75" s="15"/>
    </row>
    <row r="76">
      <c r="A76" s="7"/>
      <c r="B76" s="212" t="str">
        <f>B72&amp;" verificados de "&amp;$B$4</f>
        <v>[Persona vinculada 1] verificados de [Productora beneficiaria]</v>
      </c>
      <c r="C76" s="213">
        <f>C74-C75</f>
        <v>0</v>
      </c>
      <c r="D76" s="15"/>
    </row>
    <row r="77">
      <c r="A77" s="7"/>
      <c r="B77" s="215" t="str">
        <f>B72&amp;" de "&amp;$B$5</f>
        <v>[Persona vinculada 1] de [Coproductora española no beneficiaria]</v>
      </c>
      <c r="C77" s="39"/>
      <c r="D77" s="15"/>
    </row>
    <row r="78">
      <c r="A78" s="7"/>
      <c r="B78" s="17" t="s">
        <v>279</v>
      </c>
      <c r="C78" s="30">
        <v>0.0</v>
      </c>
      <c r="D78" s="15"/>
    </row>
    <row r="79">
      <c r="A79" s="7"/>
      <c r="B79" s="16" t="s">
        <v>270</v>
      </c>
      <c r="C79" s="30">
        <v>0.0</v>
      </c>
      <c r="D79" s="15"/>
    </row>
    <row r="80">
      <c r="A80" s="7"/>
      <c r="B80" s="212" t="str">
        <f>B72&amp;" verificados de "&amp;$B$5</f>
        <v>[Persona vinculada 1] verificados de [Coproductora española no beneficiaria]</v>
      </c>
      <c r="C80" s="213">
        <f>C78-C79</f>
        <v>0</v>
      </c>
      <c r="D80" s="15"/>
    </row>
    <row r="81">
      <c r="A81" s="7"/>
      <c r="B81" s="48" t="str">
        <f>"Total "&amp;B72&amp;" verificados"</f>
        <v>Total [Persona vinculada 1] verificados</v>
      </c>
      <c r="C81" s="201">
        <f>C76+C80</f>
        <v>0</v>
      </c>
      <c r="D81" s="15"/>
    </row>
    <row r="82">
      <c r="A82" s="7"/>
      <c r="B82" s="214" t="str">
        <f>"Límite de "&amp;B72</f>
        <v>Límite de [Persona vinculada 1]</v>
      </c>
      <c r="C82" s="213">
        <f>$C$38*C72</f>
        <v>0</v>
      </c>
      <c r="D82" s="15"/>
    </row>
    <row r="83">
      <c r="A83" s="7"/>
      <c r="B83" s="48" t="str">
        <f>B72&amp;" reconocidos"</f>
        <v>[Persona vinculada 1] reconocidos</v>
      </c>
      <c r="C83" s="201">
        <f>MIN(C81,C82)</f>
        <v>0</v>
      </c>
      <c r="D83" s="15"/>
    </row>
    <row r="84">
      <c r="A84" s="7"/>
      <c r="B84" s="40" t="str">
        <f>B72&amp;" de "&amp;$B$4</f>
        <v>[Persona vinculada 1] de [Productora beneficiaria]</v>
      </c>
      <c r="C84" s="202">
        <f>IF(C81=0,0,C76/C81*C83)</f>
        <v>0</v>
      </c>
      <c r="D84" s="15"/>
    </row>
    <row r="85">
      <c r="A85" s="7"/>
      <c r="B85" s="40" t="str">
        <f>B72&amp;" de "&amp;$B$5</f>
        <v>[Persona vinculada 1] de [Coproductora española no beneficiaria]</v>
      </c>
      <c r="C85" s="202">
        <f>IF(C81=0,0,C80/C81*C83)</f>
        <v>0</v>
      </c>
      <c r="D85" s="15"/>
    </row>
    <row r="86">
      <c r="A86" s="12"/>
      <c r="B86" s="8" t="s">
        <v>285</v>
      </c>
      <c r="C86" s="211">
        <v>0.08</v>
      </c>
      <c r="D86" s="15"/>
    </row>
    <row r="87">
      <c r="A87" s="12"/>
      <c r="B87" s="14" t="str">
        <f>B86&amp;" de "&amp;$B$4</f>
        <v>[Persona vinculada 2] de [Productora beneficiaria]</v>
      </c>
      <c r="C87" s="39"/>
      <c r="D87" s="7"/>
    </row>
    <row r="88">
      <c r="A88" s="7"/>
      <c r="B88" s="16" t="s">
        <v>279</v>
      </c>
      <c r="C88" s="30">
        <v>0.0</v>
      </c>
      <c r="D88" s="15"/>
    </row>
    <row r="89">
      <c r="A89" s="7"/>
      <c r="B89" s="16" t="s">
        <v>270</v>
      </c>
      <c r="C89" s="30">
        <v>0.0</v>
      </c>
      <c r="D89" s="15"/>
    </row>
    <row r="90">
      <c r="A90" s="7"/>
      <c r="B90" s="212" t="str">
        <f>B86&amp;" verificados de "&amp;$B$4</f>
        <v>[Persona vinculada 2] verificados de [Productora beneficiaria]</v>
      </c>
      <c r="C90" s="213">
        <f>C88-C89</f>
        <v>0</v>
      </c>
      <c r="D90" s="15"/>
    </row>
    <row r="91">
      <c r="A91" s="7"/>
      <c r="B91" s="14" t="str">
        <f>B86&amp;" de "&amp;$B$5</f>
        <v>[Persona vinculada 2] de [Coproductora española no beneficiaria]</v>
      </c>
      <c r="C91" s="39"/>
      <c r="D91" s="15"/>
    </row>
    <row r="92">
      <c r="A92" s="7"/>
      <c r="B92" s="16" t="s">
        <v>279</v>
      </c>
      <c r="C92" s="30">
        <v>0.0</v>
      </c>
      <c r="D92" s="7"/>
    </row>
    <row r="93">
      <c r="A93" s="216"/>
      <c r="B93" s="16" t="s">
        <v>270</v>
      </c>
      <c r="C93" s="30">
        <v>0.0</v>
      </c>
      <c r="D93" s="15"/>
    </row>
    <row r="94">
      <c r="A94" s="7"/>
      <c r="B94" s="212" t="str">
        <f>B86&amp;" verificados de "&amp;$B$5</f>
        <v>[Persona vinculada 2] verificados de [Coproductora española no beneficiaria]</v>
      </c>
      <c r="C94" s="213">
        <f>C92-C93</f>
        <v>0</v>
      </c>
      <c r="D94" s="15"/>
    </row>
    <row r="95">
      <c r="A95" s="7"/>
      <c r="B95" s="48" t="str">
        <f>"Total "&amp;B86&amp;" verificados"</f>
        <v>Total [Persona vinculada 2] verificados</v>
      </c>
      <c r="C95" s="201">
        <f>C90+C94</f>
        <v>0</v>
      </c>
      <c r="D95" s="15"/>
    </row>
    <row r="96">
      <c r="A96" s="15"/>
      <c r="B96" s="214" t="str">
        <f>"Límite de "&amp;B86</f>
        <v>Límite de [Persona vinculada 2]</v>
      </c>
      <c r="C96" s="213">
        <f>$C$38*C86</f>
        <v>0</v>
      </c>
      <c r="D96" s="15"/>
    </row>
    <row r="97">
      <c r="A97" s="15"/>
      <c r="B97" s="48" t="str">
        <f>B86&amp;" reconocidos"</f>
        <v>[Persona vinculada 2] reconocidos</v>
      </c>
      <c r="C97" s="201">
        <f>MIN(C95,C96)</f>
        <v>0</v>
      </c>
      <c r="D97" s="15"/>
    </row>
    <row r="98">
      <c r="A98" s="7"/>
      <c r="B98" s="40" t="str">
        <f>B86&amp;" de "&amp;$B$4</f>
        <v>[Persona vinculada 2] de [Productora beneficiaria]</v>
      </c>
      <c r="C98" s="202">
        <f>IF(C95=0,0,C90/C95*C97)</f>
        <v>0</v>
      </c>
      <c r="D98" s="15"/>
    </row>
    <row r="99">
      <c r="A99" s="7"/>
      <c r="B99" s="40" t="str">
        <f>B86&amp;" de "&amp;$B$5</f>
        <v>[Persona vinculada 2] de [Coproductora española no beneficiaria]</v>
      </c>
      <c r="C99" s="202">
        <f>IF(C95=0,0,C94/C95*C97)</f>
        <v>0</v>
      </c>
      <c r="D99" s="7"/>
    </row>
    <row r="100">
      <c r="A100" s="12"/>
      <c r="B100" s="8" t="s">
        <v>286</v>
      </c>
      <c r="C100" s="211">
        <v>0.08</v>
      </c>
      <c r="D100" s="7"/>
    </row>
    <row r="101">
      <c r="A101" s="12"/>
      <c r="B101" s="14" t="str">
        <f>B100&amp;" de "&amp;$B$4</f>
        <v>[Persona vinculada 3] de [Productora beneficiaria]</v>
      </c>
      <c r="C101" s="39"/>
      <c r="D101" s="15"/>
    </row>
    <row r="102">
      <c r="A102" s="7"/>
      <c r="B102" s="16" t="s">
        <v>279</v>
      </c>
      <c r="C102" s="30">
        <v>0.0</v>
      </c>
      <c r="D102" s="7"/>
    </row>
    <row r="103">
      <c r="A103" s="7"/>
      <c r="B103" s="16" t="s">
        <v>270</v>
      </c>
      <c r="C103" s="30">
        <v>0.0</v>
      </c>
      <c r="D103" s="7"/>
    </row>
    <row r="104">
      <c r="A104" s="7"/>
      <c r="B104" s="212" t="str">
        <f>B100&amp;" verificados de "&amp;$B$4</f>
        <v>[Persona vinculada 3] verificados de [Productora beneficiaria]</v>
      </c>
      <c r="C104" s="213">
        <f>C102-C103</f>
        <v>0</v>
      </c>
      <c r="D104" s="7"/>
    </row>
    <row r="105">
      <c r="A105" s="7"/>
      <c r="B105" s="14" t="str">
        <f>B100&amp;" de "&amp;$B$5</f>
        <v>[Persona vinculada 3] de [Coproductora española no beneficiaria]</v>
      </c>
      <c r="C105" s="39"/>
      <c r="D105" s="7"/>
    </row>
    <row r="106">
      <c r="A106" s="7"/>
      <c r="B106" s="16" t="s">
        <v>279</v>
      </c>
      <c r="C106" s="30">
        <v>0.0</v>
      </c>
      <c r="D106" s="7"/>
    </row>
    <row r="107">
      <c r="A107" s="7"/>
      <c r="B107" s="16" t="s">
        <v>270</v>
      </c>
      <c r="C107" s="30">
        <v>0.0</v>
      </c>
      <c r="D107" s="7"/>
    </row>
    <row r="108">
      <c r="A108" s="7"/>
      <c r="B108" s="212" t="str">
        <f>B100&amp;" verificados de "&amp;$B$5</f>
        <v>[Persona vinculada 3] verificados de [Coproductora española no beneficiaria]</v>
      </c>
      <c r="C108" s="213">
        <f>C106-C107</f>
        <v>0</v>
      </c>
      <c r="D108" s="7"/>
    </row>
    <row r="109">
      <c r="A109" s="7"/>
      <c r="B109" s="48" t="str">
        <f>"Total "&amp;B100&amp;" verificados"</f>
        <v>Total [Persona vinculada 3] verificados</v>
      </c>
      <c r="C109" s="201">
        <f>C104+C108</f>
        <v>0</v>
      </c>
      <c r="D109" s="7"/>
    </row>
    <row r="110">
      <c r="A110" s="7"/>
      <c r="B110" s="214" t="str">
        <f>"Límite de "&amp;B100</f>
        <v>Límite de [Persona vinculada 3]</v>
      </c>
      <c r="C110" s="213">
        <f>$C$38*C100</f>
        <v>0</v>
      </c>
      <c r="D110" s="15"/>
    </row>
    <row r="111">
      <c r="A111" s="7"/>
      <c r="B111" s="48" t="str">
        <f>B100&amp;" reconocidos"</f>
        <v>[Persona vinculada 3] reconocidos</v>
      </c>
      <c r="C111" s="201">
        <f>MIN(C109,C110)</f>
        <v>0</v>
      </c>
      <c r="D111" s="15"/>
    </row>
    <row r="112">
      <c r="A112" s="7"/>
      <c r="B112" s="40" t="str">
        <f>B100&amp;" de "&amp;$B$4</f>
        <v>[Persona vinculada 3] de [Productora beneficiaria]</v>
      </c>
      <c r="C112" s="202">
        <f>IF(C109=0,0,C104/C109*C111)</f>
        <v>0</v>
      </c>
      <c r="D112" s="15"/>
    </row>
    <row r="113">
      <c r="A113" s="7"/>
      <c r="B113" s="40" t="str">
        <f>B100&amp;" de "&amp;$B$5</f>
        <v>[Persona vinculada 3] de [Coproductora española no beneficiaria]</v>
      </c>
      <c r="C113" s="202">
        <f>IF(C109=0,0,C108/C109*C111)</f>
        <v>0</v>
      </c>
      <c r="D113" s="15"/>
    </row>
    <row r="114">
      <c r="A114" s="12"/>
      <c r="B114" s="8" t="s">
        <v>287</v>
      </c>
      <c r="C114" s="211">
        <v>0.08</v>
      </c>
      <c r="D114" s="15"/>
    </row>
    <row r="115">
      <c r="A115" s="12"/>
      <c r="B115" s="14" t="str">
        <f>B114&amp;" de "&amp;$B$4</f>
        <v>[Persona vinculada 4] de [Productora beneficiaria]</v>
      </c>
      <c r="C115" s="39"/>
      <c r="D115" s="15"/>
    </row>
    <row r="116">
      <c r="A116" s="7"/>
      <c r="B116" s="16" t="s">
        <v>279</v>
      </c>
      <c r="C116" s="30">
        <v>0.0</v>
      </c>
      <c r="D116" s="15"/>
    </row>
    <row r="117">
      <c r="A117" s="7"/>
      <c r="B117" s="16" t="s">
        <v>270</v>
      </c>
      <c r="C117" s="30">
        <v>0.0</v>
      </c>
      <c r="D117" s="15"/>
    </row>
    <row r="118">
      <c r="A118" s="7"/>
      <c r="B118" s="212" t="str">
        <f>B114&amp;" verificados de "&amp;$B$4</f>
        <v>[Persona vinculada 4] verificados de [Productora beneficiaria]</v>
      </c>
      <c r="C118" s="213">
        <f>C116-C117</f>
        <v>0</v>
      </c>
      <c r="D118" s="15"/>
    </row>
    <row r="119">
      <c r="A119" s="7"/>
      <c r="B119" s="14" t="str">
        <f>B114&amp;" de "&amp;$B$5</f>
        <v>[Persona vinculada 4] de [Coproductora española no beneficiaria]</v>
      </c>
      <c r="C119" s="39"/>
      <c r="D119" s="7"/>
    </row>
    <row r="120">
      <c r="A120" s="7"/>
      <c r="B120" s="16" t="s">
        <v>279</v>
      </c>
      <c r="C120" s="30">
        <v>0.0</v>
      </c>
      <c r="D120" s="15"/>
    </row>
    <row r="121">
      <c r="A121" s="7"/>
      <c r="B121" s="16" t="s">
        <v>270</v>
      </c>
      <c r="C121" s="30">
        <v>0.0</v>
      </c>
      <c r="D121" s="15"/>
    </row>
    <row r="122">
      <c r="A122" s="7"/>
      <c r="B122" s="212" t="str">
        <f>B114&amp;" verificados de "&amp;$B$5</f>
        <v>[Persona vinculada 4] verificados de [Coproductora española no beneficiaria]</v>
      </c>
      <c r="C122" s="213">
        <f>C120-C121</f>
        <v>0</v>
      </c>
      <c r="D122" s="7"/>
    </row>
    <row r="123">
      <c r="A123" s="7"/>
      <c r="B123" s="48" t="str">
        <f>"Total "&amp;B114&amp;" verificados"</f>
        <v>Total [Persona vinculada 4] verificados</v>
      </c>
      <c r="C123" s="201">
        <f>C118+C122</f>
        <v>0</v>
      </c>
      <c r="D123" s="15"/>
    </row>
    <row r="124">
      <c r="A124" s="7"/>
      <c r="B124" s="214" t="str">
        <f>"Límite de "&amp;B114</f>
        <v>Límite de [Persona vinculada 4]</v>
      </c>
      <c r="C124" s="213">
        <f>$C$38*C114</f>
        <v>0</v>
      </c>
      <c r="D124" s="15"/>
    </row>
    <row r="125">
      <c r="A125" s="7"/>
      <c r="B125" s="48" t="str">
        <f>B114&amp;" reconocidos"</f>
        <v>[Persona vinculada 4] reconocidos</v>
      </c>
      <c r="C125" s="201">
        <f>MIN(C123,C124)</f>
        <v>0</v>
      </c>
      <c r="D125" s="15"/>
    </row>
    <row r="126">
      <c r="A126" s="7"/>
      <c r="B126" s="40" t="str">
        <f>B114&amp;" de "&amp;$B$4</f>
        <v>[Persona vinculada 4] de [Productora beneficiaria]</v>
      </c>
      <c r="C126" s="202">
        <f>IF(C123=0,0,C118/C123*C125)</f>
        <v>0</v>
      </c>
      <c r="D126" s="15"/>
    </row>
    <row r="127">
      <c r="A127" s="7"/>
      <c r="B127" s="40" t="str">
        <f>B114&amp;" de "&amp;$B$5</f>
        <v>[Persona vinculada 4] de [Coproductora española no beneficiaria]</v>
      </c>
      <c r="C127" s="202">
        <f>IF(C123=0,0,C122/C123*C125)</f>
        <v>0</v>
      </c>
      <c r="D127" s="15"/>
    </row>
    <row r="128">
      <c r="A128" s="9" t="s">
        <v>288</v>
      </c>
      <c r="B128" s="14" t="s">
        <v>180</v>
      </c>
      <c r="C128" s="211">
        <v>0.07</v>
      </c>
      <c r="D128" s="15"/>
    </row>
    <row r="129">
      <c r="A129" s="35"/>
      <c r="B129" s="14" t="str">
        <f>B128&amp;" de "&amp;$B$4</f>
        <v>Producción ejecutiva de [Productora beneficiaria]</v>
      </c>
      <c r="C129" s="39"/>
      <c r="D129" s="15"/>
    </row>
    <row r="130">
      <c r="A130" s="15"/>
      <c r="B130" s="16" t="s">
        <v>279</v>
      </c>
      <c r="C130" s="30">
        <v>0.0</v>
      </c>
      <c r="D130" s="15"/>
    </row>
    <row r="131">
      <c r="A131" s="15"/>
      <c r="B131" s="16" t="s">
        <v>270</v>
      </c>
      <c r="C131" s="30">
        <v>0.0</v>
      </c>
      <c r="D131" s="15"/>
    </row>
    <row r="132">
      <c r="A132" s="15"/>
      <c r="B132" s="212" t="str">
        <f>B128&amp;" verificados de "&amp;$B$4</f>
        <v>Producción ejecutiva verificados de [Productora beneficiaria]</v>
      </c>
      <c r="C132" s="213">
        <f>C130-C131</f>
        <v>0</v>
      </c>
      <c r="D132" s="15"/>
    </row>
    <row r="133">
      <c r="A133" s="15"/>
      <c r="B133" s="14" t="str">
        <f>B128&amp;" de "&amp;$B$5</f>
        <v>Producción ejecutiva de [Coproductora española no beneficiaria]</v>
      </c>
      <c r="C133" s="39"/>
      <c r="D133" s="15"/>
    </row>
    <row r="134">
      <c r="A134" s="15"/>
      <c r="B134" s="16" t="s">
        <v>279</v>
      </c>
      <c r="C134" s="30">
        <v>0.0</v>
      </c>
      <c r="D134" s="15"/>
    </row>
    <row r="135">
      <c r="A135" s="15"/>
      <c r="B135" s="16" t="s">
        <v>270</v>
      </c>
      <c r="C135" s="30">
        <v>0.0</v>
      </c>
      <c r="D135" s="15"/>
    </row>
    <row r="136">
      <c r="A136" s="15"/>
      <c r="B136" s="212" t="str">
        <f>B128&amp;" verificados de "&amp;$B$5</f>
        <v>Producción ejecutiva verificados de [Coproductora española no beneficiaria]</v>
      </c>
      <c r="C136" s="213">
        <f>C134-C135</f>
        <v>0</v>
      </c>
      <c r="D136" s="15"/>
    </row>
    <row r="137">
      <c r="A137" s="15"/>
      <c r="B137" s="48" t="str">
        <f>"Total "&amp;B128&amp;" verificados"</f>
        <v>Total Producción ejecutiva verificados</v>
      </c>
      <c r="C137" s="201">
        <f>C132+C136</f>
        <v>0</v>
      </c>
      <c r="D137" s="15"/>
    </row>
    <row r="138">
      <c r="A138" s="15"/>
      <c r="B138" s="214" t="str">
        <f>"Límite de "&amp;B128</f>
        <v>Límite de Producción ejecutiva</v>
      </c>
      <c r="C138" s="213">
        <f>$C$38*C128</f>
        <v>0</v>
      </c>
      <c r="D138" s="15"/>
    </row>
    <row r="139">
      <c r="A139" s="15"/>
      <c r="B139" s="48" t="str">
        <f>B128&amp;" reconocidos"</f>
        <v>Producción ejecutiva reconocidos</v>
      </c>
      <c r="C139" s="201">
        <f>MIN(C137,C138)</f>
        <v>0</v>
      </c>
      <c r="D139" s="15"/>
    </row>
    <row r="140">
      <c r="A140" s="15"/>
      <c r="B140" s="40" t="str">
        <f>B128&amp;" de "&amp;$B$4</f>
        <v>Producción ejecutiva de [Productora beneficiaria]</v>
      </c>
      <c r="C140" s="202">
        <f>IF(C137=0,0,C132/C137*C139)</f>
        <v>0</v>
      </c>
      <c r="D140" s="15"/>
    </row>
    <row r="141">
      <c r="A141" s="15"/>
      <c r="B141" s="40" t="str">
        <f>B128&amp;" de "&amp;$B$5</f>
        <v>Producción ejecutiva de [Coproductora española no beneficiaria]</v>
      </c>
      <c r="C141" s="202">
        <f>IF(C137=0,0,C136/C137*C139)</f>
        <v>0</v>
      </c>
      <c r="D141" s="15"/>
    </row>
    <row r="142">
      <c r="A142" s="15"/>
      <c r="B142" s="7"/>
      <c r="C142" s="39"/>
      <c r="D142" s="15"/>
    </row>
    <row r="143">
      <c r="A143" s="15"/>
      <c r="B143" s="16" t="str">
        <f>B4&amp;": ¿Coincide la producción ejecutiva con persona vinculada? (ajuste)"</f>
        <v>[Productora beneficiaria]: ¿Coincide la producción ejecutiva con persona vinculada? (ajuste)</v>
      </c>
      <c r="C143" s="217" t="s">
        <v>10</v>
      </c>
      <c r="D143" s="15"/>
    </row>
    <row r="144">
      <c r="A144" s="15"/>
      <c r="B144" s="16" t="s">
        <v>289</v>
      </c>
      <c r="C144" s="199">
        <v>0.0</v>
      </c>
      <c r="D144" s="15"/>
    </row>
    <row r="145">
      <c r="A145" s="15"/>
      <c r="B145" s="7"/>
      <c r="C145" s="39"/>
      <c r="D145" s="15"/>
    </row>
    <row r="146">
      <c r="A146" s="15"/>
      <c r="B146" s="16" t="str">
        <f>B5&amp;": ¿Coincide la producción ejecutiva con persona vinculada? (ajuste)"</f>
        <v>[Coproductora española no beneficiaria]: ¿Coincide la producción ejecutiva con persona vinculada? (ajuste)</v>
      </c>
      <c r="C146" s="217" t="s">
        <v>10</v>
      </c>
      <c r="D146" s="15"/>
    </row>
    <row r="147">
      <c r="A147" s="15"/>
      <c r="B147" s="16" t="s">
        <v>289</v>
      </c>
      <c r="C147" s="199">
        <v>0.0</v>
      </c>
      <c r="D147" s="15"/>
    </row>
    <row r="148">
      <c r="A148" s="15"/>
      <c r="B148" s="7"/>
      <c r="C148" s="39"/>
      <c r="D148" s="15"/>
    </row>
    <row r="149">
      <c r="A149" s="32" t="s">
        <v>275</v>
      </c>
      <c r="B149" s="48" t="s">
        <v>290</v>
      </c>
      <c r="C149" s="207"/>
      <c r="D149" s="15"/>
    </row>
    <row r="150">
      <c r="A150" s="15"/>
      <c r="B150" s="48" t="str">
        <f t="shared" ref="B150:B151" si="3">"Total"&amp;B4</f>
        <v>Total[Productora beneficiaria]</v>
      </c>
      <c r="C150" s="201">
        <f>C55+C69+C84+C98+C112+C126+C140+C144</f>
        <v>0</v>
      </c>
      <c r="D150" s="15"/>
    </row>
    <row r="151">
      <c r="A151" s="15"/>
      <c r="B151" s="40" t="str">
        <f t="shared" si="3"/>
        <v>Total[Coproductora española no beneficiaria]</v>
      </c>
      <c r="C151" s="201">
        <f>C56+C70+C85+C99+C113+C127+C141+C147</f>
        <v>0</v>
      </c>
      <c r="D151" s="15"/>
    </row>
    <row r="152">
      <c r="A152" s="15"/>
      <c r="B152" s="40" t="s">
        <v>291</v>
      </c>
      <c r="C152" s="201">
        <f>C54+C68+C83+C97+C111+C125+C139+C144+C147</f>
        <v>0</v>
      </c>
      <c r="D152" s="15"/>
    </row>
    <row r="153">
      <c r="A153" s="15"/>
      <c r="B153" s="7"/>
      <c r="C153" s="39"/>
      <c r="D153" s="15"/>
    </row>
    <row r="154">
      <c r="A154" s="32" t="s">
        <v>292</v>
      </c>
      <c r="B154" s="14" t="s">
        <v>293</v>
      </c>
      <c r="C154" s="39"/>
      <c r="D154" s="15"/>
    </row>
    <row r="155">
      <c r="A155" s="218" t="s">
        <v>294</v>
      </c>
      <c r="B155" s="219" t="s">
        <v>295</v>
      </c>
      <c r="C155" s="220"/>
      <c r="D155" s="15"/>
    </row>
    <row r="156">
      <c r="A156" s="15"/>
      <c r="B156" s="221" t="str">
        <f>B155&amp;" "&amp; $B$4&amp;" declarados"</f>
        <v>Gastos de publicidad [Productora beneficiaria] declarados</v>
      </c>
      <c r="C156" s="222">
        <v>0.0</v>
      </c>
      <c r="D156" s="15"/>
    </row>
    <row r="157">
      <c r="A157" s="206"/>
      <c r="B157" s="221" t="s">
        <v>270</v>
      </c>
      <c r="C157" s="222">
        <v>0.0</v>
      </c>
      <c r="D157" s="15"/>
    </row>
    <row r="158">
      <c r="A158" s="206"/>
      <c r="B158" s="200" t="str">
        <f>B155&amp;" de "&amp;$B$4&amp;" reconocidos"</f>
        <v>Gastos de publicidad de [Productora beneficiaria] reconocidos</v>
      </c>
      <c r="C158" s="202">
        <f>C156-C157</f>
        <v>0</v>
      </c>
      <c r="D158" s="15"/>
    </row>
    <row r="159">
      <c r="A159" s="15"/>
      <c r="B159" s="221" t="str">
        <f>B155&amp;" "&amp; $B$5&amp;" declarados"</f>
        <v>Gastos de publicidad [Coproductora española no beneficiaria] declarados</v>
      </c>
      <c r="C159" s="222">
        <v>0.0</v>
      </c>
      <c r="D159" s="15"/>
    </row>
    <row r="160">
      <c r="A160" s="206"/>
      <c r="B160" s="221" t="s">
        <v>270</v>
      </c>
      <c r="C160" s="222">
        <v>0.0</v>
      </c>
      <c r="D160" s="15"/>
    </row>
    <row r="161">
      <c r="A161" s="206"/>
      <c r="B161" s="200" t="str">
        <f>B155&amp;" de "&amp;$B$5&amp;" reconocidos"</f>
        <v>Gastos de publicidad de [Coproductora española no beneficiaria] reconocidos</v>
      </c>
      <c r="C161" s="202">
        <f>C159-C160</f>
        <v>0</v>
      </c>
      <c r="D161" s="15"/>
    </row>
    <row r="162">
      <c r="A162" s="206"/>
      <c r="B162" s="200" t="str">
        <f>"Total: "&amp;B155</f>
        <v>Total: Gastos de publicidad</v>
      </c>
      <c r="C162" s="202">
        <f>C158+C161</f>
        <v>0</v>
      </c>
      <c r="D162" s="15"/>
    </row>
    <row r="163">
      <c r="A163" s="218" t="s">
        <v>294</v>
      </c>
      <c r="B163" s="219" t="s">
        <v>296</v>
      </c>
      <c r="C163" s="220"/>
      <c r="D163" s="15"/>
    </row>
    <row r="164">
      <c r="A164" s="15"/>
      <c r="B164" s="221" t="str">
        <f>B163&amp;" "&amp; $B$4&amp;" declarados"</f>
        <v>Gastos de copias, doblaje y subtitulado  [Productora beneficiaria] declarados</v>
      </c>
      <c r="C164" s="222">
        <v>0.0</v>
      </c>
      <c r="D164" s="15"/>
    </row>
    <row r="165">
      <c r="A165" s="206"/>
      <c r="B165" s="221" t="s">
        <v>270</v>
      </c>
      <c r="C165" s="222">
        <v>0.0</v>
      </c>
      <c r="D165" s="15"/>
    </row>
    <row r="166">
      <c r="A166" s="206"/>
      <c r="B166" s="200" t="str">
        <f>B163&amp;" de "&amp;$B$4&amp;" reconocidos"</f>
        <v>Gastos de copias, doblaje y subtitulado  de [Productora beneficiaria] reconocidos</v>
      </c>
      <c r="C166" s="202">
        <f>C164-C165</f>
        <v>0</v>
      </c>
      <c r="D166" s="15"/>
    </row>
    <row r="167">
      <c r="A167" s="15"/>
      <c r="B167" s="221" t="str">
        <f>B163&amp;" "&amp; $B$5&amp;" declarados"</f>
        <v>Gastos de copias, doblaje y subtitulado  [Coproductora española no beneficiaria] declarados</v>
      </c>
      <c r="C167" s="222">
        <v>0.0</v>
      </c>
      <c r="D167" s="15"/>
    </row>
    <row r="168">
      <c r="A168" s="206"/>
      <c r="B168" s="221" t="s">
        <v>270</v>
      </c>
      <c r="C168" s="222">
        <v>0.0</v>
      </c>
      <c r="D168" s="15"/>
    </row>
    <row r="169">
      <c r="A169" s="206"/>
      <c r="B169" s="200" t="str">
        <f>B163&amp;" de "&amp;$B$5&amp;" reconocidos"</f>
        <v>Gastos de copias, doblaje y subtitulado  de [Coproductora española no beneficiaria] reconocidos</v>
      </c>
      <c r="C169" s="202">
        <f>C167-C168</f>
        <v>0</v>
      </c>
      <c r="D169" s="15"/>
    </row>
    <row r="170">
      <c r="A170" s="206"/>
      <c r="B170" s="200" t="str">
        <f>"Total: "&amp;B163</f>
        <v>Total: Gastos de copias, doblaje y subtitulado </v>
      </c>
      <c r="C170" s="202">
        <f>C166+C169</f>
        <v>0</v>
      </c>
      <c r="D170" s="15"/>
    </row>
    <row r="171">
      <c r="A171" s="218" t="s">
        <v>294</v>
      </c>
      <c r="B171" s="219" t="s">
        <v>297</v>
      </c>
      <c r="C171" s="220"/>
      <c r="D171" s="15"/>
    </row>
    <row r="172">
      <c r="A172" s="15"/>
      <c r="B172" s="221" t="str">
        <f>B171&amp;" "&amp; $B$4&amp;" declarados"</f>
        <v>Gastos de auditoría [Productora beneficiaria] declarados</v>
      </c>
      <c r="C172" s="222">
        <v>0.0</v>
      </c>
      <c r="D172" s="15"/>
    </row>
    <row r="173">
      <c r="A173" s="206"/>
      <c r="B173" s="221" t="s">
        <v>270</v>
      </c>
      <c r="C173" s="222">
        <v>0.0</v>
      </c>
      <c r="D173" s="15"/>
    </row>
    <row r="174">
      <c r="A174" s="206"/>
      <c r="B174" s="200" t="str">
        <f>B171&amp;" de "&amp;$B$4&amp;" reconocidos"</f>
        <v>Gastos de auditoría de [Productora beneficiaria] reconocidos</v>
      </c>
      <c r="C174" s="202">
        <f>C172-C173</f>
        <v>0</v>
      </c>
      <c r="D174" s="15"/>
    </row>
    <row r="175">
      <c r="A175" s="15"/>
      <c r="B175" s="221" t="str">
        <f>B171&amp;" "&amp; $B$5&amp;" declarados"</f>
        <v>Gastos de auditoría [Coproductora española no beneficiaria] declarados</v>
      </c>
      <c r="C175" s="222">
        <v>0.0</v>
      </c>
      <c r="D175" s="15"/>
    </row>
    <row r="176">
      <c r="A176" s="206"/>
      <c r="B176" s="221" t="s">
        <v>270</v>
      </c>
      <c r="C176" s="222">
        <v>0.0</v>
      </c>
      <c r="D176" s="15"/>
    </row>
    <row r="177">
      <c r="A177" s="206"/>
      <c r="B177" s="200" t="str">
        <f>B171&amp;" de "&amp;$B$5&amp;" reconocidos"</f>
        <v>Gastos de auditoría de [Coproductora española no beneficiaria] reconocidos</v>
      </c>
      <c r="C177" s="202">
        <f>C175-C176</f>
        <v>0</v>
      </c>
      <c r="D177" s="15"/>
    </row>
    <row r="178">
      <c r="A178" s="206"/>
      <c r="B178" s="200" t="str">
        <f>"Total: "&amp;B171</f>
        <v>Total: Gastos de auditoría</v>
      </c>
      <c r="C178" s="202">
        <f>C174+C177</f>
        <v>0</v>
      </c>
      <c r="D178" s="15"/>
    </row>
    <row r="179">
      <c r="A179" s="35"/>
      <c r="B179" s="48" t="str">
        <f>$B$4&amp;": Total otros gastos"</f>
        <v>[Productora beneficiaria]: Total otros gastos</v>
      </c>
      <c r="C179" s="201">
        <f>C158+C166+C174</f>
        <v>0</v>
      </c>
      <c r="D179" s="15"/>
    </row>
    <row r="180">
      <c r="A180" s="35"/>
      <c r="B180" s="48" t="str">
        <f>$B$5&amp;": Total otros gastos"</f>
        <v>[Coproductora española no beneficiaria]: Total otros gastos</v>
      </c>
      <c r="C180" s="201">
        <f t="shared" ref="C180:C181" si="4">C161+C169+C177</f>
        <v>0</v>
      </c>
      <c r="D180" s="15"/>
    </row>
    <row r="181">
      <c r="A181" s="32" t="s">
        <v>298</v>
      </c>
      <c r="B181" s="48" t="s">
        <v>299</v>
      </c>
      <c r="C181" s="201">
        <f t="shared" si="4"/>
        <v>0</v>
      </c>
      <c r="D181" s="15"/>
    </row>
    <row r="182">
      <c r="A182" s="15"/>
      <c r="B182" s="7"/>
      <c r="C182" s="39"/>
      <c r="D182" s="15"/>
    </row>
    <row r="183">
      <c r="A183" s="35"/>
      <c r="B183" s="48" t="str">
        <f>$B$4&amp;": Total coste reconocido de todos los gastos no incluidos en el coste de realización"</f>
        <v>[Productora beneficiaria]: Total coste reconocido de todos los gastos no incluidos en el coste de realización</v>
      </c>
      <c r="C183" s="201">
        <f t="shared" ref="C183:C185" si="5">C150+C179</f>
        <v>0</v>
      </c>
      <c r="D183" s="15"/>
    </row>
    <row r="184">
      <c r="A184" s="35"/>
      <c r="B184" s="48" t="str">
        <f>$B$5&amp;": Total coste reconocido de todos los gastos no incluidos en el coste de realización"</f>
        <v>[Coproductora española no beneficiaria]: Total coste reconocido de todos los gastos no incluidos en el coste de realización</v>
      </c>
      <c r="C184" s="201">
        <f t="shared" si="5"/>
        <v>0</v>
      </c>
      <c r="D184" s="15"/>
    </row>
    <row r="185">
      <c r="A185" s="32" t="s">
        <v>275</v>
      </c>
      <c r="B185" s="48" t="s">
        <v>300</v>
      </c>
      <c r="C185" s="201">
        <f t="shared" si="5"/>
        <v>0</v>
      </c>
      <c r="D185" s="15"/>
    </row>
    <row r="186">
      <c r="A186" s="15"/>
      <c r="B186" s="7"/>
      <c r="C186" s="39"/>
      <c r="D186" s="15"/>
    </row>
    <row r="187">
      <c r="A187" s="32" t="s">
        <v>85</v>
      </c>
      <c r="B187" s="10" t="s">
        <v>301</v>
      </c>
      <c r="C187" s="34"/>
      <c r="D187" s="35"/>
    </row>
    <row r="188">
      <c r="A188" s="32" t="s">
        <v>302</v>
      </c>
      <c r="B188" s="48" t="str">
        <f>"Coste reconocido total de "&amp;$B$4</f>
        <v>Coste reconocido total de [Productora beneficiaria]</v>
      </c>
      <c r="C188" s="201">
        <f>C33+C183</f>
        <v>0</v>
      </c>
      <c r="D188" s="15"/>
    </row>
    <row r="189">
      <c r="A189" s="32" t="s">
        <v>302</v>
      </c>
      <c r="B189" s="48" t="str">
        <f>"Coste reconocido total de "&amp;$B$5</f>
        <v>Coste reconocido total de [Coproductora española no beneficiaria]</v>
      </c>
      <c r="C189" s="201">
        <f t="shared" ref="C189:C190" si="6">C37+C184</f>
        <v>0</v>
      </c>
      <c r="D189" s="15"/>
    </row>
    <row r="190">
      <c r="A190" s="32" t="s">
        <v>302</v>
      </c>
      <c r="B190" s="48" t="s">
        <v>303</v>
      </c>
      <c r="C190" s="201">
        <f t="shared" si="6"/>
        <v>0</v>
      </c>
      <c r="D190" s="223" t="s">
        <v>304</v>
      </c>
    </row>
    <row r="191">
      <c r="A191" s="15"/>
      <c r="B191" s="7"/>
      <c r="C191" s="39"/>
      <c r="D191" s="15"/>
    </row>
    <row r="192">
      <c r="A192" s="32" t="s">
        <v>128</v>
      </c>
      <c r="B192" s="10" t="s">
        <v>305</v>
      </c>
      <c r="C192" s="34"/>
      <c r="D192" s="35"/>
    </row>
    <row r="193">
      <c r="A193" s="32" t="s">
        <v>306</v>
      </c>
      <c r="B193" s="10" t="s">
        <v>307</v>
      </c>
      <c r="C193" s="34"/>
      <c r="D193" s="15"/>
    </row>
    <row r="194">
      <c r="A194" s="28" t="s">
        <v>308</v>
      </c>
      <c r="B194" s="212" t="s">
        <v>309</v>
      </c>
      <c r="C194" s="224" t="str">
        <f>IF(C188&gt;C22,"Sí","No")</f>
        <v>No</v>
      </c>
      <c r="D194" s="225" t="s">
        <v>310</v>
      </c>
    </row>
    <row r="195">
      <c r="A195" s="216"/>
      <c r="B195" s="212" t="s">
        <v>311</v>
      </c>
      <c r="C195" s="226">
        <f>IF(C194="Sí","No procede",C22-C188)</f>
        <v>0</v>
      </c>
      <c r="D195" s="206"/>
    </row>
    <row r="196">
      <c r="A196" s="32" t="s">
        <v>312</v>
      </c>
      <c r="B196" s="10" t="s">
        <v>313</v>
      </c>
      <c r="C196" s="34"/>
      <c r="D196" s="15"/>
    </row>
    <row r="197">
      <c r="A197" s="38" t="s">
        <v>314</v>
      </c>
      <c r="B197" s="16" t="s">
        <v>315</v>
      </c>
      <c r="C197" s="201">
        <f>C190-C27</f>
        <v>0</v>
      </c>
      <c r="D197" s="15"/>
    </row>
    <row r="198">
      <c r="A198" s="15"/>
      <c r="B198" s="16" t="s">
        <v>316</v>
      </c>
      <c r="C198" s="209" t="str">
        <f>C190/C27</f>
        <v>#DIV/0!</v>
      </c>
      <c r="D198" s="15"/>
    </row>
    <row r="199">
      <c r="A199" s="15"/>
      <c r="B199" s="16" t="s">
        <v>317</v>
      </c>
      <c r="C199" s="201" t="str">
        <f>C22*C198</f>
        <v>#DIV/0!</v>
      </c>
      <c r="D199" s="15"/>
    </row>
    <row r="200">
      <c r="A200" s="15"/>
      <c r="B200" s="16" t="s">
        <v>318</v>
      </c>
      <c r="C200" s="209" t="str">
        <f>C197/C15</f>
        <v>#DIV/0!</v>
      </c>
      <c r="D200" s="15"/>
    </row>
    <row r="201">
      <c r="A201" s="38" t="s">
        <v>314</v>
      </c>
      <c r="B201" s="212" t="s">
        <v>319</v>
      </c>
      <c r="C201" s="226" t="str">
        <f>IF(C200&gt;-25%,"No",C104-C199)</f>
        <v>#DIV/0!</v>
      </c>
      <c r="D201" s="223" t="s">
        <v>320</v>
      </c>
    </row>
    <row r="202">
      <c r="A202" s="28" t="s">
        <v>321</v>
      </c>
      <c r="B202" s="212" t="s">
        <v>322</v>
      </c>
      <c r="C202" s="209" t="str">
        <f>IF(C198&gt;50%,"No","Sí")</f>
        <v>#DIV/0!</v>
      </c>
      <c r="D202" s="223" t="s">
        <v>323</v>
      </c>
    </row>
    <row r="203">
      <c r="A203" s="32" t="s">
        <v>324</v>
      </c>
      <c r="B203" s="10" t="s">
        <v>325</v>
      </c>
      <c r="C203" s="34"/>
      <c r="D203" s="15"/>
    </row>
    <row r="204">
      <c r="A204" s="218" t="s">
        <v>326</v>
      </c>
      <c r="B204" s="48" t="str">
        <f t="shared" ref="B204:C204" si="7">B20</f>
        <v>Límite de intensidad</v>
      </c>
      <c r="C204" s="209">
        <f t="shared" si="7"/>
        <v>0.99</v>
      </c>
      <c r="D204" s="17" t="s">
        <v>327</v>
      </c>
    </row>
    <row r="205">
      <c r="A205" s="15"/>
      <c r="B205" s="48" t="s">
        <v>328</v>
      </c>
      <c r="C205" s="201">
        <f>C190*C204</f>
        <v>0</v>
      </c>
      <c r="D205" s="15"/>
    </row>
    <row r="206">
      <c r="A206" s="15"/>
      <c r="B206" s="14" t="str">
        <f t="shared" ref="B206:C206" si="8">B22</f>
        <v>Subvención concedida</v>
      </c>
      <c r="C206" s="202">
        <f t="shared" si="8"/>
        <v>0</v>
      </c>
      <c r="D206" s="15"/>
    </row>
    <row r="207">
      <c r="A207" s="15"/>
      <c r="B207" s="14" t="s">
        <v>329</v>
      </c>
      <c r="C207" s="39"/>
      <c r="D207" s="15"/>
    </row>
    <row r="208">
      <c r="A208" s="15"/>
      <c r="B208" s="26" t="s">
        <v>330</v>
      </c>
      <c r="C208" s="199">
        <v>0.0</v>
      </c>
      <c r="D208" s="17" t="s">
        <v>331</v>
      </c>
    </row>
    <row r="209">
      <c r="A209" s="15"/>
      <c r="B209" s="26" t="s">
        <v>332</v>
      </c>
      <c r="C209" s="199">
        <v>0.0</v>
      </c>
      <c r="D209" s="17" t="s">
        <v>331</v>
      </c>
    </row>
    <row r="210">
      <c r="A210" s="15"/>
      <c r="B210" s="26" t="s">
        <v>333</v>
      </c>
      <c r="C210" s="199">
        <v>0.0</v>
      </c>
      <c r="D210" s="17" t="s">
        <v>331</v>
      </c>
    </row>
    <row r="211">
      <c r="A211" s="15"/>
      <c r="B211" s="26" t="s">
        <v>334</v>
      </c>
      <c r="C211" s="199">
        <v>0.0</v>
      </c>
      <c r="D211" s="17" t="s">
        <v>331</v>
      </c>
    </row>
    <row r="212">
      <c r="A212" s="15"/>
      <c r="B212" s="212" t="s">
        <v>335</v>
      </c>
      <c r="C212" s="201">
        <f>C206+SUM(C208:C211)</f>
        <v>0</v>
      </c>
      <c r="D212" s="15"/>
    </row>
    <row r="213">
      <c r="A213" s="15"/>
      <c r="B213" s="212" t="s">
        <v>336</v>
      </c>
      <c r="C213" s="209" t="str">
        <f>C212/C190</f>
        <v>#DIV/0!</v>
      </c>
      <c r="D213" s="15"/>
    </row>
    <row r="214">
      <c r="A214" s="15"/>
      <c r="B214" s="212" t="s">
        <v>337</v>
      </c>
      <c r="C214" s="227" t="str">
        <f>IF(C213&gt;C204,"No","Sí")</f>
        <v>#DIV/0!</v>
      </c>
      <c r="D214" s="15"/>
    </row>
    <row r="215">
      <c r="A215" s="15"/>
      <c r="B215" s="212" t="s">
        <v>338</v>
      </c>
      <c r="C215" s="228" t="str">
        <f>IF(C214="Sí","No procede",C205-C212)</f>
        <v>#DIV/0!</v>
      </c>
      <c r="D215" s="15"/>
    </row>
    <row r="216">
      <c r="A216" s="32" t="s">
        <v>339</v>
      </c>
      <c r="B216" s="10" t="s">
        <v>129</v>
      </c>
      <c r="C216" s="34"/>
      <c r="D216" s="15"/>
    </row>
    <row r="217">
      <c r="A217" s="38" t="s">
        <v>111</v>
      </c>
      <c r="B217" s="14" t="s">
        <v>340</v>
      </c>
      <c r="C217" s="36" t="s">
        <v>10</v>
      </c>
      <c r="D217" s="15"/>
    </row>
    <row r="218">
      <c r="A218" s="15"/>
      <c r="B218" s="16" t="s">
        <v>341</v>
      </c>
      <c r="C218" s="36" t="s">
        <v>10</v>
      </c>
      <c r="D218" s="15"/>
    </row>
    <row r="219">
      <c r="A219" s="15"/>
      <c r="B219" s="7"/>
      <c r="C219" s="39"/>
      <c r="D219" s="15"/>
    </row>
    <row r="220">
      <c r="A220" s="32" t="s">
        <v>150</v>
      </c>
      <c r="B220" s="10" t="s">
        <v>151</v>
      </c>
      <c r="C220" s="34"/>
      <c r="D220" s="35"/>
    </row>
    <row r="221">
      <c r="A221" s="32" t="str">
        <f t="shared" ref="A221:D221" si="9">A193</f>
        <v>5.a.</v>
      </c>
      <c r="B221" s="22" t="str">
        <f t="shared" si="9"/>
        <v>La subvención no puede superar el coste de la actividad</v>
      </c>
      <c r="C221" s="34" t="str">
        <f t="shared" si="9"/>
        <v/>
      </c>
      <c r="D221" s="15" t="str">
        <f t="shared" si="9"/>
        <v/>
      </c>
    </row>
    <row r="222">
      <c r="A222" s="218" t="str">
        <f>A194</f>
        <v>b.16.</v>
      </c>
      <c r="B222" s="212" t="str">
        <f t="shared" ref="B222:C222" si="10">B195</f>
        <v>Si la respuesta es "No", cantidad en que la subvención supera el coste de las beneficarias (supuesto de reintegro parcial)</v>
      </c>
      <c r="C222" s="226">
        <f t="shared" si="10"/>
        <v>0</v>
      </c>
      <c r="D222" s="17" t="str">
        <f>D194</f>
        <v>La subvención no podrá superar el coste de la actividad subvencionada. Excluidas las obras financiadas exclusivamente por Administraciones Públicas.</v>
      </c>
    </row>
    <row r="223">
      <c r="A223" s="32" t="str">
        <f t="shared" ref="A223:B223" si="11">A196</f>
        <v>5.b.</v>
      </c>
      <c r="B223" s="22" t="str">
        <f t="shared" si="11"/>
        <v>Incumplimiento por coste reconocido (coproductoras españolas)</v>
      </c>
      <c r="C223" s="207"/>
      <c r="D223" s="15"/>
    </row>
    <row r="224">
      <c r="A224" s="218" t="str">
        <f>A197</f>
        <v>b.46.3.</v>
      </c>
      <c r="B224" s="212" t="str">
        <f t="shared" ref="B224:C224" si="12">B201</f>
        <v>¿Se produce supuesto de reintegro parcial?</v>
      </c>
      <c r="C224" s="228" t="str">
        <f t="shared" si="12"/>
        <v>#DIV/0!</v>
      </c>
      <c r="D224" s="17" t="s">
        <v>342</v>
      </c>
    </row>
    <row r="225">
      <c r="A225" s="15"/>
      <c r="B225" s="212" t="str">
        <f t="shared" ref="B225:C225" si="13">B202</f>
        <v>¿Se produce supuesto de reintegro total?</v>
      </c>
      <c r="C225" s="227" t="str">
        <f t="shared" si="13"/>
        <v>#DIV/0!</v>
      </c>
      <c r="D225" s="15"/>
    </row>
    <row r="226">
      <c r="A226" s="32" t="str">
        <f t="shared" ref="A226:D226" si="14">A203</f>
        <v>5.c.</v>
      </c>
      <c r="B226" s="22" t="str">
        <f t="shared" si="14"/>
        <v>Límite de intensidad (coproductoras españolas)</v>
      </c>
      <c r="C226" s="207" t="str">
        <f t="shared" si="14"/>
        <v/>
      </c>
      <c r="D226" s="15" t="str">
        <f t="shared" si="14"/>
        <v/>
      </c>
    </row>
    <row r="227">
      <c r="A227" s="218" t="str">
        <f>A204</f>
        <v>b.16 y 17</v>
      </c>
      <c r="B227" s="212" t="str">
        <f t="shared" ref="B227:C227" si="15">B215</f>
        <v>Cantidad por la que se supera el límite de intensidad (supuesto de reintegro parcial)</v>
      </c>
      <c r="C227" s="228" t="str">
        <f t="shared" si="15"/>
        <v>#DIV/0!</v>
      </c>
      <c r="D227" s="15"/>
    </row>
    <row r="228">
      <c r="A228" s="32" t="str">
        <f>A216</f>
        <v>5.d.</v>
      </c>
      <c r="B228" s="22" t="s">
        <v>343</v>
      </c>
      <c r="C228" s="207"/>
      <c r="D228" s="15"/>
    </row>
    <row r="229">
      <c r="A229" s="15"/>
      <c r="B229" s="212" t="s">
        <v>344</v>
      </c>
      <c r="C229" s="229" t="s">
        <v>10</v>
      </c>
      <c r="D229" s="15"/>
    </row>
    <row r="230">
      <c r="A230" s="32" t="str">
        <f>A220</f>
        <v>6.</v>
      </c>
      <c r="B230" s="48" t="s">
        <v>345</v>
      </c>
      <c r="C230" s="36" t="s">
        <v>10</v>
      </c>
      <c r="D230" s="15"/>
    </row>
    <row r="231">
      <c r="A231" s="15"/>
      <c r="B231" s="48" t="s">
        <v>160</v>
      </c>
      <c r="C231" s="36" t="s">
        <v>161</v>
      </c>
      <c r="D231" s="15"/>
    </row>
    <row r="232">
      <c r="A232" s="15"/>
      <c r="B232" s="7"/>
      <c r="C232" s="39"/>
      <c r="D232" s="15"/>
    </row>
  </sheetData>
  <customSheetViews>
    <customSheetView guid="{3C60088A-28CC-4B9D-9912-FA8526A0381E}" filter="1" showAutoFilter="1">
      <autoFilter ref="$A$1:$D$3"/>
    </customSheetView>
  </customSheetViews>
  <conditionalFormatting sqref="C99">
    <cfRule type="notContainsText" dxfId="0" priority="1" operator="notContains" text="No">
      <formula>ISERROR(SEARCH(("No"),(C99)))</formula>
    </cfRule>
  </conditionalFormatting>
  <conditionalFormatting sqref="C100">
    <cfRule type="cellIs" dxfId="3" priority="2" operator="equal">
      <formula>"Sí"</formula>
    </cfRule>
  </conditionalFormatting>
  <conditionalFormatting sqref="C93">
    <cfRule type="notContainsText" dxfId="0" priority="3" operator="notContains" text="No procede">
      <formula>ISERROR(SEARCH(("No procede"),(C93)))</formula>
    </cfRule>
  </conditionalFormatting>
  <conditionalFormatting sqref="C92">
    <cfRule type="cellIs" dxfId="0" priority="4" operator="equal">
      <formula>"No"</formula>
    </cfRule>
  </conditionalFormatting>
  <conditionalFormatting sqref="C112">
    <cfRule type="cellIs" dxfId="0" priority="5" operator="equal">
      <formula>"No"</formula>
    </cfRule>
  </conditionalFormatting>
  <conditionalFormatting sqref="C113">
    <cfRule type="notContainsText" dxfId="0" priority="6" operator="notContains" text="No procede">
      <formula>ISERROR(SEARCH(("No procede"),(C113)))</formula>
    </cfRule>
  </conditionalFormatting>
  <conditionalFormatting sqref="C115:C116">
    <cfRule type="cellIs" dxfId="0" priority="7" operator="equal">
      <formula>"Sí"</formula>
    </cfRule>
  </conditionalFormatting>
  <conditionalFormatting sqref="C120">
    <cfRule type="notContainsText" dxfId="0" priority="8" operator="notContains" text="No procede">
      <formula>ISERROR(SEARCH(("No procede"),(C120)))</formula>
    </cfRule>
  </conditionalFormatting>
  <conditionalFormatting sqref="C122">
    <cfRule type="notContainsText" dxfId="0" priority="9" operator="notContains" text="No">
      <formula>ISERROR(SEARCH(("No"),(C122)))</formula>
    </cfRule>
  </conditionalFormatting>
  <conditionalFormatting sqref="C123">
    <cfRule type="cellIs" dxfId="0" priority="10" operator="equal">
      <formula>"Sí"</formula>
    </cfRule>
  </conditionalFormatting>
  <conditionalFormatting sqref="C125">
    <cfRule type="notContainsText" dxfId="0" priority="11" operator="notContains" text="No procede">
      <formula>ISERROR(SEARCH(("No procede"),(C125)))</formula>
    </cfRule>
  </conditionalFormatting>
  <conditionalFormatting sqref="C127:C128">
    <cfRule type="cellIs" dxfId="0" priority="12" operator="equal">
      <formula>"Sí"</formula>
    </cfRule>
  </conditionalFormatting>
  <dataValidations>
    <dataValidation type="list" allowBlank="1" sqref="C4 C7 C69 C71:C72 C115:C116 C127:C128 C143 C146 C217:C218 C229:C230">
      <formula1>"No verificado,No,Sí,No procede,Requerir"</formula1>
    </dataValidation>
  </dataValidations>
  <printOptions gridLines="1" horizontalCentered="1"/>
  <pageMargins bottom="0.75" footer="0.0" header="0.0" left="0.7" right="0.7" top="0.75"/>
  <pageSetup fitToHeight="0" paperSize="9" cellComments="atEnd" orientation="portrait" pageOrder="overThenDown"/>
  <drawing r:id="rId1"/>
</worksheet>
</file>