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5PT-Técnica" sheetId="1" r:id="rId5"/>
    <sheet state="visible" name="ValorFic" sheetId="2" r:id="rId6"/>
    <sheet state="visible" name="ValorDoc" sheetId="3" r:id="rId7"/>
    <sheet state="visible" name="ValorAni" sheetId="4" r:id="rId8"/>
    <sheet state="visible" name="25PT-Económica" sheetId="5" r:id="rId9"/>
  </sheets>
  <definedNames>
    <definedName hidden="1" localSheetId="0" name="Z_F9169CA9_44CD_4692_87E6_0E102B9F3621_.wvu.FilterData">'25PT-Técnica'!$A$1:$D$23</definedName>
    <definedName hidden="1" localSheetId="4" name="Z_F9169CA9_44CD_4692_87E6_0E102B9F3621_.wvu.FilterData">'25PT-Económica'!$A$1:$D$6</definedName>
  </definedNames>
  <calcPr/>
  <customWorkbookViews>
    <customWorkbookView activeSheetId="0" maximized="1" windowHeight="0" windowWidth="0" guid="{F9169CA9-44CD-4692-87E6-0E102B9F3621}" name="Filtro 1"/>
  </customWorkbookViews>
</workbook>
</file>

<file path=xl/sharedStrings.xml><?xml version="1.0" encoding="utf-8"?>
<sst xmlns="http://schemas.openxmlformats.org/spreadsheetml/2006/main" count="1451" uniqueCount="355">
  <si>
    <t xml:space="preserve"> </t>
  </si>
  <si>
    <t xml:space="preserve">Anexo: </t>
  </si>
  <si>
    <t>Listado de comprobaciones técnicas - Producción de largometrajes y series 2025</t>
  </si>
  <si>
    <t>Subpals2025/0000</t>
  </si>
  <si>
    <t>Visto/cantidad</t>
  </si>
  <si>
    <t>Observaciones</t>
  </si>
  <si>
    <t>Beneficiaria</t>
  </si>
  <si>
    <t>Título</t>
  </si>
  <si>
    <t>1.</t>
  </si>
  <si>
    <t>¿Existen modificaciones autorizadas del proyecto?</t>
  </si>
  <si>
    <t>Documentos ya presentados:</t>
  </si>
  <si>
    <t>2.a.</t>
  </si>
  <si>
    <t>Solicitud</t>
  </si>
  <si>
    <t>Coproductoras beneficiarias</t>
  </si>
  <si>
    <t>No verificado</t>
  </si>
  <si>
    <t xml:space="preserve">única solicitante </t>
  </si>
  <si>
    <t>Tipo de proyecto</t>
  </si>
  <si>
    <t>Largo o serie</t>
  </si>
  <si>
    <t>Duración (minutos)</t>
  </si>
  <si>
    <t>2.b.</t>
  </si>
  <si>
    <t>Acta de comisión (Hoja de valoración) (Base 13)</t>
  </si>
  <si>
    <t>b.30.1</t>
  </si>
  <si>
    <t>Puntos por fomento del sector audiovisual canario</t>
  </si>
  <si>
    <t>b.30.3.1.</t>
  </si>
  <si>
    <t>Puntos por igualdad de género</t>
  </si>
  <si>
    <t>b.30.3.2.</t>
  </si>
  <si>
    <t>Puntos por inclusión</t>
  </si>
  <si>
    <t>b.30.4.</t>
  </si>
  <si>
    <t>Puntos por trayectoria del equipo</t>
  </si>
  <si>
    <t>b.30.2.2.</t>
  </si>
  <si>
    <t>Puntos por contenido canario</t>
  </si>
  <si>
    <t>b.30.2.1.</t>
  </si>
  <si>
    <t>Puntos por porcentaje de gasto en Canarias</t>
  </si>
  <si>
    <t>2.c.</t>
  </si>
  <si>
    <t>Resolución de concesión</t>
  </si>
  <si>
    <t>Puntuación total del proyecto</t>
  </si>
  <si>
    <t>Puntuación del último proyecto subvencionado</t>
  </si>
  <si>
    <t>Puntuación del primer proyecto no subvencionado</t>
  </si>
  <si>
    <t>(No se agotó el crédito por no haber suficientes proyectos con puntuación mínima)</t>
  </si>
  <si>
    <t>2.d.</t>
  </si>
  <si>
    <t>Declaración de personas y empresas vinculadas (LIS)</t>
  </si>
  <si>
    <t>Identificar y enviar a verificación externa</t>
  </si>
  <si>
    <t>3.</t>
  </si>
  <si>
    <t>Cuenta justificativa con aportación de informe de auditor, parte I - Memoria de actuación</t>
  </si>
  <si>
    <t>RGS Decreto 36/2009, art. 27</t>
  </si>
  <si>
    <t>b.39.1</t>
  </si>
  <si>
    <t>Memoria de actuación que contenga:</t>
  </si>
  <si>
    <t>- Indicación de actividades realizadas, de cumplimiento de requisitos y de criterios de valoración</t>
  </si>
  <si>
    <t>- Indicación expresa de fechas de principio y fin de rodaje</t>
  </si>
  <si>
    <t>- Fecha de estreno</t>
  </si>
  <si>
    <t>b.39.2</t>
  </si>
  <si>
    <t>Certificado de nacionalidad ICAA</t>
  </si>
  <si>
    <t>b.39.3</t>
  </si>
  <si>
    <t>Cartificado cultural expedido por el ICAA</t>
  </si>
  <si>
    <t>b.39.4</t>
  </si>
  <si>
    <t>Contratos de ventas o preventas</t>
  </si>
  <si>
    <t>b.39.5</t>
  </si>
  <si>
    <t>Materiales promocionales en formato digital</t>
  </si>
  <si>
    <t>a)</t>
  </si>
  <si>
    <t>Cartel</t>
  </si>
  <si>
    <t>b)</t>
  </si>
  <si>
    <t>Fotos (de rodaje y de obra)</t>
  </si>
  <si>
    <t>c)</t>
  </si>
  <si>
    <t>Trailer</t>
  </si>
  <si>
    <t>d)</t>
  </si>
  <si>
    <t>Videos (para noticias, de rodaje, etc.)</t>
  </si>
  <si>
    <t>b.39.6</t>
  </si>
  <si>
    <t>Autorización de uso de los materiales promocionales</t>
  </si>
  <si>
    <t>b.39.7</t>
  </si>
  <si>
    <t>Acreditación de depósito en Filmoteca Canaria</t>
  </si>
  <si>
    <t>Copia de la Filmoteca Canaria</t>
  </si>
  <si>
    <t>No procede</t>
  </si>
  <si>
    <t>¿Se respetan las condiciones de contenido canario?</t>
  </si>
  <si>
    <t>Puntos por contenido canario tras verificación</t>
  </si>
  <si>
    <t>¿Es el proyecto que presentaron?</t>
  </si>
  <si>
    <t>Títulos de Crédito: ficha técnica</t>
  </si>
  <si>
    <t>b.43.2.e)</t>
  </si>
  <si>
    <t>Títulos de Crédito: logos</t>
  </si>
  <si>
    <t>b.39.8</t>
  </si>
  <si>
    <t>Autorización de uso de la película</t>
  </si>
  <si>
    <t>b.39.9</t>
  </si>
  <si>
    <t>Ficha técnica tal como consta en los títulos de crédito</t>
  </si>
  <si>
    <t>La ficha técnica no coincide, y por lo tanto debe ser revisada</t>
  </si>
  <si>
    <t>b. 6.</t>
  </si>
  <si>
    <t>Se cumple el requisito de personal canario</t>
  </si>
  <si>
    <t>b.39.10</t>
  </si>
  <si>
    <t>Certificados de situación censal de las personas de las personas de la ficha técnica (en puestos valorados en Base 13)</t>
  </si>
  <si>
    <t>4.</t>
  </si>
  <si>
    <t>Cuenta justificativa con aportación de informe de auditor, parte II - Relación detallada de gastos e inversiones</t>
  </si>
  <si>
    <t>b.40.1.</t>
  </si>
  <si>
    <t>Relación clasificada de gastos e inversiones e la actividad</t>
  </si>
  <si>
    <t>Identificación del acreedor (no se exige Id. Fiscal)</t>
  </si>
  <si>
    <t>Número de factura</t>
  </si>
  <si>
    <t>Concepto</t>
  </si>
  <si>
    <t>Importe</t>
  </si>
  <si>
    <t>Fecha de emisión</t>
  </si>
  <si>
    <t>Fecha de pago</t>
  </si>
  <si>
    <t>Medio de pago</t>
  </si>
  <si>
    <t>Anotación contable</t>
  </si>
  <si>
    <t>Impuesto soportado</t>
  </si>
  <si>
    <t>b.45.1.</t>
  </si>
  <si>
    <t>Debe tener el mismo formato y organización por capítulos que el presupuesto de la solicitud (clasificación de gastos subvencionables de la Base 18)</t>
  </si>
  <si>
    <t>En el caso de subcontratación también relación de gastos de empresa subcontratada</t>
  </si>
  <si>
    <t>B.34.1.</t>
  </si>
  <si>
    <t>En cumplimiento de la obligación de respetar los límites de gastos subvencionables: Indicación de Coste de realización</t>
  </si>
  <si>
    <t>b.34.2.a)</t>
  </si>
  <si>
    <t>- Gastos generales</t>
  </si>
  <si>
    <t>b.34.2.b)</t>
  </si>
  <si>
    <t>- Gastos de negociación e intereses financieros</t>
  </si>
  <si>
    <t>b.34.2.c)</t>
  </si>
  <si>
    <t>- Gastos de producción ejecutiva</t>
  </si>
  <si>
    <t>b.34.2.d)</t>
  </si>
  <si>
    <t>- Gastos a personas o empresas vinculadas</t>
  </si>
  <si>
    <t>b.34.2.e)</t>
  </si>
  <si>
    <t>- Gastos destinados a reducir la huella de carbono</t>
  </si>
  <si>
    <t>Si es coproducción, la cuenta abarca todas las coproductoras españolas (en su caso)</t>
  </si>
  <si>
    <t>Desviaciones acacecidas del presupuesto (al menos por capítulos)</t>
  </si>
  <si>
    <t>b.40.2.</t>
  </si>
  <si>
    <t>Informe de auditoría de cuentas, con indicación expresa de :</t>
  </si>
  <si>
    <t>Descripción del trabajo realizado, procedimientos realizados, conclusión de la persona auditora.</t>
  </si>
  <si>
    <t xml:space="preserve"> - Costes de personal</t>
  </si>
  <si>
    <t xml:space="preserve"> - Contratos laborales</t>
  </si>
  <si>
    <t xml:space="preserve"> - Contratos mercantiles</t>
  </si>
  <si>
    <t xml:space="preserve"> - Contratos de propiedad intelecctual</t>
  </si>
  <si>
    <t>Situación del pago de las partidas</t>
  </si>
  <si>
    <t>Tenencia de tres presupuestos en aplicación de artículo 31 LGS</t>
  </si>
  <si>
    <t>f)</t>
  </si>
  <si>
    <t>Cumplimiento del porcentaje de gasto en empresas y personas canarias</t>
  </si>
  <si>
    <t>k)</t>
  </si>
  <si>
    <t>Indicación de las partidas facturadas mediante subcontratación por empresas externas o vinculadas a la empresa productora de la película.</t>
  </si>
  <si>
    <t>l)</t>
  </si>
  <si>
    <t>Pagos a pesonas físicas con las que la productora tenga vinculación según art. 18 LIS</t>
  </si>
  <si>
    <t>- Si es coproducción, el informe abarca todas las coproductoras españolas</t>
  </si>
  <si>
    <t>b.40.2.c)</t>
  </si>
  <si>
    <t>Gastos generales</t>
  </si>
  <si>
    <t>Gastos de negociación e intereses financieros</t>
  </si>
  <si>
    <t>b.40.2.l)</t>
  </si>
  <si>
    <t>Gastos a personas o empresas vinculadas</t>
  </si>
  <si>
    <t>Gastos de producción ejecutiva</t>
  </si>
  <si>
    <t>b.40.3.</t>
  </si>
  <si>
    <t>Detalle de otros ingresos o subvenciones (memoria de financiación)</t>
  </si>
  <si>
    <t>b.40.4.</t>
  </si>
  <si>
    <t xml:space="preserve">Declaración jurada de relaciones de vinculación con empresas y personas. </t>
  </si>
  <si>
    <t>b.40.5.</t>
  </si>
  <si>
    <t>Carta de pago (en su caso)</t>
  </si>
  <si>
    <t>5.</t>
  </si>
  <si>
    <t>Otras verificaciones</t>
  </si>
  <si>
    <t>b.43.</t>
  </si>
  <si>
    <t>Supuestos de incumplimiento</t>
  </si>
  <si>
    <t>Entregar fuera de plazo (Infracción leve Artículo 56 de LGS)</t>
  </si>
  <si>
    <t>b.43.3.a)</t>
  </si>
  <si>
    <t>Obtener la convención falseando u ocultando</t>
  </si>
  <si>
    <t>b.43.3.b)</t>
  </si>
  <si>
    <t>Incumplimiento total o parcial del objetivo</t>
  </si>
  <si>
    <t>b.43.3.c)</t>
  </si>
  <si>
    <t>Incumplimiento de obligación de justificación</t>
  </si>
  <si>
    <t>b.43.3.d)</t>
  </si>
  <si>
    <t>Incumplimiento de la obligación de medidas de difusión (devolución de 10% de la cantidad percibida)</t>
  </si>
  <si>
    <t>b.43.3.e)</t>
  </si>
  <si>
    <t>Resistencia, excusa u obstrucción</t>
  </si>
  <si>
    <t>b.43.3.f)</t>
  </si>
  <si>
    <t>Incumplimiento de obligaciones impuestas cuando afecten al modo en que han de conseguir sus objetivos</t>
  </si>
  <si>
    <t>b.43.3.g)</t>
  </si>
  <si>
    <t>Incumplimiento de obligaciones impuestas cuando de esto se derive la imposibilidad de verificar el empleo dado a los fondos.</t>
  </si>
  <si>
    <t>b.43.3.h)</t>
  </si>
  <si>
    <t>Reintegro según artículos 87 a 89 de la Unión Europea</t>
  </si>
  <si>
    <t>b.43.3.i)</t>
  </si>
  <si>
    <t>Los demás supuestos</t>
  </si>
  <si>
    <t>6.</t>
  </si>
  <si>
    <t>Resumen</t>
  </si>
  <si>
    <t>b.8.</t>
  </si>
  <si>
    <t>Justificación</t>
  </si>
  <si>
    <t>Cambio en la puntuación</t>
  </si>
  <si>
    <t>Puntuación del proyecto en la concesión</t>
  </si>
  <si>
    <t xml:space="preserve">Cambio total en la puntuación </t>
  </si>
  <si>
    <t>Puntuación total del proyecto tras verificación</t>
  </si>
  <si>
    <t>¿Se propone reintegro de la subvención por la puntuación?</t>
  </si>
  <si>
    <t>¿Se propone reintegro de la subvención por otro motivo?</t>
  </si>
  <si>
    <t>No</t>
  </si>
  <si>
    <t>En caso afirmativo, cuantía del reintegro propuesto</t>
  </si>
  <si>
    <t xml:space="preserve">1. IMPULSO DE LA CINEMATOGRAFÍA CANARIA </t>
  </si>
  <si>
    <t>Máximo 19 puntos</t>
  </si>
  <si>
    <t>3. FOMENTO DE LA IGUALDAD</t>
  </si>
  <si>
    <t>Máximo 11 puntos</t>
  </si>
  <si>
    <t>3.1 Fomento de la igualdad de género</t>
  </si>
  <si>
    <t>Máximo 9 puntos</t>
  </si>
  <si>
    <t>Nombre artístico (nombre y apelllidos tal como apareceraán en los títulos de crédito)</t>
  </si>
  <si>
    <t>Personas</t>
  </si>
  <si>
    <t>Persona canaria</t>
  </si>
  <si>
    <t>Puntos</t>
  </si>
  <si>
    <t>Mujer</t>
  </si>
  <si>
    <t>CANARIO</t>
  </si>
  <si>
    <t>MUJER</t>
  </si>
  <si>
    <t>Producción ejecutiva</t>
  </si>
  <si>
    <t>xxx</t>
  </si>
  <si>
    <t>Motivación</t>
  </si>
  <si>
    <t>Dirección</t>
  </si>
  <si>
    <t>Guion</t>
  </si>
  <si>
    <t>Dirección de fotografía</t>
  </si>
  <si>
    <t>Música original</t>
  </si>
  <si>
    <t>Jefatura de montaje</t>
  </si>
  <si>
    <t>Verificación de requisito de la Base 6</t>
  </si>
  <si>
    <t>SÍ</t>
  </si>
  <si>
    <t>Dirección de producción</t>
  </si>
  <si>
    <t>Dirección de arte</t>
  </si>
  <si>
    <t>1er Ayte. Dirección</t>
  </si>
  <si>
    <t>Intérprete protagonista</t>
  </si>
  <si>
    <t>3.2. Fomento de la inclusión</t>
  </si>
  <si>
    <t>Máximo 2 puntos</t>
  </si>
  <si>
    <t xml:space="preserve">Cargo </t>
  </si>
  <si>
    <t>Persona con grado de discapacidad mayor del 33%</t>
  </si>
  <si>
    <t>Nombre y apellidos</t>
  </si>
  <si>
    <t>2. CULTURA Y ECONOMÍA CANARIA</t>
  </si>
  <si>
    <t>Máximo 5 puntos</t>
  </si>
  <si>
    <t>2.</t>
  </si>
  <si>
    <t>2.1 Inversión canaria</t>
  </si>
  <si>
    <t xml:space="preserve">Más de 67 % </t>
  </si>
  <si>
    <t>A partir de 51 hasta 67 %</t>
  </si>
  <si>
    <t>A partir de 33 hasta 51%</t>
  </si>
  <si>
    <t>2.2. Contenido canario</t>
  </si>
  <si>
    <t>Máximo 3 puntos</t>
  </si>
  <si>
    <t>Seleccione una opción</t>
  </si>
  <si>
    <t>Indique en este cuadro en qué documentos (y páginas) se puede verificar la circunstancia que alega</t>
  </si>
  <si>
    <t>4. TRAYECTORIA DEL EQUIPO</t>
  </si>
  <si>
    <t>Máximo 6 puntos</t>
  </si>
  <si>
    <t>4.1. Trayectoria Productora o producción ejecutiva</t>
  </si>
  <si>
    <t>Título / Explotación</t>
  </si>
  <si>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</si>
  <si>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</si>
  <si>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</si>
  <si>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t>4.2. trayectoria Dirección o guion</t>
  </si>
  <si>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</si>
  <si>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</si>
  <si>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t>xxX</t>
  </si>
  <si>
    <r>
      <rPr>
        <rFont val="Helvetica Neue"/>
        <b/>
        <color rgb="FFFFFFFF"/>
        <sz val="9.0"/>
      </rPr>
      <t xml:space="preserve">b.2) </t>
    </r>
    <r>
      <rPr>
        <rFont val="Helvetica Neue"/>
        <color rgb="FFFFFFFF"/>
        <sz val="9.0"/>
      </rPr>
      <t>Exp. internacional del largo o serie</t>
    </r>
  </si>
  <si>
    <t>SOLICITUD</t>
  </si>
  <si>
    <t>VERIFICACIÓN</t>
  </si>
  <si>
    <t>xx</t>
  </si>
  <si>
    <t>Jefatura de sonido</t>
  </si>
  <si>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</si>
  <si>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</si>
  <si>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</si>
  <si>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</si>
  <si>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</si>
  <si>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</si>
  <si>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t xml:space="preserve">Dirección de animación </t>
  </si>
  <si>
    <t xml:space="preserve">Dirección de arte </t>
  </si>
  <si>
    <t>El mayor valor</t>
  </si>
  <si>
    <t>Supervisión SB</t>
  </si>
  <si>
    <t>Supervisión Layout</t>
  </si>
  <si>
    <t>Supervisión Lookdev</t>
  </si>
  <si>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</si>
  <si>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</si>
  <si>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</si>
  <si>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r>
      <rPr>
        <rFont val="Helvetica Neue"/>
        <b/>
        <color rgb="FFFFFFFF"/>
        <sz val="9.0"/>
      </rPr>
      <t xml:space="preserve">a.1) </t>
    </r>
    <r>
      <rPr>
        <rFont val="Helvetica Neue"/>
        <color rgb="FFFFFFFF"/>
        <sz val="9.0"/>
      </rPr>
      <t xml:space="preserve">Largo o serie </t>
    </r>
  </si>
  <si>
    <r>
      <rPr>
        <rFont val="Helvetica Neue"/>
        <b/>
        <color rgb="FFFFFFFF"/>
        <sz val="9.0"/>
      </rPr>
      <t>b.1)</t>
    </r>
    <r>
      <rPr>
        <rFont val="Helvetica Neue"/>
        <color rgb="FFFFFFFF"/>
        <sz val="9.0"/>
      </rPr>
      <t xml:space="preserve"> Exp. nacional del largo o serie</t>
    </r>
  </si>
  <si>
    <r>
      <rPr>
        <rFont val="Helvetica Neue"/>
        <b/>
        <color rgb="FFFFFFFF"/>
        <sz val="9.0"/>
      </rPr>
      <t xml:space="preserve">b.2) </t>
    </r>
    <r>
      <rPr>
        <rFont val="Helvetica Neue"/>
        <color rgb="FFFFFFFF"/>
        <sz val="9.0"/>
      </rPr>
      <t>Exp. internacional del largo o serie</t>
    </r>
  </si>
  <si>
    <t>Listado de comprobaciones técnicas - Proiducción de largometrajes y series 2025</t>
  </si>
  <si>
    <t>[Título]</t>
  </si>
  <si>
    <t>[Productora beneficiaria]</t>
  </si>
  <si>
    <t>[Coproductora española no beneficiaria]</t>
  </si>
  <si>
    <t>[nombre de coproductora extranjera]</t>
  </si>
  <si>
    <t>Documentos ya presentados</t>
  </si>
  <si>
    <t>2.a.1.</t>
  </si>
  <si>
    <t xml:space="preserve">Compromiso de gasto </t>
  </si>
  <si>
    <t>Parte española</t>
  </si>
  <si>
    <t>Total parte española</t>
  </si>
  <si>
    <t>Esta es la cifra relevante para el cálculo de cumplimiento de compromiso de gasto</t>
  </si>
  <si>
    <t>Coproducción internacional</t>
  </si>
  <si>
    <t>Solo a efectos informativos</t>
  </si>
  <si>
    <t>Hoja de valoración de Comisión</t>
  </si>
  <si>
    <t>Límite de intensidad</t>
  </si>
  <si>
    <t>Límites de intensidad de acuerdo al artículo 21 del Dearrollo de la Ley del Cine (Real Decreto 1082/2015)</t>
  </si>
  <si>
    <t>Subvención concedida</t>
  </si>
  <si>
    <t>Memoria económica: Coste declarado</t>
  </si>
  <si>
    <t>Coste total declarado en la memoria económica</t>
  </si>
  <si>
    <t>Memoria económica: Coste reconocido</t>
  </si>
  <si>
    <t>4.a.</t>
  </si>
  <si>
    <t>Coste de realización</t>
  </si>
  <si>
    <t>4.a.1.</t>
  </si>
  <si>
    <t>Incidencias</t>
  </si>
  <si>
    <t>De acuerdo con el informe técnico, estos gastos son descontados del coste reconocido. Las incidencias se detallan en informe externo</t>
  </si>
  <si>
    <t>4.a.2.</t>
  </si>
  <si>
    <t>Participación beneficiaria</t>
  </si>
  <si>
    <t>Participación enb</t>
  </si>
  <si>
    <t>4.b.</t>
  </si>
  <si>
    <t>Cálculo de límites porcentuales</t>
  </si>
  <si>
    <t>4.b.1.</t>
  </si>
  <si>
    <t>Declarados</t>
  </si>
  <si>
    <t>4.b.2.</t>
  </si>
  <si>
    <t>Gastos financieros</t>
  </si>
  <si>
    <t>4.b.3.</t>
  </si>
  <si>
    <t>Operaciones vinculadas</t>
  </si>
  <si>
    <t>[Persona vinculada 1]</t>
  </si>
  <si>
    <t>[Persona vinculada 2]</t>
  </si>
  <si>
    <t>[Persona vinculada 3]</t>
  </si>
  <si>
    <t>[Persona vinculada 4]</t>
  </si>
  <si>
    <t>4.b.4.</t>
  </si>
  <si>
    <t>Ajuste</t>
  </si>
  <si>
    <t>Total gastos sometidos a límites porcentuales</t>
  </si>
  <si>
    <t>Total</t>
  </si>
  <si>
    <t>4.b.5.</t>
  </si>
  <si>
    <t>Otros gastos no incluidos en coste de realización</t>
  </si>
  <si>
    <t>b.34.1.</t>
  </si>
  <si>
    <t>Gastos de publicidad</t>
  </si>
  <si>
    <t xml:space="preserve">Gastos de copias, doblaje y subtitulado </t>
  </si>
  <si>
    <t>Gastos de auditoría</t>
  </si>
  <si>
    <t>4.b.6.</t>
  </si>
  <si>
    <t>Total coste reconocido de otros gastos no incluidos en coste de realización</t>
  </si>
  <si>
    <t>Total coste reconocido de todos los gastos no incluidos en el coste de realización</t>
  </si>
  <si>
    <t>Resultado de coste reconocido</t>
  </si>
  <si>
    <t>4.c.</t>
  </si>
  <si>
    <t>Coste reconocido total (parte española de la producción)</t>
  </si>
  <si>
    <t>Sobre esta cantidad se calcula el límite de intensidad.</t>
  </si>
  <si>
    <t>Supuestos de reintegro</t>
  </si>
  <si>
    <t>5.a.</t>
  </si>
  <si>
    <t>La subvención no puede superar el coste de la actividad</t>
  </si>
  <si>
    <t>b.16.1.c)</t>
  </si>
  <si>
    <t>Se respeta el límite: el coste reconocido de la actividad subvencionada (de la entidad beneficiaria) es superior a la subvención</t>
  </si>
  <si>
    <t>Si la respuesta es "No", cantidad en que la subvención supera el coste de las beneficarias (supuesto de reintegro parcial)</t>
  </si>
  <si>
    <t>5.b.</t>
  </si>
  <si>
    <t>Incumplimiento por coste reconocido (coproductoras españolas)</t>
  </si>
  <si>
    <t>b.44.</t>
  </si>
  <si>
    <t>Diferencia respecto de compromiso de gasto</t>
  </si>
  <si>
    <t xml:space="preserve">Coste reconocido en relación al compromiso de gasto </t>
  </si>
  <si>
    <t>Subvención concedida una vez aplicado porcentaje de cumplimiento</t>
  </si>
  <si>
    <t>Desviación</t>
  </si>
  <si>
    <t>b.44.3.</t>
  </si>
  <si>
    <t>¿Se produce supuesto de reintegro parcial?</t>
  </si>
  <si>
    <t>Entre 25 y 50%: Menos de 50%: reintegro.</t>
  </si>
  <si>
    <t>b.44.4.</t>
  </si>
  <si>
    <t>¿Se produce supuesto de reintegro total?</t>
  </si>
  <si>
    <t>Solo si el coste reconocido es menos del 50% del compromiso de gasto</t>
  </si>
  <si>
    <t>5.c.</t>
  </si>
  <si>
    <t>Límite de intensidad (coproductoras españolas)</t>
  </si>
  <si>
    <t>b.17.</t>
  </si>
  <si>
    <t>Contenido de la memoria de financiación</t>
  </si>
  <si>
    <t>Cálculo de límite de intensidad</t>
  </si>
  <si>
    <t>Memoria de financiación: declaración de otras aportaciones públicas</t>
  </si>
  <si>
    <t>Aportación pública 1</t>
  </si>
  <si>
    <t>Nombre de la aportación</t>
  </si>
  <si>
    <t>Aportación pública 2</t>
  </si>
  <si>
    <t>Aportación pública 3</t>
  </si>
  <si>
    <t>Aportación pública 4</t>
  </si>
  <si>
    <t>Suma de aportaciones públicas + subvención concedida</t>
  </si>
  <si>
    <t>Porcentaje de aportaciones públicas + subvención concedida respecto de coste reconocido</t>
  </si>
  <si>
    <t>¿Se respeta el límite de intensidad?</t>
  </si>
  <si>
    <t>Cantidad por la que se supera el límite de intensidad (supuesto de reintegro parcial)</t>
  </si>
  <si>
    <t>5.d.</t>
  </si>
  <si>
    <t>b.40.2.d)</t>
  </si>
  <si>
    <r>
      <rPr>
        <rFont val="Times New Roman"/>
        <b/>
        <color theme="1"/>
        <sz val="10.0"/>
      </rPr>
      <t>En su caso,</t>
    </r>
    <r>
      <rPr>
        <rFont val="Times New Roman"/>
        <b/>
        <color theme="1"/>
        <sz val="10.0"/>
      </rPr>
      <t xml:space="preserve"> tres presupuestos</t>
    </r>
    <r>
      <rPr>
        <rFont val="Times New Roman"/>
        <b/>
        <color theme="1"/>
        <sz val="10.0"/>
      </rPr>
      <t xml:space="preserve"> (art. 25. 2.f Reglamento de Subvenciones)</t>
    </r>
  </si>
  <si>
    <t>Se constatan pagos a proveedores iguales o superiores a 15.000,00 €</t>
  </si>
  <si>
    <t>Otros supuestos</t>
  </si>
  <si>
    <t>Se hacen constar otros supuestos</t>
  </si>
  <si>
    <t>¿Se propone reintegro de la subvención?</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</si>
</sst>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1]&quot;Sí&quot;;[=0]&quot;No&quot;"/>
    <numFmt numFmtId="165" formatCode="d.m."/>
    <numFmt numFmtId="166" formatCode="d.m"/>
    <numFmt numFmtId="167" formatCode="#,###.00;[RED]\-#,###.00"/>
    <numFmt numFmtId="168" formatCode="#,###.00;[Red]\-#,###.00"/>
  </numFmts>
  <fonts count="19">
    <font>
      <sz val="10.0"/>
      <color rgb="FF000000"/>
      <name val="Arial"/>
      <scheme val="minor"/>
    </font>
    <font>
      <sz val="10.0"/>
      <color theme="1"/>
      <name val="Times New Roman"/>
    </font>
    <font>
      <b/>
      <sz val="10.0"/>
      <color theme="1"/>
      <name val="Times New Roman"/>
    </font>
    <font>
      <b/>
      <sz val="10.0"/>
      <color rgb="FF0000FF"/>
      <name val="Times New Roman"/>
    </font>
    <font>
      <color theme="1"/>
      <name val="Arial"/>
    </font>
    <font>
      <b/>
      <color rgb="FF0000FF"/>
      <name val="Times New Roman"/>
    </font>
    <font>
      <sz val="10.0"/>
      <color rgb="FF0000FF"/>
      <name val="Times New Roman"/>
    </font>
    <font>
      <color theme="1"/>
      <name val="Times New Roman"/>
    </font>
    <font>
      <color theme="1"/>
      <name val="Arial"/>
      <scheme val="minor"/>
    </font>
    <font>
      <b/>
      <sz val="9.0"/>
      <color rgb="FFFFFFFF"/>
      <name val="Helvetica Neue"/>
    </font>
    <font>
      <b/>
      <sz val="9.0"/>
      <color theme="1"/>
      <name val="Helvetica Neue"/>
    </font>
    <font>
      <sz val="10.0"/>
      <color theme="1"/>
      <name val="Arial"/>
      <scheme val="minor"/>
    </font>
    <font>
      <b/>
      <sz val="9.0"/>
      <color rgb="FFF3F3F3"/>
      <name val="Helvetica Neue"/>
    </font>
    <font>
      <sz val="9.0"/>
      <color rgb="FF0000FF"/>
      <name val="Helvetica Neue"/>
    </font>
    <font>
      <sz val="9.0"/>
      <color theme="1"/>
      <name val="Helvetica Neue"/>
    </font>
    <font/>
    <font>
      <b/>
      <sz val="9.0"/>
      <color rgb="FF0000FF"/>
      <name val="Helvetica Neue"/>
    </font>
    <font>
      <sz val="9.0"/>
      <color rgb="FFFFFFFF"/>
      <name val="Helvetica Neue"/>
    </font>
    <font>
      <b/>
      <color theme="1"/>
      <name val="Times New Roman"/>
    </font>
  </fonts>
  <fills count="19">
    <fill>
      <patternFill patternType="none"/>
    </fill>
    <fill>
      <patternFill patternType="lightGray"/>
    </fill>
    <fill>
      <patternFill patternType="solid">
        <fgColor rgb="FFCCCCCC"/>
        <bgColor rgb="FFCCCCCC"/>
      </patternFill>
    </fill>
    <fill>
      <patternFill patternType="solid">
        <fgColor rgb="FFD9D9D9"/>
        <bgColor rgb="FFD9D9D9"/>
      </patternFill>
    </fill>
    <fill>
      <patternFill patternType="solid">
        <fgColor rgb="FFCFE2F3"/>
        <bgColor rgb="FFCFE2F3"/>
      </patternFill>
    </fill>
    <fill>
      <patternFill patternType="solid">
        <fgColor rgb="FFF3F3F3"/>
        <bgColor rgb="FFF3F3F3"/>
      </patternFill>
    </fill>
    <fill>
      <patternFill patternType="solid">
        <fgColor rgb="FFD0E0E3"/>
        <bgColor rgb="FFD0E0E3"/>
      </patternFill>
    </fill>
    <fill>
      <patternFill patternType="solid">
        <fgColor rgb="FF666666"/>
        <bgColor rgb="FF666666"/>
      </patternFill>
    </fill>
    <fill>
      <patternFill patternType="solid">
        <fgColor rgb="FFFFFF00"/>
        <bgColor rgb="FFFFFF00"/>
      </patternFill>
    </fill>
    <fill>
      <patternFill patternType="solid">
        <fgColor rgb="FF6AA84F"/>
        <bgColor rgb="FF6AA84F"/>
      </patternFill>
    </fill>
    <fill>
      <patternFill patternType="solid">
        <fgColor rgb="FFFF9900"/>
        <bgColor rgb="FFFF9900"/>
      </patternFill>
    </fill>
    <fill>
      <patternFill patternType="solid">
        <fgColor rgb="FFF4CCCC"/>
        <bgColor rgb="FFF4CCCC"/>
      </patternFill>
    </fill>
    <fill>
      <patternFill patternType="solid">
        <fgColor rgb="FFC27BA0"/>
        <bgColor rgb="FFC27BA0"/>
      </patternFill>
    </fill>
    <fill>
      <patternFill patternType="solid">
        <fgColor rgb="FFB6D7A8"/>
        <bgColor rgb="FFB6D7A8"/>
      </patternFill>
    </fill>
    <fill>
      <patternFill patternType="solid">
        <fgColor rgb="FFD9D2E9"/>
        <bgColor rgb="FFD9D2E9"/>
      </patternFill>
    </fill>
    <fill>
      <patternFill patternType="solid">
        <fgColor rgb="FFEFEFEF"/>
        <bgColor rgb="FFEFEFEF"/>
      </patternFill>
    </fill>
    <fill>
      <patternFill patternType="solid">
        <fgColor rgb="FFEAD1DC"/>
        <bgColor rgb="FFEAD1DC"/>
      </patternFill>
    </fill>
    <fill>
      <patternFill patternType="solid">
        <fgColor rgb="FFFFFFFF"/>
        <bgColor rgb="FFFFFFFF"/>
      </patternFill>
    </fill>
    <fill>
      <patternFill patternType="solid">
        <fgColor rgb="FFC9DAF8"/>
        <bgColor rgb="FFC9DAF8"/>
      </patternFill>
    </fill>
  </fills>
  <borders count="31">
    <border/>
    <border>
      <left style="dotted">
        <color rgb="FFFFFFFF"/>
      </left>
      <right style="dotted">
        <color rgb="FFFFFFFF"/>
      </right>
      <top style="dotted">
        <color rgb="FFFFFFFF"/>
      </top>
      <bottom style="dotted">
        <color rgb="FFFFFFFF"/>
      </bottom>
    </border>
    <border>
      <left/>
      <right/>
      <top/>
      <bottom/>
    </border>
    <border>
      <left/>
      <right style="dotted">
        <color rgb="FFFFFFFF"/>
      </right>
      <top style="dotted">
        <color rgb="FFFFFFFF"/>
      </top>
      <bottom style="dotted">
        <color rgb="FFFFFFFF"/>
      </bottom>
    </border>
    <border>
      <left style="dotted">
        <color rgb="FFFFFFFF"/>
      </left>
      <right/>
      <top style="dotted">
        <color rgb="FFFFFFFF"/>
      </top>
      <bottom style="dotted">
        <color rgb="FFFFFFFF"/>
      </bottom>
    </border>
    <border>
      <left style="dotted">
        <color rgb="FFFFFFFF"/>
      </left>
      <top style="dotted">
        <color rgb="FFFFFFFF"/>
      </top>
      <bottom style="dotted">
        <color rgb="FFFFFFFF"/>
      </bottom>
    </border>
    <border>
      <right style="dotted">
        <color rgb="FFFFFFFF"/>
      </right>
      <top style="dotted">
        <color rgb="FFFFFFFF"/>
      </top>
      <bottom style="dotted">
        <color rgb="FFFFFFFF"/>
      </bottom>
    </border>
    <border>
      <left/>
      <right/>
      <top style="dotted">
        <color rgb="FF666666"/>
      </top>
      <bottom/>
    </border>
    <border>
      <top style="dotted">
        <color rgb="FFFFFFFF"/>
      </top>
      <bottom style="dotted">
        <color rgb="FFFFFFFF"/>
      </bottom>
    </border>
    <border>
      <left style="dotted">
        <color rgb="FFFFFFFF"/>
      </left>
      <top style="dotted">
        <color rgb="FFFFFFFF"/>
      </top>
      <bottom/>
    </border>
    <border>
      <right/>
      <top style="dotted">
        <color rgb="FFFFFFFF"/>
      </top>
      <bottom/>
    </border>
    <border>
      <top style="dotted">
        <color rgb="FFFFFFFF"/>
      </top>
      <bottom/>
    </border>
    <border>
      <right/>
      <top style="dotted">
        <color rgb="FFFFFFFF"/>
      </top>
    </border>
    <border>
      <left/>
      <right/>
      <top style="dotted">
        <color rgb="FFFFFFFF"/>
      </top>
      <bottom style="dotted">
        <color rgb="FFFFFFFF"/>
      </bottom>
    </border>
    <border>
      <right/>
      <top style="dotted">
        <color rgb="FFFFFFFF"/>
      </top>
      <bottom style="dotted">
        <color rgb="FFFFFFFF"/>
      </bottom>
    </border>
    <border>
      <left/>
      <right style="dotted">
        <color rgb="FFFFFFFF"/>
      </right>
      <top style="dotted">
        <color rgb="FFFFFFFF"/>
      </top>
      <bottom/>
    </border>
    <border>
      <left/>
      <top/>
      <bottom/>
    </border>
    <border>
      <right/>
      <top/>
      <bottom/>
    </border>
    <border>
      <left/>
      <top style="dotted">
        <color rgb="FFFFFFFF"/>
      </top>
      <bottom/>
    </border>
    <border>
      <left style="dotted">
        <color rgb="FFFFFFFF"/>
      </left>
      <top/>
    </border>
    <border>
      <top/>
    </border>
    <border>
      <right/>
      <top/>
    </border>
    <border>
      <right/>
      <bottom/>
    </border>
    <border>
      <top style="dotted">
        <color rgb="FFFFFFFF"/>
      </top>
    </border>
    <border>
      <left style="dotted">
        <color rgb="FFFFFFFF"/>
      </left>
      <right/>
      <top style="dotted">
        <color rgb="FFFFFFFF"/>
      </top>
      <bottom/>
    </border>
    <border>
      <left/>
      <right/>
      <bottom/>
    </border>
    <border>
      <left/>
      <top style="dotted">
        <color rgb="FFFFFFFF"/>
      </top>
      <bottom style="dotted">
        <color rgb="FFFFFFFF"/>
      </bottom>
    </border>
    <border>
      <left/>
      <top/>
      <bottom style="dotted">
        <color rgb="FFFFFFFF"/>
      </bottom>
    </border>
    <border>
      <right style="dotted">
        <color rgb="FFFFFFFF"/>
      </right>
      <top/>
      <bottom style="dotted">
        <color rgb="FFFFFFFF"/>
      </bottom>
    </border>
    <border>
      <left style="dotted">
        <color rgb="FFFFFFFF"/>
      </left>
      <right/>
      <top/>
      <bottom style="dotted">
        <color rgb="FFFFFFFF"/>
      </bottom>
    </border>
    <border>
      <left/>
      <right/>
      <bottom style="dotted">
        <color rgb="FFFFFFFF"/>
      </bottom>
    </border>
  </borders>
  <cellStyleXfs count="1">
    <xf borderId="0" fillId="0" fontId="0" numFmtId="0" applyAlignment="1" applyFont="1"/>
  </cellStyleXfs>
  <cellXfs count="268">
    <xf borderId="0" fillId="0" fontId="0" numFmtId="0" xfId="0" applyAlignment="1" applyFont="1">
      <alignment readingOrder="0" shrinkToFit="0" vertical="bottom" wrapText="0"/>
    </xf>
    <xf borderId="0" fillId="2" fontId="1" numFmtId="0" xfId="0" applyAlignment="1" applyFill="1" applyFont="1">
      <alignment horizontal="right" readingOrder="0" shrinkToFit="0" vertical="top" wrapText="1"/>
    </xf>
    <xf borderId="0" fillId="2" fontId="2" numFmtId="0" xfId="0" applyAlignment="1" applyFont="1">
      <alignment horizontal="center" shrinkToFit="0" vertical="top" wrapText="1"/>
    </xf>
    <xf borderId="0" fillId="2" fontId="2" numFmtId="0" xfId="0" applyAlignment="1" applyFont="1">
      <alignment horizontal="center" readingOrder="0" shrinkToFit="0" vertical="top" wrapText="1"/>
    </xf>
    <xf borderId="0" fillId="3" fontId="1" numFmtId="0" xfId="0" applyAlignment="1" applyFill="1" applyFont="1">
      <alignment horizontal="right" shrinkToFit="0" vertical="top" wrapText="1"/>
    </xf>
    <xf borderId="0" fillId="3" fontId="3" numFmtId="0" xfId="0" applyAlignment="1" applyFont="1">
      <alignment readingOrder="0" shrinkToFit="0" vertical="top" wrapText="1"/>
    </xf>
    <xf borderId="0" fillId="3" fontId="2" numFmtId="0" xfId="0" applyAlignment="1" applyFont="1">
      <alignment shrinkToFit="0" vertical="top" wrapText="1"/>
    </xf>
    <xf borderId="0" fillId="0" fontId="4" numFmtId="0" xfId="0" applyAlignment="1" applyFont="1">
      <alignment vertical="top"/>
    </xf>
    <xf borderId="0" fillId="0" fontId="5" numFmtId="0" xfId="0" applyAlignment="1" applyFont="1">
      <alignment shrinkToFit="0" vertical="top" wrapText="1"/>
    </xf>
    <xf borderId="0" fillId="3" fontId="2" numFmtId="0" xfId="0" applyAlignment="1" applyFont="1">
      <alignment horizontal="right" shrinkToFit="0" vertical="top" wrapText="1"/>
    </xf>
    <xf borderId="0" fillId="3" fontId="1" numFmtId="164" xfId="0" applyAlignment="1" applyFont="1" applyNumberFormat="1">
      <alignment readingOrder="0" shrinkToFit="0" vertical="top" wrapText="1"/>
    </xf>
    <xf borderId="0" fillId="3" fontId="1" numFmtId="0" xfId="0" applyAlignment="1" applyFont="1">
      <alignment shrinkToFit="0" vertical="top" wrapText="1"/>
    </xf>
    <xf borderId="0" fillId="0" fontId="1" numFmtId="0" xfId="0" applyAlignment="1" applyFont="1">
      <alignment horizontal="right" shrinkToFit="0" vertical="top" wrapText="1"/>
    </xf>
    <xf borderId="0" fillId="0" fontId="2" numFmtId="0" xfId="0" applyAlignment="1" applyFont="1">
      <alignment shrinkToFit="0" vertical="top" wrapText="1"/>
    </xf>
    <xf borderId="0" fillId="0" fontId="1" numFmtId="0" xfId="0" applyAlignment="1" applyFont="1">
      <alignment shrinkToFit="0" vertical="top" wrapText="1"/>
    </xf>
    <xf borderId="0" fillId="3" fontId="2" numFmtId="0" xfId="0" applyAlignment="1" applyFont="1">
      <alignment horizontal="right" readingOrder="0" shrinkToFit="0" vertical="top" wrapText="1"/>
    </xf>
    <xf borderId="0" fillId="0" fontId="2" numFmtId="0" xfId="0" applyAlignment="1" applyFont="1">
      <alignment horizontal="right" readingOrder="0" shrinkToFit="0" vertical="top" wrapText="1"/>
    </xf>
    <xf borderId="0" fillId="0" fontId="1" numFmtId="0" xfId="0" applyAlignment="1" applyFont="1">
      <alignment shrinkToFit="0" vertical="top" wrapText="1"/>
    </xf>
    <xf borderId="0" fillId="0" fontId="3" numFmtId="0" xfId="0" applyAlignment="1" applyFont="1">
      <alignment readingOrder="0" shrinkToFit="0" vertical="top" wrapText="1"/>
    </xf>
    <xf borderId="0" fillId="0" fontId="1" numFmtId="0" xfId="0" applyAlignment="1" applyFont="1">
      <alignment readingOrder="0" shrinkToFit="0" vertical="top" wrapText="1"/>
    </xf>
    <xf borderId="0" fillId="0" fontId="3" numFmtId="46" xfId="0" applyAlignment="1" applyFont="1" applyNumberFormat="1">
      <alignment readingOrder="0" shrinkToFit="0" vertical="top" wrapText="1"/>
    </xf>
    <xf borderId="0" fillId="0" fontId="2" numFmtId="0" xfId="0" applyAlignment="1" applyFont="1">
      <alignment readingOrder="0" shrinkToFit="0" vertical="top" wrapText="1"/>
    </xf>
    <xf borderId="0" fillId="0" fontId="1" numFmtId="0" xfId="0" applyAlignment="1" applyFont="1">
      <alignment horizontal="right" readingOrder="0" shrinkToFit="0" vertical="top" wrapText="1"/>
    </xf>
    <xf borderId="0" fillId="4" fontId="1" numFmtId="0" xfId="0" applyAlignment="1" applyFill="1" applyFont="1">
      <alignment readingOrder="0" shrinkToFit="0" vertical="top" wrapText="1"/>
    </xf>
    <xf borderId="0" fillId="0" fontId="6" numFmtId="2" xfId="0" applyAlignment="1" applyFont="1" applyNumberFormat="1">
      <alignment horizontal="right" readingOrder="0" shrinkToFit="0" vertical="top" wrapText="1"/>
    </xf>
    <xf borderId="0" fillId="0" fontId="6" numFmtId="2" xfId="0" applyAlignment="1" applyFont="1" applyNumberFormat="1">
      <alignment horizontal="right" shrinkToFit="0" vertical="top" wrapText="1"/>
    </xf>
    <xf borderId="0" fillId="3" fontId="2" numFmtId="4" xfId="0" applyAlignment="1" applyFont="1" applyNumberFormat="1">
      <alignment horizontal="right" readingOrder="0" shrinkToFit="0" vertical="top" wrapText="1"/>
    </xf>
    <xf borderId="0" fillId="3" fontId="2" numFmtId="0" xfId="0" applyAlignment="1" applyFont="1">
      <alignment readingOrder="0" shrinkToFit="0" vertical="top" wrapText="1"/>
    </xf>
    <xf borderId="0" fillId="2" fontId="2" numFmtId="0" xfId="0" applyAlignment="1" applyFont="1">
      <alignment readingOrder="0" shrinkToFit="0" vertical="top" wrapText="1"/>
    </xf>
    <xf borderId="0" fillId="2" fontId="1" numFmtId="0" xfId="0" applyAlignment="1" applyFont="1">
      <alignment readingOrder="0" shrinkToFit="0" vertical="top" wrapText="1"/>
    </xf>
    <xf borderId="0" fillId="0" fontId="6" numFmtId="0" xfId="0" applyAlignment="1" applyFont="1">
      <alignment readingOrder="0" shrinkToFit="0" vertical="top" wrapText="1"/>
    </xf>
    <xf borderId="0" fillId="5" fontId="1" numFmtId="0" xfId="0" applyAlignment="1" applyFill="1" applyFont="1">
      <alignment readingOrder="0" shrinkToFit="0" vertical="top" wrapText="1"/>
    </xf>
    <xf borderId="0" fillId="0" fontId="2" numFmtId="0" xfId="0" applyAlignment="1" applyFont="1">
      <alignment horizontal="right" shrinkToFit="0" vertical="top" wrapText="1"/>
    </xf>
    <xf borderId="0" fillId="0" fontId="1" numFmtId="0" xfId="0" applyAlignment="1" applyFont="1">
      <alignment horizontal="right" shrinkToFit="0" vertical="top" wrapText="1"/>
    </xf>
    <xf borderId="0" fillId="5" fontId="1" numFmtId="0" xfId="0" applyAlignment="1" applyFont="1">
      <alignment shrinkToFit="0" vertical="top" wrapText="1"/>
    </xf>
    <xf borderId="0" fillId="0" fontId="6" numFmtId="4" xfId="0" applyAlignment="1" applyFont="1" applyNumberFormat="1">
      <alignment horizontal="right" readingOrder="0" shrinkToFit="0" vertical="top" wrapText="1"/>
    </xf>
    <xf borderId="0" fillId="3" fontId="1" numFmtId="0" xfId="0" applyAlignment="1" applyFont="1">
      <alignment shrinkToFit="0" vertical="top" wrapText="1"/>
    </xf>
    <xf borderId="0" fillId="3" fontId="1" numFmtId="4" xfId="0" applyAlignment="1" applyFont="1" applyNumberFormat="1">
      <alignment shrinkToFit="0" vertical="top" wrapText="1"/>
    </xf>
    <xf borderId="0" fillId="0" fontId="3" numFmtId="4" xfId="0" applyAlignment="1" applyFont="1" applyNumberFormat="1">
      <alignment readingOrder="0" shrinkToFit="0" vertical="top" wrapText="1"/>
    </xf>
    <xf borderId="0" fillId="0" fontId="7" numFmtId="0" xfId="0" applyAlignment="1" applyFont="1">
      <alignment shrinkToFit="0" vertical="top" wrapText="1"/>
    </xf>
    <xf borderId="0" fillId="0" fontId="1" numFmtId="4" xfId="0" applyAlignment="1" applyFont="1" applyNumberFormat="1">
      <alignment shrinkToFit="0" vertical="top" wrapText="1"/>
    </xf>
    <xf borderId="0" fillId="4" fontId="2" numFmtId="0" xfId="0" applyAlignment="1" applyFont="1">
      <alignment readingOrder="0" shrinkToFit="0" vertical="top" wrapText="1"/>
    </xf>
    <xf borderId="0" fillId="0" fontId="3" numFmtId="2" xfId="0" applyAlignment="1" applyFont="1" applyNumberFormat="1">
      <alignment horizontal="right" shrinkToFit="0" vertical="top" wrapText="1"/>
    </xf>
    <xf borderId="0" fillId="0" fontId="1" numFmtId="2" xfId="0" applyAlignment="1" applyFont="1" applyNumberFormat="1">
      <alignment horizontal="right" readingOrder="0" shrinkToFit="0" vertical="top" wrapText="1"/>
    </xf>
    <xf borderId="0" fillId="0" fontId="8" numFmtId="0" xfId="0" applyAlignment="1" applyFont="1">
      <alignment shrinkToFit="0" wrapText="1"/>
    </xf>
    <xf borderId="0" fillId="4" fontId="1" numFmtId="2" xfId="0" applyAlignment="1" applyFont="1" applyNumberFormat="1">
      <alignment horizontal="right" readingOrder="0" shrinkToFit="0" vertical="top" wrapText="1"/>
    </xf>
    <xf borderId="0" fillId="4" fontId="2" numFmtId="2" xfId="0" applyAlignment="1" applyFont="1" applyNumberFormat="1">
      <alignment horizontal="right" readingOrder="0" shrinkToFit="0" vertical="top" wrapText="1"/>
    </xf>
    <xf borderId="0" fillId="0" fontId="2" numFmtId="2" xfId="0" applyAlignment="1" applyFont="1" applyNumberFormat="1">
      <alignment horizontal="right" readingOrder="0" shrinkToFit="0" vertical="top" wrapText="1"/>
    </xf>
    <xf borderId="0" fillId="0" fontId="2" numFmtId="0" xfId="0" applyAlignment="1" applyFont="1">
      <alignment shrinkToFit="0" vertical="top" wrapText="1"/>
    </xf>
    <xf borderId="0" fillId="4" fontId="2" numFmtId="2" xfId="0" applyAlignment="1" applyFont="1" applyNumberFormat="1">
      <alignment horizontal="right" shrinkToFit="0" vertical="top" wrapText="1"/>
    </xf>
    <xf borderId="0" fillId="6" fontId="2" numFmtId="0" xfId="0" applyAlignment="1" applyFill="1" applyFont="1">
      <alignment readingOrder="0" shrinkToFit="0" vertical="top" wrapText="1"/>
    </xf>
    <xf borderId="0" fillId="6" fontId="2" numFmtId="0" xfId="0" applyAlignment="1" applyFont="1">
      <alignment shrinkToFit="0" vertical="top" wrapText="1"/>
    </xf>
    <xf borderId="0" fillId="0" fontId="3" numFmtId="4" xfId="0" applyAlignment="1" applyFont="1" applyNumberFormat="1">
      <alignment shrinkToFit="0" vertical="top" wrapText="1"/>
    </xf>
    <xf borderId="1" fillId="7" fontId="9" numFmtId="49" xfId="0" applyAlignment="1" applyBorder="1" applyFill="1" applyFont="1" applyNumberFormat="1">
      <alignment shrinkToFit="0" wrapText="1"/>
    </xf>
    <xf borderId="1" fillId="7" fontId="9" numFmtId="4" xfId="0" applyBorder="1" applyFont="1" applyNumberFormat="1"/>
    <xf borderId="2" fillId="7" fontId="4" numFmtId="49" xfId="0" applyBorder="1" applyFont="1" applyNumberFormat="1"/>
    <xf borderId="3" fillId="8" fontId="10" numFmtId="4" xfId="0" applyAlignment="1" applyBorder="1" applyFill="1" applyFont="1" applyNumberFormat="1">
      <alignment horizontal="right" shrinkToFit="0" wrapText="1"/>
    </xf>
    <xf borderId="0" fillId="9" fontId="9" numFmtId="4" xfId="0" applyAlignment="1" applyFill="1" applyFont="1" applyNumberFormat="1">
      <alignment horizontal="right" shrinkToFit="0" wrapText="1"/>
    </xf>
    <xf borderId="2" fillId="9" fontId="4" numFmtId="4" xfId="0" applyBorder="1" applyFont="1" applyNumberFormat="1"/>
    <xf borderId="3" fillId="10" fontId="10" numFmtId="4" xfId="0" applyAlignment="1" applyBorder="1" applyFill="1" applyFont="1" applyNumberFormat="1">
      <alignment horizontal="right" shrinkToFit="0" wrapText="1"/>
    </xf>
    <xf borderId="2" fillId="9" fontId="4" numFmtId="49" xfId="0" applyBorder="1" applyFont="1" applyNumberFormat="1"/>
    <xf borderId="0" fillId="0" fontId="4" numFmtId="0" xfId="0" applyFont="1"/>
    <xf borderId="0" fillId="0" fontId="11" numFmtId="0" xfId="0" applyFont="1"/>
    <xf borderId="1" fillId="7" fontId="9" numFmtId="0" xfId="0" applyAlignment="1" applyBorder="1" applyFont="1">
      <alignment shrinkToFit="0" wrapText="1"/>
    </xf>
    <xf borderId="1" fillId="7" fontId="9" numFmtId="2" xfId="0" applyAlignment="1" applyBorder="1" applyFont="1" applyNumberFormat="1">
      <alignment shrinkToFit="0" wrapText="1"/>
    </xf>
    <xf borderId="2" fillId="7" fontId="4" numFmtId="0" xfId="0" applyBorder="1" applyFont="1"/>
    <xf borderId="3" fillId="8" fontId="10" numFmtId="2" xfId="0" applyAlignment="1" applyBorder="1" applyFont="1" applyNumberFormat="1">
      <alignment horizontal="right" shrinkToFit="0" wrapText="1"/>
    </xf>
    <xf borderId="2" fillId="9" fontId="4" numFmtId="2" xfId="0" applyBorder="1" applyFont="1" applyNumberFormat="1"/>
    <xf borderId="3" fillId="10" fontId="10" numFmtId="2" xfId="0" applyAlignment="1" applyBorder="1" applyFont="1" applyNumberFormat="1">
      <alignment horizontal="right" shrinkToFit="0" wrapText="1"/>
    </xf>
    <xf borderId="3" fillId="11" fontId="10" numFmtId="4" xfId="0" applyAlignment="1" applyBorder="1" applyFill="1" applyFont="1" applyNumberFormat="1">
      <alignment horizontal="right" shrinkToFit="0" wrapText="1"/>
    </xf>
    <xf borderId="0" fillId="9" fontId="9" numFmtId="165" xfId="0" applyAlignment="1" applyFont="1" applyNumberFormat="1">
      <alignment horizontal="right" shrinkToFit="0" wrapText="1"/>
    </xf>
    <xf borderId="2" fillId="9" fontId="4" numFmtId="0" xfId="0" applyBorder="1" applyFont="1"/>
    <xf borderId="3" fillId="12" fontId="10" numFmtId="4" xfId="0" applyAlignment="1" applyBorder="1" applyFill="1" applyFont="1" applyNumberFormat="1">
      <alignment horizontal="right" shrinkToFit="0" wrapText="1"/>
    </xf>
    <xf borderId="1" fillId="7" fontId="9" numFmtId="166" xfId="0" applyAlignment="1" applyBorder="1" applyFont="1" applyNumberFormat="1">
      <alignment horizontal="center" shrinkToFit="0" wrapText="1"/>
    </xf>
    <xf borderId="1" fillId="7" fontId="9" numFmtId="0" xfId="0" applyAlignment="1" applyBorder="1" applyFont="1">
      <alignment horizontal="center" shrinkToFit="0" wrapText="1"/>
    </xf>
    <xf borderId="1" fillId="7" fontId="12" numFmtId="0" xfId="0" applyAlignment="1" applyBorder="1" applyFont="1">
      <alignment horizontal="center" shrinkToFit="0" wrapText="1"/>
    </xf>
    <xf borderId="1" fillId="7" fontId="9" numFmtId="0" xfId="0" applyAlignment="1" applyBorder="1" applyFont="1">
      <alignment horizontal="center" shrinkToFit="0" wrapText="1"/>
    </xf>
    <xf borderId="1" fillId="7" fontId="9" numFmtId="2" xfId="0" applyAlignment="1" applyBorder="1" applyFont="1" applyNumberFormat="1">
      <alignment horizontal="center" shrinkToFit="0" wrapText="1"/>
    </xf>
    <xf borderId="2" fillId="9" fontId="10" numFmtId="4" xfId="0" applyAlignment="1" applyBorder="1" applyFont="1" applyNumberFormat="1">
      <alignment horizontal="right" shrinkToFit="0" wrapText="1"/>
    </xf>
    <xf borderId="1" fillId="13" fontId="10" numFmtId="166" xfId="0" applyAlignment="1" applyBorder="1" applyFill="1" applyFont="1" applyNumberFormat="1">
      <alignment shrinkToFit="0" wrapText="1"/>
    </xf>
    <xf borderId="1" fillId="13" fontId="10" numFmtId="0" xfId="0" applyAlignment="1" applyBorder="1" applyFont="1">
      <alignment horizontal="right" shrinkToFit="0" wrapText="1"/>
    </xf>
    <xf borderId="2" fillId="7" fontId="9" numFmtId="0" xfId="0" applyAlignment="1" applyBorder="1" applyFont="1">
      <alignment horizontal="right"/>
    </xf>
    <xf borderId="4" fillId="13" fontId="10" numFmtId="4" xfId="0" applyAlignment="1" applyBorder="1" applyFont="1" applyNumberFormat="1">
      <alignment horizontal="right" shrinkToFit="0" wrapText="1"/>
    </xf>
    <xf borderId="2" fillId="7" fontId="9" numFmtId="2" xfId="0" applyAlignment="1" applyBorder="1" applyFont="1" applyNumberFormat="1">
      <alignment horizontal="right"/>
    </xf>
    <xf borderId="1" fillId="14" fontId="10" numFmtId="1" xfId="0" applyAlignment="1" applyBorder="1" applyFill="1" applyFont="1" applyNumberFormat="1">
      <alignment horizontal="right" shrinkToFit="0" wrapText="1"/>
    </xf>
    <xf borderId="1" fillId="14" fontId="10" numFmtId="4" xfId="0" applyAlignment="1" applyBorder="1" applyFont="1" applyNumberFormat="1">
      <alignment horizontal="right" shrinkToFit="0" wrapText="1"/>
    </xf>
    <xf borderId="1" fillId="13" fontId="4" numFmtId="2" xfId="0" applyBorder="1" applyFont="1" applyNumberFormat="1"/>
    <xf borderId="1" fillId="13" fontId="10" numFmtId="4" xfId="0" applyAlignment="1" applyBorder="1" applyFont="1" applyNumberFormat="1">
      <alignment horizontal="right" shrinkToFit="0" wrapText="1"/>
    </xf>
    <xf borderId="1" fillId="14" fontId="4" numFmtId="1" xfId="0" applyBorder="1" applyFont="1" applyNumberFormat="1"/>
    <xf borderId="1" fillId="0" fontId="13" numFmtId="0" xfId="0" applyAlignment="1" applyBorder="1" applyFont="1">
      <alignment shrinkToFit="0" wrapText="1"/>
    </xf>
    <xf borderId="1" fillId="15" fontId="14" numFmtId="0" xfId="0" applyAlignment="1" applyBorder="1" applyFill="1" applyFont="1">
      <alignment horizontal="right" shrinkToFit="0" wrapText="1"/>
    </xf>
    <xf borderId="1" fillId="0" fontId="13" numFmtId="0" xfId="0" applyAlignment="1" applyBorder="1" applyFont="1">
      <alignment horizontal="center" shrinkToFit="0" wrapText="1"/>
    </xf>
    <xf borderId="1" fillId="15" fontId="14" numFmtId="0" xfId="0" applyAlignment="1" applyBorder="1" applyFont="1">
      <alignment horizontal="right" shrinkToFit="0" wrapText="1"/>
    </xf>
    <xf borderId="2" fillId="7" fontId="4" numFmtId="0" xfId="0" applyBorder="1" applyFont="1"/>
    <xf borderId="1" fillId="15" fontId="14" numFmtId="4" xfId="0" applyAlignment="1" applyBorder="1" applyFont="1" applyNumberFormat="1">
      <alignment horizontal="right" shrinkToFit="0" wrapText="1"/>
    </xf>
    <xf borderId="1" fillId="7" fontId="4" numFmtId="1" xfId="0" applyBorder="1" applyFont="1" applyNumberFormat="1"/>
    <xf borderId="1" fillId="0" fontId="14" numFmtId="2" xfId="0" applyAlignment="1" applyBorder="1" applyFont="1" applyNumberFormat="1">
      <alignment shrinkToFit="0" wrapText="1"/>
    </xf>
    <xf borderId="1" fillId="0" fontId="14" numFmtId="0" xfId="0" applyAlignment="1" applyBorder="1" applyFont="1">
      <alignment shrinkToFit="0" wrapText="1"/>
    </xf>
    <xf borderId="0" fillId="0" fontId="14" numFmtId="0" xfId="0" applyAlignment="1" applyFont="1">
      <alignment shrinkToFit="0" wrapText="1"/>
    </xf>
    <xf borderId="1" fillId="0" fontId="4" numFmtId="0" xfId="0" applyBorder="1" applyFont="1"/>
    <xf borderId="1" fillId="0" fontId="13" numFmtId="0" xfId="0" applyAlignment="1" applyBorder="1" applyFont="1">
      <alignment horizontal="center" shrinkToFit="0" wrapText="1"/>
    </xf>
    <xf borderId="1" fillId="15" fontId="14" numFmtId="2" xfId="0" applyAlignment="1" applyBorder="1" applyFont="1" applyNumberFormat="1">
      <alignment horizontal="right" shrinkToFit="0" wrapText="1"/>
    </xf>
    <xf borderId="1" fillId="7" fontId="4" numFmtId="0" xfId="0" applyBorder="1" applyFont="1"/>
    <xf borderId="1" fillId="13" fontId="10" numFmtId="0" xfId="0" applyAlignment="1" applyBorder="1" applyFont="1">
      <alignment shrinkToFit="0" wrapText="1"/>
    </xf>
    <xf borderId="1" fillId="13" fontId="10" numFmtId="0" xfId="0" applyAlignment="1" applyBorder="1" applyFont="1">
      <alignment horizontal="right" shrinkToFit="0" wrapText="1"/>
    </xf>
    <xf borderId="2" fillId="7" fontId="9" numFmtId="0" xfId="0" applyAlignment="1" applyBorder="1" applyFont="1">
      <alignment horizontal="right"/>
    </xf>
    <xf borderId="1" fillId="0" fontId="13" numFmtId="0" xfId="0" applyAlignment="1" applyBorder="1" applyFont="1">
      <alignment horizontal="center" shrinkToFit="0" vertical="bottom" wrapText="1"/>
    </xf>
    <xf borderId="1" fillId="0" fontId="13" numFmtId="0" xfId="0" applyAlignment="1" applyBorder="1" applyFont="1">
      <alignment horizontal="center" shrinkToFit="0" vertical="bottom" wrapText="1"/>
    </xf>
    <xf borderId="1" fillId="13" fontId="4" numFmtId="0" xfId="0" applyBorder="1" applyFont="1"/>
    <xf borderId="1" fillId="7" fontId="4" numFmtId="2" xfId="0" applyBorder="1" applyFont="1" applyNumberFormat="1"/>
    <xf borderId="3" fillId="7" fontId="4" numFmtId="0" xfId="0" applyBorder="1" applyFont="1"/>
    <xf borderId="5" fillId="9" fontId="9" numFmtId="0" xfId="0" applyAlignment="1" applyBorder="1" applyFont="1">
      <alignment shrinkToFit="0" wrapText="1"/>
    </xf>
    <xf borderId="6" fillId="0" fontId="15" numFmtId="0" xfId="0" applyBorder="1" applyFont="1"/>
    <xf borderId="1" fillId="0" fontId="14" numFmtId="0" xfId="0" applyAlignment="1" applyBorder="1" applyFont="1">
      <alignment horizontal="center" shrinkToFit="0" wrapText="1"/>
    </xf>
    <xf borderId="1" fillId="9" fontId="4" numFmtId="0" xfId="0" applyBorder="1" applyFont="1"/>
    <xf borderId="1" fillId="0" fontId="13" numFmtId="166" xfId="0" applyAlignment="1" applyBorder="1" applyFont="1" applyNumberFormat="1">
      <alignment shrinkToFit="0" wrapText="1"/>
    </xf>
    <xf borderId="1" fillId="0" fontId="4" numFmtId="166" xfId="0" applyBorder="1" applyFont="1" applyNumberFormat="1"/>
    <xf borderId="1" fillId="0" fontId="14" numFmtId="4" xfId="0" applyAlignment="1" applyBorder="1" applyFont="1" applyNumberFormat="1">
      <alignment shrinkToFit="0" wrapText="1"/>
    </xf>
    <xf borderId="1" fillId="0" fontId="13" numFmtId="2" xfId="0" applyAlignment="1" applyBorder="1" applyFont="1" applyNumberFormat="1">
      <alignment horizontal="center" shrinkToFit="0" vertical="bottom" wrapText="1"/>
    </xf>
    <xf borderId="1" fillId="15" fontId="14" numFmtId="49" xfId="0" applyAlignment="1" applyBorder="1" applyFont="1" applyNumberFormat="1">
      <alignment horizontal="right" shrinkToFit="0" wrapText="1"/>
    </xf>
    <xf borderId="1" fillId="0" fontId="13" numFmtId="49" xfId="0" applyAlignment="1" applyBorder="1" applyFont="1" applyNumberFormat="1">
      <alignment horizontal="center" shrinkToFit="0" wrapText="1"/>
    </xf>
    <xf borderId="1" fillId="15" fontId="14" numFmtId="167" xfId="0" applyAlignment="1" applyBorder="1" applyFont="1" applyNumberFormat="1">
      <alignment horizontal="right" shrinkToFit="0" wrapText="1"/>
    </xf>
    <xf borderId="1" fillId="7" fontId="4" numFmtId="167" xfId="0" applyBorder="1" applyFont="1" applyNumberFormat="1"/>
    <xf borderId="0" fillId="7" fontId="4" numFmtId="166" xfId="0" applyFont="1" applyNumberFormat="1"/>
    <xf borderId="0" fillId="7" fontId="4" numFmtId="0" xfId="0" applyFont="1"/>
    <xf borderId="2" fillId="7" fontId="4" numFmtId="0" xfId="0" applyAlignment="1" applyBorder="1" applyFont="1">
      <alignment vertical="bottom"/>
    </xf>
    <xf borderId="1" fillId="7" fontId="4" numFmtId="1" xfId="0" applyAlignment="1" applyBorder="1" applyFont="1" applyNumberFormat="1">
      <alignment vertical="bottom"/>
    </xf>
    <xf borderId="1" fillId="13" fontId="10" numFmtId="49" xfId="0" applyAlignment="1" applyBorder="1" applyFont="1" applyNumberFormat="1">
      <alignment horizontal="right" shrinkToFit="0" wrapText="1"/>
    </xf>
    <xf borderId="1" fillId="13" fontId="4" numFmtId="4" xfId="0" applyBorder="1" applyFont="1" applyNumberFormat="1"/>
    <xf borderId="7" fillId="7" fontId="4" numFmtId="0" xfId="0" applyBorder="1" applyFont="1"/>
    <xf borderId="2" fillId="9" fontId="4" numFmtId="1" xfId="0" applyBorder="1" applyFont="1" applyNumberFormat="1"/>
    <xf borderId="3" fillId="11" fontId="10" numFmtId="2" xfId="0" applyAlignment="1" applyBorder="1" applyFont="1" applyNumberFormat="1">
      <alignment horizontal="right" shrinkToFit="0" wrapText="1"/>
    </xf>
    <xf borderId="1" fillId="12" fontId="10" numFmtId="2" xfId="0" applyAlignment="1" applyBorder="1" applyFont="1" applyNumberFormat="1">
      <alignment horizontal="right" shrinkToFit="0" wrapText="1"/>
    </xf>
    <xf borderId="5" fillId="7" fontId="9" numFmtId="0" xfId="0" applyAlignment="1" applyBorder="1" applyFont="1">
      <alignment horizontal="center" shrinkToFit="0" wrapText="1"/>
    </xf>
    <xf borderId="8" fillId="0" fontId="15" numFmtId="0" xfId="0" applyBorder="1" applyFont="1"/>
    <xf borderId="9" fillId="7" fontId="9" numFmtId="0" xfId="0" applyAlignment="1" applyBorder="1" applyFont="1">
      <alignment horizontal="center" shrinkToFit="0" wrapText="1"/>
    </xf>
    <xf borderId="10" fillId="0" fontId="15" numFmtId="0" xfId="0" applyBorder="1" applyFont="1"/>
    <xf borderId="5" fillId="0" fontId="13" numFmtId="0" xfId="0" applyAlignment="1" applyBorder="1" applyFont="1">
      <alignment shrinkToFit="0" wrapText="1"/>
    </xf>
    <xf borderId="9" fillId="0" fontId="13" numFmtId="0" xfId="0" applyAlignment="1" applyBorder="1" applyFont="1">
      <alignment horizontal="center" shrinkToFit="0" wrapText="1"/>
    </xf>
    <xf borderId="0" fillId="0" fontId="4" numFmtId="0" xfId="0" applyAlignment="1" applyFont="1">
      <alignment vertical="bottom"/>
    </xf>
    <xf borderId="9" fillId="0" fontId="14" numFmtId="0" xfId="0" applyAlignment="1" applyBorder="1" applyFont="1">
      <alignment horizontal="center" shrinkToFit="0" wrapText="1"/>
    </xf>
    <xf borderId="11" fillId="0" fontId="15" numFmtId="0" xfId="0" applyBorder="1" applyFont="1"/>
    <xf borderId="5" fillId="7" fontId="4" numFmtId="0" xfId="0" applyBorder="1" applyFont="1"/>
    <xf borderId="2" fillId="7" fontId="4" numFmtId="4" xfId="0" applyBorder="1" applyFont="1" applyNumberFormat="1"/>
    <xf borderId="12" fillId="7" fontId="4" numFmtId="0" xfId="0" applyBorder="1" applyFont="1"/>
    <xf borderId="0" fillId="9" fontId="4" numFmtId="4" xfId="0" applyFont="1" applyNumberFormat="1"/>
    <xf borderId="0" fillId="9" fontId="4" numFmtId="0" xfId="0" applyFont="1"/>
    <xf borderId="4" fillId="7" fontId="9" numFmtId="0" xfId="0" applyAlignment="1" applyBorder="1" applyFont="1">
      <alignment shrinkToFit="0" wrapText="1"/>
    </xf>
    <xf borderId="5" fillId="7" fontId="9" numFmtId="0" xfId="0" applyAlignment="1" applyBorder="1" applyFont="1">
      <alignment shrinkToFit="0" wrapText="1"/>
    </xf>
    <xf borderId="13" fillId="7" fontId="4" numFmtId="0" xfId="0" applyBorder="1" applyFont="1"/>
    <xf borderId="1" fillId="8" fontId="10" numFmtId="4" xfId="0" applyAlignment="1" applyBorder="1" applyFont="1" applyNumberFormat="1">
      <alignment horizontal="right" shrinkToFit="0" wrapText="1"/>
    </xf>
    <xf borderId="0" fillId="9" fontId="9" numFmtId="0" xfId="0" applyAlignment="1" applyFont="1">
      <alignment horizontal="right" shrinkToFit="0" wrapText="1"/>
    </xf>
    <xf borderId="1" fillId="10" fontId="10" numFmtId="4" xfId="0" applyAlignment="1" applyBorder="1" applyFont="1" applyNumberFormat="1">
      <alignment horizontal="right" shrinkToFit="0" wrapText="1"/>
    </xf>
    <xf borderId="4" fillId="7" fontId="12" numFmtId="0" xfId="0" applyBorder="1" applyFont="1"/>
    <xf borderId="14" fillId="0" fontId="15" numFmtId="0" xfId="0" applyBorder="1" applyFont="1"/>
    <xf borderId="5" fillId="7" fontId="12" numFmtId="0" xfId="0" applyAlignment="1" applyBorder="1" applyFont="1">
      <alignment shrinkToFit="0" wrapText="1"/>
    </xf>
    <xf borderId="15" fillId="11" fontId="10" numFmtId="2" xfId="0" applyAlignment="1" applyBorder="1" applyFont="1" applyNumberFormat="1">
      <alignment horizontal="right" shrinkToFit="0" wrapText="1"/>
    </xf>
    <xf borderId="2" fillId="12" fontId="10" numFmtId="2" xfId="0" applyAlignment="1" applyBorder="1" applyFont="1" applyNumberFormat="1">
      <alignment horizontal="right" shrinkToFit="0" wrapText="1"/>
    </xf>
    <xf borderId="4" fillId="7" fontId="12" numFmtId="49" xfId="0" applyAlignment="1" applyBorder="1" applyFont="1" applyNumberFormat="1">
      <alignment shrinkToFit="0" wrapText="1"/>
    </xf>
    <xf borderId="16" fillId="7" fontId="9" numFmtId="0" xfId="0" applyAlignment="1" applyBorder="1" applyFont="1">
      <alignment horizontal="right"/>
    </xf>
    <xf borderId="17" fillId="0" fontId="15" numFmtId="0" xfId="0" applyBorder="1" applyFont="1"/>
    <xf borderId="9" fillId="15" fontId="14" numFmtId="0" xfId="0" applyAlignment="1" applyBorder="1" applyFont="1">
      <alignment horizontal="right" shrinkToFit="0" wrapText="1"/>
    </xf>
    <xf borderId="4" fillId="7" fontId="12" numFmtId="0" xfId="0" applyAlignment="1" applyBorder="1" applyFont="1">
      <alignment shrinkToFit="0" wrapText="1"/>
    </xf>
    <xf borderId="18" fillId="7" fontId="9" numFmtId="0" xfId="0" applyAlignment="1" applyBorder="1" applyFont="1">
      <alignment shrinkToFit="0" wrapText="1"/>
    </xf>
    <xf borderId="1" fillId="16" fontId="14" numFmtId="0" xfId="0" applyAlignment="1" applyBorder="1" applyFill="1" applyFont="1">
      <alignment horizontal="right" shrinkToFit="0" wrapText="1"/>
    </xf>
    <xf borderId="19" fillId="17" fontId="16" numFmtId="0" xfId="0" applyAlignment="1" applyBorder="1" applyFill="1" applyFont="1">
      <alignment shrinkToFit="0" wrapText="1"/>
    </xf>
    <xf borderId="20" fillId="0" fontId="15" numFmtId="0" xfId="0" applyBorder="1" applyFont="1"/>
    <xf borderId="21" fillId="0" fontId="15" numFmtId="0" xfId="0" applyBorder="1" applyFont="1"/>
    <xf borderId="5" fillId="0" fontId="16" numFmtId="4" xfId="0" applyBorder="1" applyFont="1" applyNumberFormat="1"/>
    <xf borderId="22" fillId="7" fontId="4" numFmtId="4" xfId="0" applyBorder="1" applyFont="1" applyNumberFormat="1"/>
    <xf borderId="22" fillId="7" fontId="4" numFmtId="0" xfId="0" applyBorder="1" applyFont="1"/>
    <xf borderId="23" fillId="7" fontId="4" numFmtId="0" xfId="0" applyBorder="1" applyFont="1"/>
    <xf borderId="6" fillId="7" fontId="4" numFmtId="0" xfId="0" applyBorder="1" applyFont="1"/>
    <xf borderId="0" fillId="7" fontId="4" numFmtId="4" xfId="0" applyFont="1" applyNumberFormat="1"/>
    <xf borderId="1" fillId="7" fontId="4" numFmtId="4" xfId="0" applyBorder="1" applyFont="1" applyNumberFormat="1"/>
    <xf borderId="24" fillId="7" fontId="9" numFmtId="0" xfId="0" applyAlignment="1" applyBorder="1" applyFont="1">
      <alignment shrinkToFit="0" wrapText="1"/>
    </xf>
    <xf borderId="25" fillId="7" fontId="4" numFmtId="4" xfId="0" applyBorder="1" applyFont="1" applyNumberFormat="1"/>
    <xf borderId="4" fillId="7" fontId="4" numFmtId="0" xfId="0" applyBorder="1" applyFont="1"/>
    <xf borderId="26" fillId="7" fontId="9" numFmtId="0" xfId="0" applyAlignment="1" applyBorder="1" applyFont="1">
      <alignment shrinkToFit="0" wrapText="1"/>
    </xf>
    <xf borderId="27" fillId="7" fontId="9" numFmtId="0" xfId="0" applyAlignment="1" applyBorder="1" applyFont="1">
      <alignment horizontal="center" shrinkToFit="0" wrapText="1"/>
    </xf>
    <xf borderId="28" fillId="0" fontId="15" numFmtId="0" xfId="0" applyBorder="1" applyFont="1"/>
    <xf borderId="1" fillId="16" fontId="10" numFmtId="2" xfId="0" applyAlignment="1" applyBorder="1" applyFont="1" applyNumberFormat="1">
      <alignment horizontal="right" shrinkToFit="0" wrapText="1"/>
    </xf>
    <xf borderId="29" fillId="17" fontId="13" numFmtId="0" xfId="0" applyBorder="1" applyFont="1"/>
    <xf borderId="27" fillId="7" fontId="17" numFmtId="0" xfId="0" applyAlignment="1" applyBorder="1" applyFont="1">
      <alignment shrinkToFit="0" wrapText="1"/>
    </xf>
    <xf borderId="4" fillId="17" fontId="4" numFmtId="0" xfId="0" applyBorder="1" applyFont="1"/>
    <xf borderId="26" fillId="7" fontId="17" numFmtId="0" xfId="0" applyAlignment="1" applyBorder="1" applyFont="1">
      <alignment shrinkToFit="0" wrapText="1"/>
    </xf>
    <xf borderId="1" fillId="17" fontId="13" numFmtId="0" xfId="0" applyBorder="1" applyFont="1"/>
    <xf borderId="4" fillId="7" fontId="9" numFmtId="49" xfId="0" applyAlignment="1" applyBorder="1" applyFont="1" applyNumberFormat="1">
      <alignment shrinkToFit="0" wrapText="1"/>
    </xf>
    <xf borderId="13" fillId="7" fontId="4" numFmtId="49" xfId="0" applyBorder="1" applyFont="1" applyNumberFormat="1"/>
    <xf borderId="30" fillId="7" fontId="4" numFmtId="49" xfId="0" applyBorder="1" applyFont="1" applyNumberFormat="1"/>
    <xf borderId="5" fillId="9" fontId="9" numFmtId="49" xfId="0" applyAlignment="1" applyBorder="1" applyFont="1" applyNumberFormat="1">
      <alignment horizontal="center" shrinkToFit="0" wrapText="1"/>
    </xf>
    <xf borderId="30" fillId="9" fontId="4" numFmtId="49" xfId="0" applyBorder="1" applyFont="1" applyNumberFormat="1"/>
    <xf borderId="0" fillId="9" fontId="9" numFmtId="2" xfId="0" applyAlignment="1" applyFont="1" applyNumberFormat="1">
      <alignment horizontal="right" shrinkToFit="0" wrapText="1"/>
    </xf>
    <xf borderId="1" fillId="7" fontId="9" numFmtId="166" xfId="0" applyAlignment="1" applyBorder="1" applyFont="1" applyNumberFormat="1">
      <alignment shrinkToFit="0" wrapText="1"/>
    </xf>
    <xf borderId="2" fillId="7" fontId="4" numFmtId="2" xfId="0" applyBorder="1" applyFont="1" applyNumberFormat="1"/>
    <xf borderId="1" fillId="7" fontId="12" numFmtId="4" xfId="0" applyAlignment="1" applyBorder="1" applyFont="1" applyNumberFormat="1">
      <alignment horizontal="center" shrinkToFit="0" wrapText="1"/>
    </xf>
    <xf borderId="1" fillId="0" fontId="14" numFmtId="166" xfId="0" applyAlignment="1" applyBorder="1" applyFont="1" applyNumberFormat="1">
      <alignment shrinkToFit="0" wrapText="1"/>
    </xf>
    <xf borderId="1" fillId="7" fontId="4" numFmtId="0" xfId="0" applyBorder="1" applyFont="1"/>
    <xf borderId="1" fillId="13" fontId="4" numFmtId="166" xfId="0" applyBorder="1" applyFont="1" applyNumberFormat="1"/>
    <xf borderId="4" fillId="13" fontId="4" numFmtId="4" xfId="0" applyBorder="1" applyFont="1" applyNumberFormat="1"/>
    <xf borderId="1" fillId="15" fontId="4" numFmtId="0" xfId="0" applyBorder="1" applyFont="1"/>
    <xf borderId="1" fillId="0" fontId="4" numFmtId="0" xfId="0" applyBorder="1" applyFont="1"/>
    <xf borderId="2" fillId="7" fontId="4" numFmtId="166" xfId="0" applyBorder="1" applyFont="1" applyNumberFormat="1"/>
    <xf borderId="2" fillId="7" fontId="4" numFmtId="167" xfId="0" applyBorder="1" applyFont="1" applyNumberFormat="1"/>
    <xf borderId="1" fillId="7" fontId="9" numFmtId="167" xfId="0" applyAlignment="1" applyBorder="1" applyFont="1" applyNumberFormat="1">
      <alignment horizontal="center" shrinkToFit="0" wrapText="1"/>
    </xf>
    <xf borderId="1" fillId="7" fontId="9" numFmtId="1" xfId="0" applyAlignment="1" applyBorder="1" applyFont="1" applyNumberFormat="1">
      <alignment horizontal="center" shrinkToFit="0" wrapText="1"/>
    </xf>
    <xf borderId="1" fillId="13" fontId="10" numFmtId="167" xfId="0" applyAlignment="1" applyBorder="1" applyFont="1" applyNumberFormat="1">
      <alignment shrinkToFit="0" wrapText="1"/>
    </xf>
    <xf borderId="1" fillId="13" fontId="10" numFmtId="167" xfId="0" applyAlignment="1" applyBorder="1" applyFont="1" applyNumberFormat="1">
      <alignment horizontal="right" shrinkToFit="0" wrapText="1"/>
    </xf>
    <xf borderId="2" fillId="7" fontId="9" numFmtId="167" xfId="0" applyAlignment="1" applyBorder="1" applyFont="1" applyNumberFormat="1">
      <alignment horizontal="right"/>
    </xf>
    <xf borderId="1" fillId="13" fontId="4" numFmtId="9" xfId="0" applyBorder="1" applyFont="1" applyNumberFormat="1"/>
    <xf borderId="1" fillId="0" fontId="13" numFmtId="167" xfId="0" applyAlignment="1" applyBorder="1" applyFont="1" applyNumberFormat="1">
      <alignment shrinkToFit="0" wrapText="1"/>
    </xf>
    <xf borderId="1" fillId="0" fontId="13" numFmtId="167" xfId="0" applyAlignment="1" applyBorder="1" applyFont="1" applyNumberFormat="1">
      <alignment horizontal="center" shrinkToFit="0" wrapText="1"/>
    </xf>
    <xf borderId="1" fillId="0" fontId="4" numFmtId="167" xfId="0" applyBorder="1" applyFont="1" applyNumberFormat="1"/>
    <xf borderId="1" fillId="0" fontId="13" numFmtId="4" xfId="0" applyAlignment="1" applyBorder="1" applyFont="1" applyNumberFormat="1">
      <alignment horizontal="center" shrinkToFit="0" wrapText="1"/>
    </xf>
    <xf borderId="1" fillId="0" fontId="13" numFmtId="167" xfId="0" applyAlignment="1" applyBorder="1" applyFont="1" applyNumberFormat="1">
      <alignment horizontal="center" shrinkToFit="0" vertical="bottom" wrapText="1"/>
    </xf>
    <xf borderId="1" fillId="0" fontId="4" numFmtId="49" xfId="0" applyBorder="1" applyFont="1" applyNumberFormat="1"/>
    <xf borderId="1" fillId="0" fontId="13" numFmtId="49" xfId="0" applyAlignment="1" applyBorder="1" applyFont="1" applyNumberFormat="1">
      <alignment horizontal="center" shrinkToFit="0" vertical="bottom" wrapText="1"/>
    </xf>
    <xf borderId="1" fillId="7" fontId="4" numFmtId="49" xfId="0" applyBorder="1" applyFont="1" applyNumberFormat="1"/>
    <xf borderId="1" fillId="0" fontId="14" numFmtId="49" xfId="0" applyAlignment="1" applyBorder="1" applyFont="1" applyNumberFormat="1">
      <alignment shrinkToFit="0" wrapText="1"/>
    </xf>
    <xf borderId="5" fillId="9" fontId="9" numFmtId="2" xfId="0" applyAlignment="1" applyBorder="1" applyFont="1" applyNumberFormat="1">
      <alignment shrinkToFit="0" wrapText="1"/>
    </xf>
    <xf borderId="0" fillId="7" fontId="4" numFmtId="49" xfId="0" applyFont="1" applyNumberFormat="1"/>
    <xf borderId="2" fillId="7" fontId="9" numFmtId="0" xfId="0" applyAlignment="1" applyBorder="1" applyFont="1">
      <alignment vertical="bottom"/>
    </xf>
    <xf borderId="1" fillId="14" fontId="10" numFmtId="4" xfId="0" applyAlignment="1" applyBorder="1" applyFont="1" applyNumberFormat="1">
      <alignment horizontal="right" shrinkToFit="0" vertical="bottom" wrapText="1"/>
    </xf>
    <xf borderId="1" fillId="14" fontId="10" numFmtId="4" xfId="0" applyBorder="1" applyFont="1" applyNumberFormat="1"/>
    <xf borderId="1" fillId="14" fontId="4" numFmtId="4" xfId="0" applyBorder="1" applyFont="1" applyNumberFormat="1"/>
    <xf borderId="1" fillId="14" fontId="14" numFmtId="4" xfId="0" applyAlignment="1" applyBorder="1" applyFont="1" applyNumberFormat="1">
      <alignment horizontal="right" shrinkToFit="0" wrapText="1"/>
    </xf>
    <xf borderId="2" fillId="7" fontId="4" numFmtId="168" xfId="0" applyBorder="1" applyFont="1" applyNumberFormat="1"/>
    <xf borderId="2" fillId="7" fontId="4" numFmtId="10" xfId="0" applyBorder="1" applyFont="1" applyNumberFormat="1"/>
    <xf borderId="0" fillId="2" fontId="1" numFmtId="0" xfId="0" applyAlignment="1" applyFont="1">
      <alignment horizontal="right" shrinkToFit="0" vertical="top" wrapText="1"/>
    </xf>
    <xf borderId="0" fillId="0" fontId="2" numFmtId="4" xfId="0" applyAlignment="1" applyFont="1" applyNumberFormat="1">
      <alignment horizontal="right" readingOrder="0" shrinkToFit="0" vertical="top" wrapText="1"/>
    </xf>
    <xf borderId="0" fillId="0" fontId="3" numFmtId="4" xfId="0" applyAlignment="1" applyFont="1" applyNumberFormat="1">
      <alignment horizontal="right" readingOrder="0" shrinkToFit="0" vertical="top" wrapText="1"/>
    </xf>
    <xf borderId="0" fillId="18" fontId="2" numFmtId="0" xfId="0" applyAlignment="1" applyFill="1" applyFont="1">
      <alignment readingOrder="0" shrinkToFit="0" vertical="top" wrapText="1"/>
    </xf>
    <xf borderId="0" fillId="6" fontId="2" numFmtId="4" xfId="0" applyAlignment="1" applyFont="1" applyNumberFormat="1">
      <alignment readingOrder="0" shrinkToFit="0" vertical="top" wrapText="1"/>
    </xf>
    <xf borderId="0" fillId="4" fontId="2" numFmtId="4" xfId="0" applyAlignment="1" applyFont="1" applyNumberFormat="1">
      <alignment horizontal="right" readingOrder="0" shrinkToFit="0" vertical="top" wrapText="1"/>
    </xf>
    <xf borderId="0" fillId="0" fontId="3" numFmtId="10" xfId="0" applyAlignment="1" applyFont="1" applyNumberFormat="1">
      <alignment horizontal="right" readingOrder="0" shrinkToFit="0" vertical="top" wrapText="1"/>
    </xf>
    <xf borderId="0" fillId="17" fontId="1" numFmtId="0" xfId="0" applyAlignment="1" applyFont="1">
      <alignment shrinkToFit="0" vertical="top" wrapText="1"/>
    </xf>
    <xf borderId="0" fillId="18" fontId="2" numFmtId="4" xfId="0" applyAlignment="1" applyFont="1" applyNumberFormat="1">
      <alignment horizontal="right" readingOrder="0" shrinkToFit="0" vertical="top" wrapText="1"/>
    </xf>
    <xf borderId="0" fillId="17" fontId="1" numFmtId="0" xfId="0" applyAlignment="1" applyFont="1">
      <alignment shrinkToFit="0" vertical="top" wrapText="1"/>
    </xf>
    <xf borderId="0" fillId="6" fontId="2" numFmtId="4" xfId="0" applyAlignment="1" applyFont="1" applyNumberFormat="1">
      <alignment horizontal="right" shrinkToFit="0" vertical="top" wrapText="1"/>
    </xf>
    <xf borderId="0" fillId="17" fontId="1" numFmtId="0" xfId="0" applyAlignment="1" applyFont="1">
      <alignment readingOrder="0" shrinkToFit="0" vertical="top" wrapText="1"/>
    </xf>
    <xf borderId="0" fillId="0" fontId="2" numFmtId="4" xfId="0" applyAlignment="1" applyFont="1" applyNumberFormat="1">
      <alignment horizontal="right" shrinkToFit="0" vertical="top" wrapText="1"/>
    </xf>
    <xf borderId="0" fillId="6" fontId="2" numFmtId="10" xfId="0" applyAlignment="1" applyFont="1" applyNumberFormat="1">
      <alignment horizontal="right" shrinkToFit="0" vertical="top" wrapText="1"/>
    </xf>
    <xf borderId="0" fillId="0" fontId="2" numFmtId="10" xfId="0" applyAlignment="1" applyFont="1" applyNumberFormat="1">
      <alignment horizontal="right" shrinkToFit="0" vertical="top" wrapText="1"/>
    </xf>
    <xf borderId="0" fillId="4" fontId="2" numFmtId="9" xfId="0" applyAlignment="1" applyFont="1" applyNumberFormat="1">
      <alignment horizontal="right" readingOrder="0" shrinkToFit="0" vertical="top" wrapText="1"/>
    </xf>
    <xf borderId="0" fillId="6" fontId="1" numFmtId="0" xfId="0" applyAlignment="1" applyFont="1">
      <alignment readingOrder="0" shrinkToFit="0" vertical="top" wrapText="1"/>
    </xf>
    <xf borderId="0" fillId="6" fontId="1" numFmtId="4" xfId="0" applyAlignment="1" applyFont="1" applyNumberFormat="1">
      <alignment horizontal="right" shrinkToFit="0" vertical="top" wrapText="1"/>
    </xf>
    <xf borderId="0" fillId="6" fontId="1" numFmtId="10" xfId="0" applyAlignment="1" applyFont="1" applyNumberFormat="1">
      <alignment shrinkToFit="0" vertical="top" wrapText="1"/>
    </xf>
    <xf borderId="0" fillId="4" fontId="2" numFmtId="4" xfId="0" applyAlignment="1" applyFont="1" applyNumberFormat="1">
      <alignment horizontal="right" shrinkToFit="0" vertical="top" wrapText="1"/>
    </xf>
    <xf borderId="0" fillId="0" fontId="1" numFmtId="0" xfId="0" applyAlignment="1" applyFont="1">
      <alignment readingOrder="0" shrinkToFit="0" textRotation="0" vertical="top" wrapText="1"/>
    </xf>
    <xf borderId="0" fillId="0" fontId="4" numFmtId="0" xfId="0" applyAlignment="1" applyFont="1">
      <alignment shrinkToFit="0" vertical="top" wrapText="1"/>
    </xf>
    <xf borderId="0" fillId="0" fontId="3" numFmtId="4" xfId="0" applyAlignment="1" applyFont="1" applyNumberFormat="1">
      <alignment horizontal="right" shrinkToFit="0" vertical="top" wrapText="1"/>
    </xf>
    <xf borderId="0" fillId="17" fontId="18" numFmtId="0" xfId="0" applyAlignment="1" applyFont="1">
      <alignment readingOrder="0" shrinkToFit="0" vertical="top" wrapText="1"/>
    </xf>
    <xf borderId="0" fillId="17" fontId="1" numFmtId="4" xfId="0" applyAlignment="1" applyFont="1" applyNumberFormat="1">
      <alignment horizontal="right" readingOrder="0" shrinkToFit="0" vertical="top" wrapText="1"/>
    </xf>
    <xf borderId="0" fillId="17" fontId="7" numFmtId="0" xfId="0" applyAlignment="1" applyFont="1">
      <alignment readingOrder="0" shrinkToFit="0" vertical="top" wrapText="1"/>
    </xf>
    <xf borderId="0" fillId="17" fontId="6" numFmtId="4" xfId="0" applyAlignment="1" applyFont="1" applyNumberFormat="1">
      <alignment horizontal="right" readingOrder="0" shrinkToFit="0" vertical="top" wrapText="1"/>
    </xf>
    <xf borderId="0" fillId="17" fontId="1" numFmtId="0" xfId="0" applyAlignment="1" applyFont="1">
      <alignment horizontal="right" shrinkToFit="0" vertical="top" wrapText="1"/>
    </xf>
    <xf borderId="0" fillId="18" fontId="18" numFmtId="0" xfId="0" applyAlignment="1" applyFont="1">
      <alignment readingOrder="0" shrinkToFit="0" vertical="top" wrapText="1"/>
    </xf>
    <xf borderId="0" fillId="6" fontId="2" numFmtId="4" xfId="0" applyAlignment="1" applyFont="1" applyNumberFormat="1">
      <alignment horizontal="right" readingOrder="0" shrinkToFit="0" vertical="top" wrapText="1"/>
    </xf>
    <xf borderId="0" fillId="6" fontId="1" numFmtId="0" xfId="0" applyAlignment="1" applyFont="1">
      <alignment shrinkToFit="0" vertical="top" wrapText="1"/>
    </xf>
    <xf borderId="0" fillId="6" fontId="2" numFmtId="4" xfId="0" applyAlignment="1" applyFont="1" applyNumberFormat="1">
      <alignment shrinkToFit="0" vertical="top" wrapText="1"/>
    </xf>
    <xf borderId="0" fillId="17" fontId="1" numFmtId="0" xfId="0" applyAlignment="1" applyFont="1">
      <alignment readingOrder="0" shrinkToFit="0" textRotation="0" vertical="top" wrapText="1"/>
    </xf>
    <xf borderId="0" fillId="0" fontId="1" numFmtId="9" xfId="0" applyAlignment="1" applyFont="1" applyNumberFormat="1">
      <alignment horizontal="right" shrinkToFit="0" vertical="top" wrapText="1"/>
    </xf>
    <xf borderId="0" fillId="0" fontId="18" numFmtId="0" xfId="0" applyAlignment="1" applyFont="1">
      <alignment shrinkToFit="0" vertical="top" wrapText="1"/>
    </xf>
    <xf borderId="0" fillId="4" fontId="18" numFmtId="4" xfId="0" applyAlignment="1" applyFont="1" applyNumberFormat="1">
      <alignment horizontal="right" shrinkToFit="0" vertical="top" wrapText="1"/>
    </xf>
    <xf borderId="0" fillId="0" fontId="6" numFmtId="0" xfId="0" applyAlignment="1" applyFont="1">
      <alignment shrinkToFit="0" vertical="top" wrapText="1"/>
    </xf>
    <xf borderId="0" fillId="3" fontId="2" numFmtId="4" xfId="0" applyAlignment="1" applyFont="1" applyNumberFormat="1">
      <alignment shrinkToFit="0" vertical="top" wrapText="1"/>
    </xf>
    <xf borderId="0" fillId="3" fontId="2" numFmtId="0" xfId="0" applyAlignment="1" applyFont="1">
      <alignment shrinkToFit="0" vertical="top" wrapText="1"/>
    </xf>
    <xf borderId="0" fillId="6" fontId="3" numFmtId="0" xfId="0" applyAlignment="1" applyFont="1">
      <alignment readingOrder="0" shrinkToFit="0" vertical="top" wrapText="1"/>
    </xf>
  </cellXfs>
  <cellStyles count="1">
    <cellStyle xfId="0" name="Normal" builtinId="0"/>
  </cellStyles>
  <dxfs count="4">
    <dxf>
      <font/>
      <fill>
        <patternFill patternType="solid">
          <fgColor rgb="FFFF9900"/>
          <bgColor rgb="FFFF9900"/>
        </patternFill>
      </fill>
      <border/>
    </dxf>
    <dxf>
      <font/>
      <fill>
        <patternFill patternType="solid">
          <fgColor rgb="FFB7E1CD"/>
          <bgColor rgb="FFB7E1CD"/>
        </patternFill>
      </fill>
      <border/>
    </dxf>
    <dxf>
      <font/>
      <fill>
        <patternFill patternType="solid">
          <fgColor rgb="FFFFFF00"/>
          <bgColor rgb="FFFFFF00"/>
        </patternFill>
      </fill>
      <border/>
    </dxf>
    <dxf>
      <font>
        <color rgb="FF000000"/>
      </font>
      <fill>
        <patternFill patternType="solid">
          <fgColor rgb="FFFF9900"/>
          <bgColor rgb="FFFF99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7.38"/>
    <col customWidth="1" min="2" max="2" width="28.75"/>
    <col customWidth="1" min="3" max="3" width="11.5"/>
    <col customWidth="1" min="4" max="4" width="28.75"/>
  </cols>
  <sheetData>
    <row r="1">
      <c r="A1" s="1" t="s">
        <v>0</v>
      </c>
      <c r="B1" s="2" t="s">
        <v>1</v>
      </c>
      <c r="C1" s="2"/>
      <c r="D1" s="3" t="s">
        <v>2</v>
      </c>
    </row>
    <row r="2">
      <c r="A2" s="4"/>
      <c r="B2" s="5" t="s">
        <v>3</v>
      </c>
      <c r="C2" s="6" t="s">
        <v>4</v>
      </c>
      <c r="D2" s="6" t="s">
        <v>5</v>
      </c>
    </row>
    <row r="3">
      <c r="A3" s="7"/>
      <c r="B3" s="8" t="s">
        <v>6</v>
      </c>
      <c r="C3" s="7"/>
    </row>
    <row r="4">
      <c r="A4" s="7"/>
      <c r="B4" s="8" t="s">
        <v>7</v>
      </c>
      <c r="C4" s="7"/>
      <c r="D4" s="8"/>
    </row>
    <row r="5">
      <c r="A5" s="9" t="s">
        <v>8</v>
      </c>
      <c r="B5" s="6" t="s">
        <v>9</v>
      </c>
      <c r="C5" s="10">
        <v>0.0</v>
      </c>
      <c r="D5" s="11"/>
    </row>
    <row r="6">
      <c r="A6" s="12"/>
      <c r="B6" s="13"/>
      <c r="C6" s="14"/>
      <c r="D6" s="14"/>
    </row>
    <row r="7">
      <c r="A7" s="15">
        <v>2.0</v>
      </c>
      <c r="B7" s="6" t="s">
        <v>10</v>
      </c>
      <c r="C7" s="6"/>
      <c r="D7" s="11"/>
    </row>
    <row r="8">
      <c r="A8" s="16" t="s">
        <v>11</v>
      </c>
      <c r="B8" s="13" t="s">
        <v>12</v>
      </c>
      <c r="C8" s="17"/>
      <c r="D8" s="14"/>
    </row>
    <row r="9">
      <c r="A9" s="12"/>
      <c r="B9" s="14" t="s">
        <v>13</v>
      </c>
      <c r="C9" s="18" t="s">
        <v>14</v>
      </c>
      <c r="D9" s="17" t="s">
        <v>15</v>
      </c>
    </row>
    <row r="10">
      <c r="A10" s="12"/>
      <c r="B10" s="14" t="s">
        <v>16</v>
      </c>
      <c r="C10" s="18" t="s">
        <v>17</v>
      </c>
      <c r="D10" s="17"/>
    </row>
    <row r="11">
      <c r="A11" s="12"/>
      <c r="B11" s="19" t="s">
        <v>18</v>
      </c>
      <c r="C11" s="20">
        <v>0.0</v>
      </c>
      <c r="D11" s="17"/>
    </row>
    <row r="12">
      <c r="A12" s="16" t="s">
        <v>19</v>
      </c>
      <c r="B12" s="21" t="s">
        <v>20</v>
      </c>
      <c r="C12" s="17"/>
      <c r="D12" s="14"/>
    </row>
    <row r="13">
      <c r="A13" s="22" t="s">
        <v>21</v>
      </c>
      <c r="B13" s="23" t="s">
        <v>22</v>
      </c>
      <c r="C13" s="24">
        <v>0.0</v>
      </c>
      <c r="D13" s="14"/>
    </row>
    <row r="14">
      <c r="A14" s="22" t="s">
        <v>23</v>
      </c>
      <c r="B14" s="23" t="s">
        <v>24</v>
      </c>
      <c r="C14" s="24">
        <v>0.0</v>
      </c>
      <c r="D14" s="14"/>
    </row>
    <row r="15">
      <c r="A15" s="22" t="s">
        <v>25</v>
      </c>
      <c r="B15" s="23" t="s">
        <v>26</v>
      </c>
      <c r="C15" s="24">
        <v>0.0</v>
      </c>
      <c r="D15" s="14"/>
    </row>
    <row r="16">
      <c r="A16" s="22" t="s">
        <v>27</v>
      </c>
      <c r="B16" s="23" t="s">
        <v>28</v>
      </c>
      <c r="C16" s="25">
        <v>0.0</v>
      </c>
      <c r="D16" s="14"/>
    </row>
    <row r="17">
      <c r="A17" s="22" t="s">
        <v>29</v>
      </c>
      <c r="B17" s="23" t="s">
        <v>30</v>
      </c>
      <c r="C17" s="25">
        <v>0.0</v>
      </c>
      <c r="D17" s="14"/>
    </row>
    <row r="18">
      <c r="A18" s="22" t="s">
        <v>31</v>
      </c>
      <c r="B18" s="23" t="s">
        <v>32</v>
      </c>
      <c r="C18" s="25">
        <v>0.0</v>
      </c>
      <c r="D18" s="14"/>
    </row>
    <row r="19">
      <c r="A19" s="16" t="s">
        <v>33</v>
      </c>
      <c r="B19" s="13" t="s">
        <v>34</v>
      </c>
      <c r="C19" s="14"/>
      <c r="D19" s="14"/>
    </row>
    <row r="20">
      <c r="A20" s="12"/>
      <c r="B20" s="14" t="s">
        <v>35</v>
      </c>
      <c r="C20" s="24">
        <v>0.0</v>
      </c>
      <c r="D20" s="17"/>
    </row>
    <row r="21">
      <c r="A21" s="12"/>
      <c r="B21" s="11" t="s">
        <v>36</v>
      </c>
      <c r="C21" s="26">
        <v>66.5</v>
      </c>
      <c r="D21" s="19"/>
    </row>
    <row r="22">
      <c r="A22" s="12"/>
      <c r="B22" s="11" t="s">
        <v>37</v>
      </c>
      <c r="C22" s="26">
        <v>66.3</v>
      </c>
      <c r="D22" s="19" t="s">
        <v>38</v>
      </c>
    </row>
    <row r="23">
      <c r="A23" s="16" t="s">
        <v>39</v>
      </c>
      <c r="B23" s="13" t="s">
        <v>40</v>
      </c>
      <c r="C23" s="18" t="s">
        <v>14</v>
      </c>
      <c r="D23" s="19" t="s">
        <v>41</v>
      </c>
    </row>
    <row r="24">
      <c r="A24" s="12"/>
      <c r="B24" s="13"/>
      <c r="C24" s="17"/>
      <c r="D24" s="14"/>
    </row>
    <row r="25">
      <c r="A25" s="15" t="s">
        <v>42</v>
      </c>
      <c r="B25" s="27" t="s">
        <v>43</v>
      </c>
      <c r="C25" s="28"/>
      <c r="D25" s="29" t="s">
        <v>44</v>
      </c>
    </row>
    <row r="26">
      <c r="A26" s="16" t="s">
        <v>45</v>
      </c>
      <c r="B26" s="13" t="s">
        <v>46</v>
      </c>
      <c r="C26" s="18" t="s">
        <v>14</v>
      </c>
      <c r="D26" s="14"/>
    </row>
    <row r="27">
      <c r="A27" s="12"/>
      <c r="B27" s="19" t="s">
        <v>47</v>
      </c>
      <c r="C27" s="18" t="s">
        <v>14</v>
      </c>
      <c r="D27" s="14"/>
    </row>
    <row r="28">
      <c r="A28" s="12"/>
      <c r="B28" s="14" t="s">
        <v>48</v>
      </c>
      <c r="C28" s="18" t="s">
        <v>14</v>
      </c>
      <c r="D28" s="14"/>
    </row>
    <row r="29">
      <c r="A29" s="12"/>
      <c r="B29" s="19" t="s">
        <v>49</v>
      </c>
      <c r="C29" s="18" t="s">
        <v>14</v>
      </c>
      <c r="D29" s="14"/>
    </row>
    <row r="30">
      <c r="A30" s="16" t="s">
        <v>50</v>
      </c>
      <c r="B30" s="13" t="s">
        <v>51</v>
      </c>
      <c r="C30" s="18" t="s">
        <v>14</v>
      </c>
      <c r="D30" s="14"/>
    </row>
    <row r="31">
      <c r="A31" s="16" t="s">
        <v>52</v>
      </c>
      <c r="B31" s="21" t="s">
        <v>53</v>
      </c>
      <c r="C31" s="18" t="s">
        <v>14</v>
      </c>
      <c r="D31" s="14"/>
    </row>
    <row r="32">
      <c r="A32" s="16" t="s">
        <v>54</v>
      </c>
      <c r="B32" s="21" t="s">
        <v>55</v>
      </c>
      <c r="C32" s="18" t="s">
        <v>14</v>
      </c>
      <c r="D32" s="17"/>
    </row>
    <row r="33">
      <c r="A33" s="16" t="s">
        <v>56</v>
      </c>
      <c r="B33" s="21" t="s">
        <v>57</v>
      </c>
      <c r="C33" s="18" t="s">
        <v>14</v>
      </c>
      <c r="D33" s="17"/>
    </row>
    <row r="34">
      <c r="A34" s="22" t="s">
        <v>58</v>
      </c>
      <c r="B34" s="19" t="s">
        <v>59</v>
      </c>
      <c r="C34" s="30" t="s">
        <v>14</v>
      </c>
      <c r="D34" s="17"/>
    </row>
    <row r="35">
      <c r="A35" s="22" t="s">
        <v>60</v>
      </c>
      <c r="B35" s="31" t="s">
        <v>61</v>
      </c>
      <c r="C35" s="30" t="s">
        <v>14</v>
      </c>
      <c r="D35" s="17"/>
    </row>
    <row r="36">
      <c r="A36" s="22" t="s">
        <v>62</v>
      </c>
      <c r="B36" s="31" t="s">
        <v>63</v>
      </c>
      <c r="C36" s="30" t="s">
        <v>14</v>
      </c>
      <c r="D36" s="17"/>
    </row>
    <row r="37">
      <c r="A37" s="22" t="s">
        <v>64</v>
      </c>
      <c r="B37" s="31" t="s">
        <v>65</v>
      </c>
      <c r="C37" s="30" t="s">
        <v>14</v>
      </c>
      <c r="D37" s="17"/>
    </row>
    <row r="38">
      <c r="A38" s="16" t="s">
        <v>66</v>
      </c>
      <c r="B38" s="21" t="s">
        <v>67</v>
      </c>
      <c r="C38" s="18" t="s">
        <v>14</v>
      </c>
      <c r="D38" s="17"/>
    </row>
    <row r="39">
      <c r="A39" s="16" t="s">
        <v>68</v>
      </c>
      <c r="B39" s="21" t="s">
        <v>69</v>
      </c>
      <c r="C39" s="18" t="s">
        <v>14</v>
      </c>
      <c r="D39" s="17"/>
    </row>
    <row r="40">
      <c r="A40" s="32"/>
      <c r="B40" s="14" t="s">
        <v>70</v>
      </c>
      <c r="C40" s="18" t="s">
        <v>71</v>
      </c>
      <c r="D40" s="17"/>
    </row>
    <row r="41">
      <c r="A41" s="33"/>
      <c r="B41" s="34" t="s">
        <v>72</v>
      </c>
      <c r="C41" s="18" t="s">
        <v>14</v>
      </c>
      <c r="D41" s="17"/>
    </row>
    <row r="42">
      <c r="A42" s="33"/>
      <c r="B42" s="23" t="s">
        <v>73</v>
      </c>
      <c r="C42" s="25">
        <v>0.0</v>
      </c>
      <c r="D42" s="17"/>
    </row>
    <row r="43">
      <c r="A43" s="33"/>
      <c r="B43" s="34" t="s">
        <v>74</v>
      </c>
      <c r="C43" s="18" t="s">
        <v>14</v>
      </c>
      <c r="D43" s="17"/>
    </row>
    <row r="44">
      <c r="A44" s="33"/>
      <c r="B44" s="34" t="s">
        <v>75</v>
      </c>
      <c r="C44" s="18" t="s">
        <v>14</v>
      </c>
      <c r="D44" s="17"/>
    </row>
    <row r="45">
      <c r="A45" s="22" t="s">
        <v>76</v>
      </c>
      <c r="B45" s="34" t="s">
        <v>77</v>
      </c>
      <c r="C45" s="18" t="s">
        <v>14</v>
      </c>
      <c r="D45" s="17"/>
    </row>
    <row r="46">
      <c r="A46" s="16" t="s">
        <v>78</v>
      </c>
      <c r="B46" s="21" t="s">
        <v>79</v>
      </c>
      <c r="C46" s="18" t="s">
        <v>14</v>
      </c>
      <c r="D46" s="17"/>
    </row>
    <row r="47">
      <c r="A47" s="16" t="s">
        <v>80</v>
      </c>
      <c r="B47" s="13" t="s">
        <v>81</v>
      </c>
      <c r="C47" s="18" t="s">
        <v>14</v>
      </c>
      <c r="D47" s="17"/>
    </row>
    <row r="48">
      <c r="A48" s="12"/>
      <c r="B48" s="31" t="s">
        <v>82</v>
      </c>
      <c r="C48" s="30" t="s">
        <v>14</v>
      </c>
      <c r="D48" s="17"/>
    </row>
    <row r="49">
      <c r="A49" s="22" t="s">
        <v>83</v>
      </c>
      <c r="B49" s="19" t="s">
        <v>84</v>
      </c>
      <c r="C49" s="30" t="s">
        <v>14</v>
      </c>
      <c r="D49" s="17"/>
    </row>
    <row r="50">
      <c r="A50" s="22" t="str">
        <f t="shared" ref="A50:B50" si="1">A13</f>
        <v>b.30.1</v>
      </c>
      <c r="B50" s="23" t="str">
        <f t="shared" si="1"/>
        <v>Puntos por fomento del sector audiovisual canario</v>
      </c>
      <c r="C50" s="35">
        <v>0.0</v>
      </c>
      <c r="D50" s="17"/>
    </row>
    <row r="51">
      <c r="A51" s="22" t="str">
        <f t="shared" ref="A51:B51" si="2">A14</f>
        <v>b.30.3.1.</v>
      </c>
      <c r="B51" s="23" t="str">
        <f t="shared" si="2"/>
        <v>Puntos por igualdad de género</v>
      </c>
      <c r="C51" s="35">
        <v>0.0</v>
      </c>
      <c r="D51" s="17"/>
    </row>
    <row r="52">
      <c r="A52" s="22" t="str">
        <f t="shared" ref="A52:B52" si="3">A15</f>
        <v>b.30.3.2.</v>
      </c>
      <c r="B52" s="23" t="str">
        <f t="shared" si="3"/>
        <v>Puntos por inclusión</v>
      </c>
      <c r="C52" s="35">
        <v>0.0</v>
      </c>
      <c r="D52" s="17"/>
    </row>
    <row r="53">
      <c r="A53" s="22" t="str">
        <f t="shared" ref="A53:B53" si="4">A16</f>
        <v>b.30.4.</v>
      </c>
      <c r="B53" s="23" t="str">
        <f t="shared" si="4"/>
        <v>Puntos por trayectoria del equipo</v>
      </c>
      <c r="C53" s="35">
        <v>0.0</v>
      </c>
      <c r="D53" s="17"/>
    </row>
    <row r="54">
      <c r="A54" s="16" t="s">
        <v>85</v>
      </c>
      <c r="B54" s="21" t="s">
        <v>86</v>
      </c>
      <c r="C54" s="18" t="s">
        <v>14</v>
      </c>
    </row>
    <row r="55">
      <c r="A55" s="32"/>
      <c r="B55" s="14"/>
      <c r="C55" s="14"/>
      <c r="D55" s="14"/>
    </row>
    <row r="56">
      <c r="A56" s="15" t="s">
        <v>87</v>
      </c>
      <c r="B56" s="27" t="s">
        <v>88</v>
      </c>
      <c r="C56" s="36"/>
      <c r="D56" s="36"/>
    </row>
    <row r="57">
      <c r="A57" s="16" t="s">
        <v>89</v>
      </c>
      <c r="B57" s="21" t="s">
        <v>90</v>
      </c>
      <c r="C57" s="18" t="s">
        <v>14</v>
      </c>
      <c r="D57" s="14"/>
    </row>
    <row r="58">
      <c r="A58" s="33"/>
      <c r="B58" s="14" t="s">
        <v>91</v>
      </c>
      <c r="C58" s="30" t="s">
        <v>14</v>
      </c>
      <c r="D58" s="14"/>
    </row>
    <row r="59">
      <c r="A59" s="12"/>
      <c r="B59" s="14" t="s">
        <v>92</v>
      </c>
      <c r="C59" s="30" t="s">
        <v>14</v>
      </c>
      <c r="D59" s="14"/>
    </row>
    <row r="60">
      <c r="A60" s="12"/>
      <c r="B60" s="14" t="s">
        <v>93</v>
      </c>
      <c r="C60" s="30" t="s">
        <v>14</v>
      </c>
      <c r="D60" s="14"/>
    </row>
    <row r="61">
      <c r="A61" s="12"/>
      <c r="B61" s="14" t="s">
        <v>94</v>
      </c>
      <c r="C61" s="30" t="s">
        <v>14</v>
      </c>
      <c r="D61" s="14"/>
    </row>
    <row r="62">
      <c r="A62" s="12"/>
      <c r="B62" s="14" t="s">
        <v>95</v>
      </c>
      <c r="C62" s="30" t="s">
        <v>14</v>
      </c>
      <c r="D62" s="14"/>
    </row>
    <row r="63">
      <c r="A63" s="12"/>
      <c r="B63" s="14" t="s">
        <v>96</v>
      </c>
      <c r="C63" s="30" t="s">
        <v>14</v>
      </c>
      <c r="D63" s="14"/>
    </row>
    <row r="64">
      <c r="A64" s="12"/>
      <c r="B64" s="14" t="s">
        <v>97</v>
      </c>
      <c r="C64" s="30" t="s">
        <v>14</v>
      </c>
      <c r="D64" s="14"/>
    </row>
    <row r="65">
      <c r="A65" s="12"/>
      <c r="B65" s="14" t="s">
        <v>98</v>
      </c>
      <c r="C65" s="30" t="s">
        <v>14</v>
      </c>
      <c r="D65" s="14"/>
    </row>
    <row r="66">
      <c r="A66" s="12"/>
      <c r="B66" s="14" t="s">
        <v>99</v>
      </c>
      <c r="C66" s="30" t="s">
        <v>14</v>
      </c>
      <c r="D66" s="14"/>
    </row>
    <row r="67">
      <c r="A67" s="22" t="s">
        <v>100</v>
      </c>
      <c r="B67" s="19" t="s">
        <v>101</v>
      </c>
      <c r="C67" s="30" t="s">
        <v>14</v>
      </c>
      <c r="D67" s="14"/>
    </row>
    <row r="68">
      <c r="A68" s="22" t="s">
        <v>100</v>
      </c>
      <c r="B68" s="19" t="s">
        <v>102</v>
      </c>
      <c r="C68" s="30" t="s">
        <v>14</v>
      </c>
      <c r="D68" s="14"/>
    </row>
    <row r="69">
      <c r="A69" s="22" t="s">
        <v>103</v>
      </c>
      <c r="B69" s="19" t="s">
        <v>104</v>
      </c>
      <c r="C69" s="30" t="s">
        <v>14</v>
      </c>
      <c r="D69" s="19"/>
    </row>
    <row r="70">
      <c r="A70" s="22" t="s">
        <v>105</v>
      </c>
      <c r="B70" s="19" t="s">
        <v>106</v>
      </c>
      <c r="C70" s="30" t="s">
        <v>14</v>
      </c>
      <c r="D70" s="19" t="s">
        <v>0</v>
      </c>
    </row>
    <row r="71">
      <c r="A71" s="22" t="s">
        <v>107</v>
      </c>
      <c r="B71" s="19" t="s">
        <v>108</v>
      </c>
      <c r="C71" s="30" t="s">
        <v>14</v>
      </c>
      <c r="D71" s="19"/>
    </row>
    <row r="72">
      <c r="A72" s="22" t="s">
        <v>109</v>
      </c>
      <c r="B72" s="19" t="s">
        <v>110</v>
      </c>
      <c r="C72" s="30" t="s">
        <v>14</v>
      </c>
      <c r="D72" s="19"/>
    </row>
    <row r="73">
      <c r="A73" s="22" t="s">
        <v>111</v>
      </c>
      <c r="B73" s="19" t="s">
        <v>112</v>
      </c>
      <c r="C73" s="30" t="s">
        <v>14</v>
      </c>
      <c r="D73" s="19"/>
    </row>
    <row r="74">
      <c r="A74" s="22" t="s">
        <v>113</v>
      </c>
      <c r="B74" s="19" t="s">
        <v>114</v>
      </c>
      <c r="C74" s="30" t="s">
        <v>14</v>
      </c>
      <c r="D74" s="19"/>
    </row>
    <row r="75">
      <c r="A75" s="22" t="s">
        <v>89</v>
      </c>
      <c r="B75" s="19" t="s">
        <v>115</v>
      </c>
      <c r="C75" s="30" t="s">
        <v>14</v>
      </c>
      <c r="D75" s="19"/>
    </row>
    <row r="76">
      <c r="A76" s="22" t="s">
        <v>89</v>
      </c>
      <c r="B76" s="19" t="s">
        <v>116</v>
      </c>
      <c r="C76" s="30" t="s">
        <v>14</v>
      </c>
      <c r="D76" s="14"/>
    </row>
    <row r="77">
      <c r="A77" s="16" t="s">
        <v>117</v>
      </c>
      <c r="B77" s="21" t="s">
        <v>118</v>
      </c>
      <c r="C77" s="18" t="s">
        <v>14</v>
      </c>
      <c r="D77" s="14"/>
    </row>
    <row r="78">
      <c r="A78" s="33"/>
      <c r="B78" s="19" t="s">
        <v>119</v>
      </c>
      <c r="C78" s="30" t="s">
        <v>14</v>
      </c>
      <c r="D78" s="14"/>
    </row>
    <row r="79">
      <c r="A79" s="22" t="s">
        <v>58</v>
      </c>
      <c r="B79" s="19" t="s">
        <v>120</v>
      </c>
      <c r="C79" s="30" t="s">
        <v>14</v>
      </c>
      <c r="D79" s="14"/>
    </row>
    <row r="80">
      <c r="A80" s="12"/>
      <c r="B80" s="19" t="s">
        <v>121</v>
      </c>
      <c r="C80" s="30" t="s">
        <v>14</v>
      </c>
      <c r="D80" s="14"/>
    </row>
    <row r="81">
      <c r="A81" s="12"/>
      <c r="B81" s="19" t="s">
        <v>122</v>
      </c>
      <c r="C81" s="30" t="s">
        <v>14</v>
      </c>
      <c r="D81" s="14"/>
    </row>
    <row r="82">
      <c r="A82" s="12"/>
      <c r="B82" s="19" t="s">
        <v>123</v>
      </c>
      <c r="C82" s="30" t="s">
        <v>14</v>
      </c>
      <c r="D82" s="14"/>
    </row>
    <row r="83">
      <c r="A83" s="22"/>
      <c r="B83" s="19" t="s">
        <v>124</v>
      </c>
      <c r="C83" s="30" t="s">
        <v>14</v>
      </c>
      <c r="D83" s="14"/>
    </row>
    <row r="84">
      <c r="A84" s="22" t="s">
        <v>64</v>
      </c>
      <c r="B84" s="19" t="s">
        <v>125</v>
      </c>
      <c r="C84" s="30" t="s">
        <v>14</v>
      </c>
      <c r="D84" s="14"/>
    </row>
    <row r="85">
      <c r="A85" s="22" t="s">
        <v>126</v>
      </c>
      <c r="B85" s="19" t="s">
        <v>127</v>
      </c>
      <c r="C85" s="30" t="s">
        <v>14</v>
      </c>
      <c r="D85" s="14"/>
    </row>
    <row r="86">
      <c r="A86" s="22" t="s">
        <v>128</v>
      </c>
      <c r="B86" s="19" t="s">
        <v>129</v>
      </c>
      <c r="C86" s="30" t="s">
        <v>14</v>
      </c>
      <c r="D86" s="14"/>
    </row>
    <row r="87">
      <c r="A87" s="22" t="s">
        <v>130</v>
      </c>
      <c r="B87" s="19" t="s">
        <v>131</v>
      </c>
      <c r="C87" s="30" t="s">
        <v>14</v>
      </c>
      <c r="D87" s="14"/>
    </row>
    <row r="88">
      <c r="A88" s="22" t="s">
        <v>117</v>
      </c>
      <c r="B88" s="19" t="s">
        <v>132</v>
      </c>
      <c r="C88" s="30" t="s">
        <v>14</v>
      </c>
      <c r="D88" s="19"/>
    </row>
    <row r="89">
      <c r="A89" s="22"/>
      <c r="B89" s="19" t="s">
        <v>104</v>
      </c>
      <c r="C89" s="30" t="s">
        <v>14</v>
      </c>
      <c r="D89" s="14"/>
    </row>
    <row r="90">
      <c r="A90" s="22" t="s">
        <v>133</v>
      </c>
      <c r="B90" s="19" t="s">
        <v>134</v>
      </c>
      <c r="C90" s="30" t="s">
        <v>14</v>
      </c>
      <c r="D90" s="14"/>
    </row>
    <row r="91">
      <c r="A91" s="22"/>
      <c r="B91" s="19" t="s">
        <v>135</v>
      </c>
      <c r="C91" s="30" t="s">
        <v>14</v>
      </c>
      <c r="D91" s="14"/>
    </row>
    <row r="92">
      <c r="A92" s="22" t="s">
        <v>136</v>
      </c>
      <c r="B92" s="19" t="s">
        <v>137</v>
      </c>
      <c r="C92" s="30" t="s">
        <v>14</v>
      </c>
      <c r="D92" s="14"/>
    </row>
    <row r="93">
      <c r="A93" s="22"/>
      <c r="B93" s="19" t="s">
        <v>138</v>
      </c>
      <c r="C93" s="30" t="s">
        <v>14</v>
      </c>
      <c r="D93" s="14"/>
    </row>
    <row r="94">
      <c r="A94" s="16" t="s">
        <v>139</v>
      </c>
      <c r="B94" s="21" t="s">
        <v>140</v>
      </c>
      <c r="C94" s="18" t="s">
        <v>14</v>
      </c>
      <c r="D94" s="14"/>
    </row>
    <row r="95">
      <c r="A95" s="16" t="s">
        <v>141</v>
      </c>
      <c r="B95" s="21" t="s">
        <v>142</v>
      </c>
      <c r="C95" s="18" t="s">
        <v>14</v>
      </c>
      <c r="D95" s="19"/>
    </row>
    <row r="96">
      <c r="A96" s="16" t="s">
        <v>143</v>
      </c>
      <c r="B96" s="21" t="s">
        <v>144</v>
      </c>
      <c r="C96" s="18" t="s">
        <v>14</v>
      </c>
      <c r="D96" s="17"/>
    </row>
    <row r="97">
      <c r="A97" s="12"/>
      <c r="B97" s="14"/>
      <c r="C97" s="17"/>
      <c r="D97" s="17"/>
    </row>
    <row r="98">
      <c r="A98" s="15" t="s">
        <v>145</v>
      </c>
      <c r="B98" s="6" t="s">
        <v>146</v>
      </c>
      <c r="C98" s="37"/>
      <c r="D98" s="36"/>
    </row>
    <row r="99">
      <c r="A99" s="22" t="s">
        <v>147</v>
      </c>
      <c r="B99" s="21" t="s">
        <v>148</v>
      </c>
      <c r="C99" s="38" t="s">
        <v>14</v>
      </c>
      <c r="D99" s="17"/>
    </row>
    <row r="100">
      <c r="A100" s="12"/>
      <c r="B100" s="14" t="s">
        <v>149</v>
      </c>
      <c r="C100" s="30" t="s">
        <v>14</v>
      </c>
      <c r="D100" s="17"/>
    </row>
    <row r="101">
      <c r="A101" s="22" t="s">
        <v>150</v>
      </c>
      <c r="B101" s="14" t="s">
        <v>151</v>
      </c>
      <c r="C101" s="30" t="s">
        <v>14</v>
      </c>
      <c r="D101" s="17"/>
    </row>
    <row r="102">
      <c r="A102" s="22" t="s">
        <v>152</v>
      </c>
      <c r="B102" s="14" t="s">
        <v>153</v>
      </c>
      <c r="C102" s="30" t="s">
        <v>14</v>
      </c>
      <c r="D102" s="17"/>
    </row>
    <row r="103">
      <c r="A103" s="22" t="s">
        <v>154</v>
      </c>
      <c r="B103" s="14" t="s">
        <v>155</v>
      </c>
      <c r="C103" s="30" t="s">
        <v>14</v>
      </c>
      <c r="D103" s="17"/>
    </row>
    <row r="104">
      <c r="A104" s="22" t="s">
        <v>156</v>
      </c>
      <c r="B104" s="14" t="s">
        <v>157</v>
      </c>
      <c r="C104" s="30" t="s">
        <v>14</v>
      </c>
      <c r="D104" s="17"/>
    </row>
    <row r="105">
      <c r="A105" s="22" t="s">
        <v>158</v>
      </c>
      <c r="B105" s="14" t="s">
        <v>159</v>
      </c>
      <c r="C105" s="30" t="s">
        <v>14</v>
      </c>
      <c r="D105" s="17"/>
    </row>
    <row r="106">
      <c r="A106" s="22" t="s">
        <v>160</v>
      </c>
      <c r="B106" s="39" t="s">
        <v>161</v>
      </c>
      <c r="C106" s="30" t="s">
        <v>14</v>
      </c>
      <c r="D106" s="17"/>
    </row>
    <row r="107">
      <c r="A107" s="22" t="s">
        <v>162</v>
      </c>
      <c r="B107" s="39" t="s">
        <v>163</v>
      </c>
      <c r="C107" s="30" t="s">
        <v>14</v>
      </c>
      <c r="D107" s="17"/>
    </row>
    <row r="108">
      <c r="A108" s="22" t="s">
        <v>164</v>
      </c>
      <c r="B108" s="39" t="s">
        <v>165</v>
      </c>
      <c r="C108" s="30" t="s">
        <v>14</v>
      </c>
      <c r="D108" s="17"/>
    </row>
    <row r="109">
      <c r="A109" s="22" t="s">
        <v>166</v>
      </c>
      <c r="B109" s="39" t="s">
        <v>167</v>
      </c>
      <c r="C109" s="30" t="s">
        <v>14</v>
      </c>
      <c r="D109" s="17"/>
    </row>
    <row r="110">
      <c r="A110" s="12"/>
      <c r="B110" s="39"/>
      <c r="C110" s="40"/>
      <c r="D110" s="17"/>
    </row>
    <row r="111">
      <c r="A111" s="15" t="s">
        <v>168</v>
      </c>
      <c r="B111" s="6" t="s">
        <v>169</v>
      </c>
      <c r="C111" s="37"/>
      <c r="D111" s="36"/>
    </row>
    <row r="112">
      <c r="A112" s="16" t="s">
        <v>170</v>
      </c>
      <c r="B112" s="41" t="str">
        <f t="shared" ref="B112:C112" si="5">B49</f>
        <v>Se cumple el requisito de personal canario</v>
      </c>
      <c r="C112" s="42" t="str">
        <f t="shared" si="5"/>
        <v>No verificado</v>
      </c>
      <c r="D112" s="17"/>
    </row>
    <row r="113">
      <c r="A113" s="22" t="s">
        <v>0</v>
      </c>
      <c r="B113" s="41" t="str">
        <f>B13</f>
        <v>Puntos por fomento del sector audiovisual canario</v>
      </c>
      <c r="C113" s="43"/>
      <c r="D113" s="17"/>
    </row>
    <row r="114">
      <c r="A114" s="44"/>
      <c r="B114" s="23" t="s">
        <v>12</v>
      </c>
      <c r="C114" s="45">
        <f>C13</f>
        <v>0</v>
      </c>
      <c r="D114" s="17"/>
    </row>
    <row r="115">
      <c r="A115" s="44"/>
      <c r="B115" s="23" t="s">
        <v>171</v>
      </c>
      <c r="C115" s="45">
        <f>C50</f>
        <v>0</v>
      </c>
      <c r="D115" s="17"/>
    </row>
    <row r="116">
      <c r="A116" s="44"/>
      <c r="B116" s="41" t="s">
        <v>172</v>
      </c>
      <c r="C116" s="46">
        <f>-(C114-C115)</f>
        <v>0</v>
      </c>
      <c r="D116" s="17"/>
    </row>
    <row r="117">
      <c r="A117" s="22" t="str">
        <f t="shared" ref="A117:B117" si="6">A14</f>
        <v>b.30.3.1.</v>
      </c>
      <c r="B117" s="41" t="str">
        <f t="shared" si="6"/>
        <v>Puntos por igualdad de género</v>
      </c>
      <c r="C117" s="47"/>
      <c r="D117" s="17"/>
    </row>
    <row r="118">
      <c r="A118" s="44"/>
      <c r="B118" s="23" t="s">
        <v>12</v>
      </c>
      <c r="C118" s="45">
        <f>C14</f>
        <v>0</v>
      </c>
      <c r="D118" s="17"/>
    </row>
    <row r="119">
      <c r="A119" s="44"/>
      <c r="B119" s="23" t="s">
        <v>171</v>
      </c>
      <c r="C119" s="45">
        <f>C51</f>
        <v>0</v>
      </c>
      <c r="D119" s="17"/>
    </row>
    <row r="120">
      <c r="A120" s="44"/>
      <c r="B120" s="41" t="s">
        <v>172</v>
      </c>
      <c r="C120" s="46">
        <f>-(C118-C119)</f>
        <v>0</v>
      </c>
      <c r="D120" s="17"/>
    </row>
    <row r="121">
      <c r="A121" s="22" t="str">
        <f t="shared" ref="A121:B121" si="7">A15</f>
        <v>b.30.3.2.</v>
      </c>
      <c r="B121" s="41" t="str">
        <f t="shared" si="7"/>
        <v>Puntos por inclusión</v>
      </c>
      <c r="C121" s="47"/>
      <c r="D121" s="17"/>
    </row>
    <row r="122">
      <c r="A122" s="44"/>
      <c r="B122" s="23" t="s">
        <v>12</v>
      </c>
      <c r="C122" s="45">
        <f>C15</f>
        <v>0</v>
      </c>
      <c r="D122" s="17"/>
    </row>
    <row r="123">
      <c r="A123" s="44"/>
      <c r="B123" s="23" t="s">
        <v>171</v>
      </c>
      <c r="C123" s="45">
        <f>C52</f>
        <v>0</v>
      </c>
      <c r="D123" s="17"/>
    </row>
    <row r="124">
      <c r="A124" s="44"/>
      <c r="B124" s="41" t="s">
        <v>172</v>
      </c>
      <c r="C124" s="46">
        <f>-(C122-C123)</f>
        <v>0</v>
      </c>
      <c r="D124" s="17"/>
    </row>
    <row r="125">
      <c r="A125" s="22" t="str">
        <f t="shared" ref="A125:B125" si="8">A16</f>
        <v>b.30.4.</v>
      </c>
      <c r="B125" s="41" t="str">
        <f t="shared" si="8"/>
        <v>Puntos por trayectoria del equipo</v>
      </c>
      <c r="C125" s="48"/>
      <c r="D125" s="17"/>
    </row>
    <row r="126">
      <c r="A126" s="44"/>
      <c r="B126" s="23" t="s">
        <v>12</v>
      </c>
      <c r="C126" s="45">
        <f>C16</f>
        <v>0</v>
      </c>
      <c r="D126" s="17"/>
    </row>
    <row r="127">
      <c r="A127" s="44"/>
      <c r="B127" s="23" t="s">
        <v>171</v>
      </c>
      <c r="C127" s="45">
        <f>C53</f>
        <v>0</v>
      </c>
      <c r="D127" s="17"/>
    </row>
    <row r="128">
      <c r="A128" s="33"/>
      <c r="B128" s="41" t="s">
        <v>172</v>
      </c>
      <c r="C128" s="46">
        <f>-(C126-C127)</f>
        <v>0</v>
      </c>
      <c r="D128" s="17"/>
    </row>
    <row r="129">
      <c r="A129" s="22" t="str">
        <f t="shared" ref="A129:B129" si="9">A17</f>
        <v>b.30.2.2.</v>
      </c>
      <c r="B129" s="41" t="str">
        <f t="shared" si="9"/>
        <v>Puntos por contenido canario</v>
      </c>
      <c r="C129" s="48"/>
      <c r="D129" s="17"/>
    </row>
    <row r="130">
      <c r="A130" s="44"/>
      <c r="B130" s="23" t="s">
        <v>12</v>
      </c>
      <c r="C130" s="45">
        <f>C17</f>
        <v>0</v>
      </c>
      <c r="D130" s="17"/>
    </row>
    <row r="131">
      <c r="A131" s="33"/>
      <c r="B131" s="23" t="s">
        <v>171</v>
      </c>
      <c r="C131" s="45">
        <f>C42</f>
        <v>0</v>
      </c>
      <c r="D131" s="17"/>
    </row>
    <row r="132">
      <c r="A132" s="33"/>
      <c r="B132" s="41" t="s">
        <v>172</v>
      </c>
      <c r="C132" s="46">
        <f>-(C130-C131)</f>
        <v>0</v>
      </c>
      <c r="D132" s="17"/>
    </row>
    <row r="133">
      <c r="A133" s="22" t="str">
        <f t="shared" ref="A133:B133" si="10">A18</f>
        <v>b.30.2.1.</v>
      </c>
      <c r="B133" s="41" t="str">
        <f t="shared" si="10"/>
        <v>Puntos por porcentaje de gasto en Canarias</v>
      </c>
      <c r="C133" s="48"/>
      <c r="D133" s="17"/>
    </row>
    <row r="134">
      <c r="A134" s="33"/>
      <c r="B134" s="23" t="s">
        <v>12</v>
      </c>
      <c r="C134" s="45">
        <f>C18</f>
        <v>0</v>
      </c>
      <c r="D134" s="17"/>
    </row>
    <row r="135">
      <c r="A135" s="33"/>
      <c r="B135" s="23" t="s">
        <v>171</v>
      </c>
      <c r="C135" s="45">
        <f>IF(C85="Sí",C18,0)</f>
        <v>0</v>
      </c>
      <c r="D135" s="17"/>
    </row>
    <row r="136">
      <c r="A136" s="33"/>
      <c r="B136" s="41" t="s">
        <v>172</v>
      </c>
      <c r="C136" s="46">
        <f>-(C134-C135)</f>
        <v>0</v>
      </c>
      <c r="D136" s="17"/>
    </row>
    <row r="137">
      <c r="A137" s="22" t="str">
        <f>A12</f>
        <v>2.b.</v>
      </c>
      <c r="B137" s="41" t="s">
        <v>173</v>
      </c>
      <c r="C137" s="49">
        <f>C20</f>
        <v>0</v>
      </c>
      <c r="D137" s="44"/>
    </row>
    <row r="138">
      <c r="A138" s="33"/>
      <c r="B138" s="41" t="s">
        <v>174</v>
      </c>
      <c r="C138" s="49">
        <f>C116+C120+C128+C132+C136</f>
        <v>0</v>
      </c>
      <c r="D138" s="17"/>
    </row>
    <row r="139">
      <c r="A139" s="33"/>
      <c r="B139" s="41" t="s">
        <v>175</v>
      </c>
      <c r="C139" s="46">
        <f>C137+C138</f>
        <v>0</v>
      </c>
      <c r="D139" s="17"/>
    </row>
    <row r="140">
      <c r="A140" s="33" t="str">
        <f>A19</f>
        <v>2.c.</v>
      </c>
      <c r="B140" s="11" t="str">
        <f t="shared" ref="B140:C140" si="11">B21</f>
        <v>Puntuación del último proyecto subvencionado</v>
      </c>
      <c r="C140" s="26">
        <f t="shared" si="11"/>
        <v>66.5</v>
      </c>
      <c r="D140" s="17"/>
    </row>
    <row r="141">
      <c r="A141" s="33"/>
      <c r="B141" s="11" t="str">
        <f t="shared" ref="B141:C141" si="12">B22</f>
        <v>Puntuación del primer proyecto no subvencionado</v>
      </c>
      <c r="C141" s="26">
        <f t="shared" si="12"/>
        <v>66.3</v>
      </c>
      <c r="D141" s="17"/>
    </row>
    <row r="142">
      <c r="A142" s="33"/>
      <c r="B142" s="50" t="s">
        <v>176</v>
      </c>
      <c r="C142" s="41" t="str">
        <f>IF(C139&gt;MAX(C140,C141),"No",IF(C139&gt;=MIN(C140,C141),"Se modifica la cantidad","Sí"))</f>
        <v>Sí</v>
      </c>
      <c r="D142" s="17"/>
    </row>
    <row r="143">
      <c r="A143" s="33"/>
      <c r="B143" s="50" t="s">
        <v>177</v>
      </c>
      <c r="C143" s="18" t="s">
        <v>178</v>
      </c>
      <c r="D143" s="17"/>
    </row>
    <row r="144">
      <c r="A144" s="33"/>
      <c r="B144" s="51" t="s">
        <v>179</v>
      </c>
      <c r="C144" s="52" t="s">
        <v>71</v>
      </c>
      <c r="D144" s="17"/>
    </row>
    <row r="145">
      <c r="A145" s="33"/>
      <c r="B145" s="14"/>
      <c r="C145" s="40"/>
      <c r="D145" s="17"/>
    </row>
  </sheetData>
  <customSheetViews>
    <customSheetView guid="{F9169CA9-44CD-4692-87E6-0E102B9F3621}" filter="1" showAutoFilter="1">
      <autoFilter ref="$A$1:$D$23"/>
    </customSheetView>
  </customSheetViews>
  <conditionalFormatting sqref="C99:C109">
    <cfRule type="cellIs" dxfId="0" priority="1" operator="equal">
      <formula>"Sí"</formula>
    </cfRule>
  </conditionalFormatting>
  <conditionalFormatting sqref="C142:C144">
    <cfRule type="cellIs" dxfId="0" priority="2" operator="equal">
      <formula>"Sí"</formula>
    </cfRule>
  </conditionalFormatting>
  <conditionalFormatting sqref="D144">
    <cfRule type="notContainsBlanks" dxfId="1" priority="3">
      <formula>LEN(TRIM(D144))&gt;0</formula>
    </cfRule>
  </conditionalFormatting>
  <conditionalFormatting sqref="C3:C4 C7:C54 C56:C96 C112:C124 C126:C128 C130:C132 C134:C141">
    <cfRule type="cellIs" dxfId="0" priority="4" operator="equal">
      <formula>"No"</formula>
    </cfRule>
  </conditionalFormatting>
  <conditionalFormatting sqref="C3:C4 C7:C54 C56:C124 C126:C128 C130:C132 C134:C141 C143:C144">
    <cfRule type="cellIs" dxfId="2" priority="5" operator="equal">
      <formula>"Requerir"</formula>
    </cfRule>
  </conditionalFormatting>
  <dataValidations>
    <dataValidation type="list" allowBlank="1" sqref="C9 C23 C26:C41 C43:C49 C54 C57:C96 C99:C109 C143">
      <formula1>"No verificado,No,Sí,No procede,Requerir"</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53" t="s">
        <v>180</v>
      </c>
      <c r="B1" s="54" t="s">
        <v>181</v>
      </c>
      <c r="C1" s="55"/>
      <c r="D1" s="55"/>
      <c r="E1" s="55"/>
      <c r="F1" s="55"/>
      <c r="G1" s="55"/>
      <c r="H1" s="56">
        <f>E5+E11+E17+E23+E29+E35+E42+E49+E55+E61</f>
        <v>0</v>
      </c>
      <c r="I1" s="57" t="s">
        <v>8</v>
      </c>
      <c r="J1" s="58"/>
      <c r="K1" s="58"/>
      <c r="L1" s="58"/>
      <c r="M1" s="58"/>
      <c r="N1" s="59">
        <f>SUM(K5,K11,K17,K23,K29,K35,K42,K49,K55,K61)</f>
        <v>0</v>
      </c>
      <c r="O1" s="60"/>
      <c r="P1" s="61"/>
      <c r="Q1" s="62"/>
      <c r="R1" s="62"/>
      <c r="S1" s="62"/>
      <c r="T1" s="62"/>
      <c r="U1" s="62"/>
      <c r="V1" s="62"/>
      <c r="W1" s="62"/>
      <c r="X1" s="62"/>
      <c r="Y1" s="62"/>
      <c r="Z1" s="62"/>
    </row>
    <row r="2">
      <c r="A2" s="63" t="s">
        <v>182</v>
      </c>
      <c r="B2" s="64" t="s">
        <v>183</v>
      </c>
      <c r="C2" s="65"/>
      <c r="D2" s="65"/>
      <c r="E2" s="65"/>
      <c r="F2" s="65"/>
      <c r="G2" s="65"/>
      <c r="H2" s="66">
        <f>H3+H67</f>
        <v>0</v>
      </c>
      <c r="I2" s="57" t="s">
        <v>42</v>
      </c>
      <c r="J2" s="67"/>
      <c r="K2" s="67"/>
      <c r="L2" s="67"/>
      <c r="M2" s="67"/>
      <c r="N2" s="68">
        <f>N3+N67</f>
        <v>0</v>
      </c>
      <c r="O2" s="60"/>
      <c r="P2" s="61"/>
      <c r="Q2" s="62"/>
      <c r="R2" s="62"/>
      <c r="S2" s="62"/>
      <c r="T2" s="62"/>
      <c r="U2" s="62"/>
      <c r="V2" s="62"/>
      <c r="W2" s="62"/>
      <c r="X2" s="62"/>
      <c r="Y2" s="62"/>
      <c r="Z2" s="62"/>
    </row>
    <row r="3">
      <c r="A3" s="63" t="s">
        <v>184</v>
      </c>
      <c r="B3" s="64" t="s">
        <v>185</v>
      </c>
      <c r="C3" s="65"/>
      <c r="D3" s="65"/>
      <c r="E3" s="65"/>
      <c r="F3" s="65"/>
      <c r="G3" s="65"/>
      <c r="H3" s="69">
        <f>SUM(H5,H11,H17,H23,H29,H35,H42,H49)</f>
        <v>0</v>
      </c>
      <c r="I3" s="70">
        <v>45294.0</v>
      </c>
      <c r="J3" s="71"/>
      <c r="K3" s="71"/>
      <c r="L3" s="71"/>
      <c r="M3" s="71"/>
      <c r="N3" s="72">
        <f>SUM(N5,N11,N17,N23,N29,N35,N42,N49)</f>
        <v>0</v>
      </c>
      <c r="O3" s="60"/>
      <c r="P3" s="61"/>
      <c r="Q3" s="62"/>
      <c r="R3" s="62"/>
      <c r="S3" s="62"/>
      <c r="T3" s="62"/>
      <c r="U3" s="62"/>
      <c r="V3" s="62"/>
      <c r="W3" s="62"/>
      <c r="X3" s="62"/>
      <c r="Y3" s="62"/>
      <c r="Z3" s="62"/>
    </row>
    <row r="4">
      <c r="A4" s="73" t="s">
        <v>186</v>
      </c>
      <c r="B4" s="74" t="s">
        <v>187</v>
      </c>
      <c r="C4" s="74" t="s">
        <v>188</v>
      </c>
      <c r="D4" s="75" t="s">
        <v>12</v>
      </c>
      <c r="E4" s="76" t="s">
        <v>189</v>
      </c>
      <c r="F4" s="77" t="s">
        <v>190</v>
      </c>
      <c r="G4" s="75" t="s">
        <v>12</v>
      </c>
      <c r="H4" s="77" t="s">
        <v>189</v>
      </c>
      <c r="I4" s="78" t="s">
        <v>191</v>
      </c>
      <c r="J4" s="58"/>
      <c r="K4" s="58"/>
      <c r="L4" s="78" t="s">
        <v>192</v>
      </c>
      <c r="M4" s="58"/>
      <c r="N4" s="58"/>
      <c r="O4" s="58"/>
      <c r="P4" s="61"/>
      <c r="Q4" s="62"/>
      <c r="R4" s="62"/>
      <c r="S4" s="62"/>
      <c r="T4" s="62"/>
      <c r="U4" s="62"/>
      <c r="V4" s="62"/>
      <c r="W4" s="62"/>
      <c r="X4" s="62"/>
      <c r="Y4" s="62"/>
      <c r="Z4" s="62"/>
    </row>
    <row r="5">
      <c r="A5" s="79" t="s">
        <v>193</v>
      </c>
      <c r="B5" s="80">
        <f>SUM(B6:B10)</f>
        <v>1</v>
      </c>
      <c r="C5" s="81">
        <v>2.0</v>
      </c>
      <c r="D5" s="80">
        <f>SUM(D6:D10)</f>
        <v>0</v>
      </c>
      <c r="E5" s="82">
        <f>(C5/B5)*D5</f>
        <v>0</v>
      </c>
      <c r="F5" s="83">
        <v>1.0</v>
      </c>
      <c r="G5" s="84">
        <f>SUM(G6:G10)</f>
        <v>0</v>
      </c>
      <c r="H5" s="85">
        <f>(F5/B5)*G5</f>
        <v>0</v>
      </c>
      <c r="I5" s="86"/>
      <c r="J5" s="80">
        <f>SUM(J6:J10)</f>
        <v>0</v>
      </c>
      <c r="K5" s="87">
        <f>(C5/B5)*J5</f>
        <v>0</v>
      </c>
      <c r="L5" s="88"/>
      <c r="M5" s="84">
        <f>SUM(M6:M10)</f>
        <v>0</v>
      </c>
      <c r="N5" s="85">
        <f>(F5/B5)*M5</f>
        <v>0</v>
      </c>
      <c r="O5" s="71"/>
      <c r="P5" s="61"/>
      <c r="Q5" s="62"/>
      <c r="R5" s="62"/>
      <c r="S5" s="62"/>
      <c r="T5" s="62"/>
      <c r="U5" s="62"/>
      <c r="V5" s="62"/>
      <c r="W5" s="62"/>
      <c r="X5" s="62"/>
      <c r="Y5" s="62"/>
      <c r="Z5" s="62"/>
    </row>
    <row r="6">
      <c r="A6" s="89" t="s">
        <v>194</v>
      </c>
      <c r="B6" s="90">
        <f t="shared" ref="B6:B10" si="1">COUNTA(A6)</f>
        <v>1</v>
      </c>
      <c r="C6" s="91" t="s">
        <v>14</v>
      </c>
      <c r="D6" s="92">
        <f t="shared" ref="D6:D10" si="2">IF(AND(B6=1,C6="SÍ"),1,0)</f>
        <v>0</v>
      </c>
      <c r="E6" s="93"/>
      <c r="F6" s="91" t="s">
        <v>14</v>
      </c>
      <c r="G6" s="94">
        <f t="shared" ref="G6:G10" si="3">IF(AND(B6=1,F6="SÍ"),1,0)</f>
        <v>0</v>
      </c>
      <c r="H6" s="95"/>
      <c r="I6" s="96" t="s">
        <v>14</v>
      </c>
      <c r="J6" s="92">
        <f t="shared" ref="J6:J10" si="4">IF(AND(D6=1,I6="SÍ"),1,0)</f>
        <v>0</v>
      </c>
      <c r="K6" s="58"/>
      <c r="L6" s="97" t="s">
        <v>14</v>
      </c>
      <c r="M6" s="92">
        <f t="shared" ref="M6:M10" si="5">IF(AND(G6=1,L6="SÍ"),1,0)</f>
        <v>0</v>
      </c>
      <c r="N6" s="58"/>
      <c r="O6" s="98" t="s">
        <v>195</v>
      </c>
      <c r="P6" s="61"/>
      <c r="Q6" s="62"/>
      <c r="R6" s="62"/>
      <c r="S6" s="62"/>
      <c r="T6" s="62"/>
      <c r="U6" s="62"/>
      <c r="V6" s="62"/>
      <c r="W6" s="62"/>
      <c r="X6" s="62"/>
      <c r="Y6" s="62"/>
      <c r="Z6" s="62"/>
    </row>
    <row r="7">
      <c r="A7" s="99"/>
      <c r="B7" s="90">
        <f t="shared" si="1"/>
        <v>0</v>
      </c>
      <c r="C7" s="100" t="s">
        <v>14</v>
      </c>
      <c r="D7" s="92">
        <f t="shared" si="2"/>
        <v>0</v>
      </c>
      <c r="E7" s="93"/>
      <c r="F7" s="91" t="s">
        <v>14</v>
      </c>
      <c r="G7" s="101">
        <f t="shared" si="3"/>
        <v>0</v>
      </c>
      <c r="H7" s="95"/>
      <c r="I7" s="96" t="s">
        <v>14</v>
      </c>
      <c r="J7" s="92">
        <f t="shared" si="4"/>
        <v>0</v>
      </c>
      <c r="K7" s="58"/>
      <c r="L7" s="97" t="s">
        <v>14</v>
      </c>
      <c r="M7" s="92">
        <f t="shared" si="5"/>
        <v>0</v>
      </c>
      <c r="N7" s="58"/>
      <c r="O7" s="98" t="s">
        <v>195</v>
      </c>
      <c r="P7" s="61"/>
      <c r="Q7" s="62"/>
      <c r="R7" s="62"/>
      <c r="S7" s="62"/>
      <c r="T7" s="62"/>
      <c r="U7" s="62"/>
      <c r="V7" s="62"/>
      <c r="W7" s="62"/>
      <c r="X7" s="62"/>
      <c r="Y7" s="62"/>
      <c r="Z7" s="62"/>
    </row>
    <row r="8">
      <c r="A8" s="99"/>
      <c r="B8" s="90">
        <f t="shared" si="1"/>
        <v>0</v>
      </c>
      <c r="C8" s="100" t="s">
        <v>14</v>
      </c>
      <c r="D8" s="92">
        <f t="shared" si="2"/>
        <v>0</v>
      </c>
      <c r="E8" s="65"/>
      <c r="F8" s="100" t="s">
        <v>14</v>
      </c>
      <c r="G8" s="101">
        <f t="shared" si="3"/>
        <v>0</v>
      </c>
      <c r="H8" s="102"/>
      <c r="I8" s="97" t="s">
        <v>14</v>
      </c>
      <c r="J8" s="92">
        <f t="shared" si="4"/>
        <v>0</v>
      </c>
      <c r="K8" s="58"/>
      <c r="L8" s="97" t="s">
        <v>14</v>
      </c>
      <c r="M8" s="92">
        <f t="shared" si="5"/>
        <v>0</v>
      </c>
      <c r="N8" s="58"/>
      <c r="O8" s="98" t="s">
        <v>195</v>
      </c>
      <c r="P8" s="61"/>
      <c r="Q8" s="62"/>
      <c r="R8" s="62"/>
      <c r="S8" s="62"/>
      <c r="T8" s="62"/>
      <c r="U8" s="62"/>
      <c r="V8" s="62"/>
      <c r="W8" s="62"/>
      <c r="X8" s="62"/>
      <c r="Y8" s="62"/>
      <c r="Z8" s="62"/>
    </row>
    <row r="9">
      <c r="A9" s="99"/>
      <c r="B9" s="92">
        <f t="shared" si="1"/>
        <v>0</v>
      </c>
      <c r="C9" s="100" t="s">
        <v>14</v>
      </c>
      <c r="D9" s="92">
        <f t="shared" si="2"/>
        <v>0</v>
      </c>
      <c r="E9" s="65"/>
      <c r="F9" s="100" t="s">
        <v>14</v>
      </c>
      <c r="G9" s="101">
        <f t="shared" si="3"/>
        <v>0</v>
      </c>
      <c r="H9" s="95"/>
      <c r="I9" s="96" t="s">
        <v>14</v>
      </c>
      <c r="J9" s="92">
        <f t="shared" si="4"/>
        <v>0</v>
      </c>
      <c r="K9" s="58"/>
      <c r="L9" s="97" t="s">
        <v>14</v>
      </c>
      <c r="M9" s="92">
        <f t="shared" si="5"/>
        <v>0</v>
      </c>
      <c r="N9" s="58"/>
      <c r="O9" s="98" t="s">
        <v>195</v>
      </c>
      <c r="P9" s="61"/>
      <c r="Q9" s="62"/>
      <c r="R9" s="62"/>
      <c r="S9" s="62"/>
      <c r="T9" s="62"/>
      <c r="U9" s="62"/>
      <c r="V9" s="62"/>
      <c r="W9" s="62"/>
      <c r="X9" s="62"/>
      <c r="Y9" s="62"/>
      <c r="Z9" s="62"/>
    </row>
    <row r="10">
      <c r="A10" s="99"/>
      <c r="B10" s="90">
        <f t="shared" si="1"/>
        <v>0</v>
      </c>
      <c r="C10" s="91" t="s">
        <v>14</v>
      </c>
      <c r="D10" s="90">
        <f t="shared" si="2"/>
        <v>0</v>
      </c>
      <c r="E10" s="93"/>
      <c r="F10" s="91" t="s">
        <v>14</v>
      </c>
      <c r="G10" s="94">
        <f t="shared" si="3"/>
        <v>0</v>
      </c>
      <c r="H10" s="95"/>
      <c r="I10" s="96" t="s">
        <v>14</v>
      </c>
      <c r="J10" s="92">
        <f t="shared" si="4"/>
        <v>0</v>
      </c>
      <c r="K10" s="58"/>
      <c r="L10" s="97" t="s">
        <v>14</v>
      </c>
      <c r="M10" s="92">
        <f t="shared" si="5"/>
        <v>0</v>
      </c>
      <c r="N10" s="58"/>
      <c r="O10" s="98" t="s">
        <v>195</v>
      </c>
      <c r="P10" s="61"/>
      <c r="Q10" s="62"/>
      <c r="R10" s="62"/>
      <c r="S10" s="62"/>
      <c r="T10" s="62"/>
      <c r="U10" s="62"/>
      <c r="V10" s="62"/>
      <c r="W10" s="62"/>
      <c r="X10" s="62"/>
      <c r="Y10" s="62"/>
      <c r="Z10" s="62"/>
    </row>
    <row r="11">
      <c r="A11" s="103" t="s">
        <v>196</v>
      </c>
      <c r="B11" s="104">
        <f>SUM(B12:B16)</f>
        <v>1</v>
      </c>
      <c r="C11" s="105">
        <v>2.0</v>
      </c>
      <c r="D11" s="104">
        <f>SUM(D12:D16)</f>
        <v>0</v>
      </c>
      <c r="E11" s="82">
        <f>(C11/B11)*D11</f>
        <v>0</v>
      </c>
      <c r="F11" s="105">
        <v>2.0</v>
      </c>
      <c r="G11" s="84">
        <f>SUM(G12:G16)</f>
        <v>0</v>
      </c>
      <c r="H11" s="85">
        <f>(F11/B11)*G11</f>
        <v>0</v>
      </c>
      <c r="I11" s="86"/>
      <c r="J11" s="80">
        <f>SUM(J12:J16)</f>
        <v>0</v>
      </c>
      <c r="K11" s="87">
        <f>(C11/B11)*J11</f>
        <v>0</v>
      </c>
      <c r="L11" s="88"/>
      <c r="M11" s="84">
        <f>SUM(M12:M16)</f>
        <v>0</v>
      </c>
      <c r="N11" s="85">
        <f>(F11/B11)*M11</f>
        <v>0</v>
      </c>
      <c r="O11" s="71"/>
      <c r="P11" s="61"/>
      <c r="Q11" s="62"/>
      <c r="R11" s="62"/>
      <c r="S11" s="62"/>
      <c r="T11" s="62"/>
      <c r="U11" s="62"/>
      <c r="V11" s="62"/>
      <c r="W11" s="62"/>
      <c r="X11" s="62"/>
      <c r="Y11" s="62"/>
      <c r="Z11" s="62"/>
    </row>
    <row r="12">
      <c r="A12" s="89" t="s">
        <v>194</v>
      </c>
      <c r="B12" s="90">
        <f t="shared" ref="B12:B16" si="6">COUNTA(A12)</f>
        <v>1</v>
      </c>
      <c r="C12" s="100" t="s">
        <v>14</v>
      </c>
      <c r="D12" s="92">
        <f t="shared" ref="D12:D16" si="7">IF(AND(B12=1,C12="SÍ"),1,0)</f>
        <v>0</v>
      </c>
      <c r="E12" s="65"/>
      <c r="F12" s="106" t="s">
        <v>14</v>
      </c>
      <c r="G12" s="101">
        <f t="shared" ref="G12:G16" si="8">IF(AND(B12=1,F12="SÍ"),1,0)</f>
        <v>0</v>
      </c>
      <c r="H12" s="95"/>
      <c r="I12" s="96" t="s">
        <v>14</v>
      </c>
      <c r="J12" s="92">
        <f t="shared" ref="J12:J16" si="9">IF(AND(D12=1,I12="SÍ"),1,0)</f>
        <v>0</v>
      </c>
      <c r="K12" s="58"/>
      <c r="L12" s="97" t="s">
        <v>14</v>
      </c>
      <c r="M12" s="92">
        <f t="shared" ref="M12:M16" si="10">IF(AND(G12=1,L12="SÍ"),1,0)</f>
        <v>0</v>
      </c>
      <c r="N12" s="58"/>
      <c r="O12" s="98" t="s">
        <v>195</v>
      </c>
      <c r="P12" s="61"/>
      <c r="Q12" s="62"/>
      <c r="R12" s="62"/>
      <c r="S12" s="62"/>
      <c r="T12" s="62"/>
      <c r="U12" s="62"/>
      <c r="V12" s="62"/>
      <c r="W12" s="62"/>
      <c r="X12" s="62"/>
      <c r="Y12" s="62"/>
      <c r="Z12" s="62"/>
    </row>
    <row r="13">
      <c r="A13" s="99"/>
      <c r="B13" s="92">
        <f t="shared" si="6"/>
        <v>0</v>
      </c>
      <c r="C13" s="100" t="s">
        <v>14</v>
      </c>
      <c r="D13" s="92">
        <f t="shared" si="7"/>
        <v>0</v>
      </c>
      <c r="E13" s="65"/>
      <c r="F13" s="106" t="s">
        <v>14</v>
      </c>
      <c r="G13" s="101">
        <f t="shared" si="8"/>
        <v>0</v>
      </c>
      <c r="H13" s="95"/>
      <c r="I13" s="96" t="s">
        <v>14</v>
      </c>
      <c r="J13" s="92">
        <f t="shared" si="9"/>
        <v>0</v>
      </c>
      <c r="K13" s="58"/>
      <c r="L13" s="97" t="s">
        <v>14</v>
      </c>
      <c r="M13" s="92">
        <f t="shared" si="10"/>
        <v>0</v>
      </c>
      <c r="N13" s="58"/>
      <c r="O13" s="98" t="s">
        <v>195</v>
      </c>
      <c r="P13" s="61"/>
      <c r="Q13" s="62"/>
      <c r="R13" s="62"/>
      <c r="S13" s="62"/>
      <c r="T13" s="62"/>
      <c r="U13" s="62"/>
      <c r="V13" s="62"/>
      <c r="W13" s="62"/>
      <c r="X13" s="62"/>
      <c r="Y13" s="62"/>
      <c r="Z13" s="62"/>
    </row>
    <row r="14">
      <c r="A14" s="99"/>
      <c r="B14" s="90">
        <f t="shared" si="6"/>
        <v>0</v>
      </c>
      <c r="C14" s="91" t="s">
        <v>14</v>
      </c>
      <c r="D14" s="92">
        <f t="shared" si="7"/>
        <v>0</v>
      </c>
      <c r="E14" s="93"/>
      <c r="F14" s="107" t="s">
        <v>14</v>
      </c>
      <c r="G14" s="94">
        <f t="shared" si="8"/>
        <v>0</v>
      </c>
      <c r="H14" s="95"/>
      <c r="I14" s="96" t="s">
        <v>14</v>
      </c>
      <c r="J14" s="92">
        <f t="shared" si="9"/>
        <v>0</v>
      </c>
      <c r="K14" s="58"/>
      <c r="L14" s="97" t="s">
        <v>14</v>
      </c>
      <c r="M14" s="92">
        <f t="shared" si="10"/>
        <v>0</v>
      </c>
      <c r="N14" s="58"/>
      <c r="O14" s="98" t="s">
        <v>195</v>
      </c>
      <c r="P14" s="61"/>
      <c r="Q14" s="62"/>
      <c r="R14" s="62"/>
      <c r="S14" s="62"/>
      <c r="T14" s="62"/>
      <c r="U14" s="62"/>
      <c r="V14" s="62"/>
      <c r="W14" s="62"/>
      <c r="X14" s="62"/>
      <c r="Y14" s="62"/>
      <c r="Z14" s="62"/>
    </row>
    <row r="15">
      <c r="A15" s="99"/>
      <c r="B15" s="90">
        <f t="shared" si="6"/>
        <v>0</v>
      </c>
      <c r="C15" s="91" t="s">
        <v>14</v>
      </c>
      <c r="D15" s="92">
        <f t="shared" si="7"/>
        <v>0</v>
      </c>
      <c r="E15" s="93"/>
      <c r="F15" s="107" t="s">
        <v>14</v>
      </c>
      <c r="G15" s="101">
        <f t="shared" si="8"/>
        <v>0</v>
      </c>
      <c r="H15" s="95"/>
      <c r="I15" s="96" t="s">
        <v>14</v>
      </c>
      <c r="J15" s="92">
        <f t="shared" si="9"/>
        <v>0</v>
      </c>
      <c r="K15" s="58"/>
      <c r="L15" s="97" t="s">
        <v>14</v>
      </c>
      <c r="M15" s="92">
        <f t="shared" si="10"/>
        <v>0</v>
      </c>
      <c r="N15" s="58"/>
      <c r="O15" s="98" t="s">
        <v>195</v>
      </c>
      <c r="P15" s="61"/>
      <c r="Q15" s="62"/>
      <c r="R15" s="62"/>
      <c r="S15" s="62"/>
      <c r="T15" s="62"/>
      <c r="U15" s="62"/>
      <c r="V15" s="62"/>
      <c r="W15" s="62"/>
      <c r="X15" s="62"/>
      <c r="Y15" s="62"/>
      <c r="Z15" s="62"/>
    </row>
    <row r="16">
      <c r="A16" s="99"/>
      <c r="B16" s="90">
        <f t="shared" si="6"/>
        <v>0</v>
      </c>
      <c r="C16" s="100" t="s">
        <v>14</v>
      </c>
      <c r="D16" s="92">
        <f t="shared" si="7"/>
        <v>0</v>
      </c>
      <c r="E16" s="65"/>
      <c r="F16" s="106" t="s">
        <v>14</v>
      </c>
      <c r="G16" s="101">
        <f t="shared" si="8"/>
        <v>0</v>
      </c>
      <c r="H16" s="95"/>
      <c r="I16" s="96" t="s">
        <v>14</v>
      </c>
      <c r="J16" s="92">
        <f t="shared" si="9"/>
        <v>0</v>
      </c>
      <c r="K16" s="58"/>
      <c r="L16" s="97" t="s">
        <v>14</v>
      </c>
      <c r="M16" s="92">
        <f t="shared" si="10"/>
        <v>0</v>
      </c>
      <c r="N16" s="58"/>
      <c r="O16" s="98" t="s">
        <v>195</v>
      </c>
      <c r="P16" s="61"/>
      <c r="Q16" s="62"/>
      <c r="R16" s="62"/>
      <c r="S16" s="62"/>
      <c r="T16" s="62"/>
      <c r="U16" s="62"/>
      <c r="V16" s="62"/>
      <c r="W16" s="62"/>
      <c r="X16" s="62"/>
      <c r="Y16" s="62"/>
      <c r="Z16" s="62"/>
    </row>
    <row r="17">
      <c r="A17" s="103" t="s">
        <v>197</v>
      </c>
      <c r="B17" s="80">
        <f>SUM(B18:B22)</f>
        <v>1</v>
      </c>
      <c r="C17" s="81">
        <v>2.0</v>
      </c>
      <c r="D17" s="80">
        <f>SUM(D18:D22)</f>
        <v>0</v>
      </c>
      <c r="E17" s="82">
        <f>(C17/B17)*D17</f>
        <v>0</v>
      </c>
      <c r="F17" s="81">
        <v>1.0</v>
      </c>
      <c r="G17" s="84">
        <f>SUM(G18:G22)</f>
        <v>0</v>
      </c>
      <c r="H17" s="85">
        <f>(F17/B17)*G17</f>
        <v>0</v>
      </c>
      <c r="I17" s="86"/>
      <c r="J17" s="80">
        <f>SUM(J18:J22)</f>
        <v>0</v>
      </c>
      <c r="K17" s="87">
        <f>(C17/B17)*J17</f>
        <v>0</v>
      </c>
      <c r="L17" s="88"/>
      <c r="M17" s="84">
        <f>SUM(M18:M22)</f>
        <v>0</v>
      </c>
      <c r="N17" s="85">
        <f>(F17/B17)*M17</f>
        <v>0</v>
      </c>
      <c r="O17" s="71"/>
      <c r="P17" s="61"/>
      <c r="Q17" s="62"/>
      <c r="R17" s="62"/>
      <c r="S17" s="62"/>
      <c r="T17" s="62"/>
      <c r="U17" s="62"/>
      <c r="V17" s="62"/>
      <c r="W17" s="62"/>
      <c r="X17" s="62"/>
      <c r="Y17" s="62"/>
      <c r="Z17" s="62"/>
    </row>
    <row r="18">
      <c r="A18" s="89" t="s">
        <v>194</v>
      </c>
      <c r="B18" s="90">
        <f t="shared" ref="B18:B22" si="11">COUNTA(A18)</f>
        <v>1</v>
      </c>
      <c r="C18" s="91" t="s">
        <v>14</v>
      </c>
      <c r="D18" s="92">
        <f t="shared" ref="D18:D22" si="12">IF(AND(B18=1,C18="SÍ"),1,0)</f>
        <v>0</v>
      </c>
      <c r="E18" s="93"/>
      <c r="F18" s="107" t="s">
        <v>14</v>
      </c>
      <c r="G18" s="94">
        <f t="shared" ref="G18:G22" si="13">IF(AND(B18=1,F18="SÍ"),1,0)</f>
        <v>0</v>
      </c>
      <c r="H18" s="95"/>
      <c r="I18" s="96" t="s">
        <v>14</v>
      </c>
      <c r="J18" s="92">
        <f t="shared" ref="J18:J22" si="14">IF(AND(D18=1,I18="SÍ"),1,0)</f>
        <v>0</v>
      </c>
      <c r="K18" s="58"/>
      <c r="L18" s="97" t="s">
        <v>14</v>
      </c>
      <c r="M18" s="92">
        <f t="shared" ref="M18:M22" si="15">IF(AND(G18=1,L18="SÍ"),1,0)</f>
        <v>0</v>
      </c>
      <c r="N18" s="58"/>
      <c r="O18" s="98" t="s">
        <v>195</v>
      </c>
      <c r="P18" s="61"/>
      <c r="Q18" s="62"/>
      <c r="R18" s="62"/>
      <c r="S18" s="62"/>
      <c r="T18" s="62"/>
      <c r="U18" s="62"/>
      <c r="V18" s="62"/>
      <c r="W18" s="62"/>
      <c r="X18" s="62"/>
      <c r="Y18" s="62"/>
      <c r="Z18" s="62"/>
    </row>
    <row r="19">
      <c r="A19" s="99"/>
      <c r="B19" s="90">
        <f t="shared" si="11"/>
        <v>0</v>
      </c>
      <c r="C19" s="100" t="s">
        <v>14</v>
      </c>
      <c r="D19" s="92">
        <f t="shared" si="12"/>
        <v>0</v>
      </c>
      <c r="E19" s="93"/>
      <c r="F19" s="107" t="s">
        <v>14</v>
      </c>
      <c r="G19" s="101">
        <f t="shared" si="13"/>
        <v>0</v>
      </c>
      <c r="H19" s="95"/>
      <c r="I19" s="96" t="s">
        <v>14</v>
      </c>
      <c r="J19" s="92">
        <f t="shared" si="14"/>
        <v>0</v>
      </c>
      <c r="K19" s="58"/>
      <c r="L19" s="97" t="s">
        <v>14</v>
      </c>
      <c r="M19" s="92">
        <f t="shared" si="15"/>
        <v>0</v>
      </c>
      <c r="N19" s="58"/>
      <c r="O19" s="98" t="s">
        <v>195</v>
      </c>
      <c r="P19" s="61"/>
      <c r="Q19" s="62"/>
      <c r="R19" s="62"/>
      <c r="S19" s="62"/>
      <c r="T19" s="62"/>
      <c r="U19" s="62"/>
      <c r="V19" s="62"/>
      <c r="W19" s="62"/>
      <c r="X19" s="62"/>
      <c r="Y19" s="62"/>
      <c r="Z19" s="62"/>
    </row>
    <row r="20">
      <c r="A20" s="99"/>
      <c r="B20" s="90">
        <f t="shared" si="11"/>
        <v>0</v>
      </c>
      <c r="C20" s="100" t="s">
        <v>14</v>
      </c>
      <c r="D20" s="92">
        <f t="shared" si="12"/>
        <v>0</v>
      </c>
      <c r="E20" s="65"/>
      <c r="F20" s="106" t="s">
        <v>14</v>
      </c>
      <c r="G20" s="101">
        <f t="shared" si="13"/>
        <v>0</v>
      </c>
      <c r="H20" s="95"/>
      <c r="I20" s="96" t="s">
        <v>14</v>
      </c>
      <c r="J20" s="92">
        <f t="shared" si="14"/>
        <v>0</v>
      </c>
      <c r="K20" s="58"/>
      <c r="L20" s="97" t="s">
        <v>14</v>
      </c>
      <c r="M20" s="92">
        <f t="shared" si="15"/>
        <v>0</v>
      </c>
      <c r="N20" s="58"/>
      <c r="O20" s="98" t="s">
        <v>195</v>
      </c>
      <c r="P20" s="61"/>
      <c r="Q20" s="62"/>
      <c r="R20" s="62"/>
      <c r="S20" s="62"/>
      <c r="T20" s="62"/>
      <c r="U20" s="62"/>
      <c r="V20" s="62"/>
      <c r="W20" s="62"/>
      <c r="X20" s="62"/>
      <c r="Y20" s="62"/>
      <c r="Z20" s="62"/>
    </row>
    <row r="21">
      <c r="A21" s="99"/>
      <c r="B21" s="92">
        <f t="shared" si="11"/>
        <v>0</v>
      </c>
      <c r="C21" s="100" t="s">
        <v>14</v>
      </c>
      <c r="D21" s="92">
        <f t="shared" si="12"/>
        <v>0</v>
      </c>
      <c r="E21" s="65"/>
      <c r="F21" s="106" t="s">
        <v>14</v>
      </c>
      <c r="G21" s="101">
        <f t="shared" si="13"/>
        <v>0</v>
      </c>
      <c r="H21" s="95"/>
      <c r="I21" s="96" t="s">
        <v>14</v>
      </c>
      <c r="J21" s="92">
        <f t="shared" si="14"/>
        <v>0</v>
      </c>
      <c r="K21" s="58"/>
      <c r="L21" s="97" t="s">
        <v>14</v>
      </c>
      <c r="M21" s="92">
        <f t="shared" si="15"/>
        <v>0</v>
      </c>
      <c r="N21" s="58"/>
      <c r="O21" s="98" t="s">
        <v>195</v>
      </c>
      <c r="P21" s="61"/>
      <c r="Q21" s="62"/>
      <c r="R21" s="62"/>
      <c r="S21" s="62"/>
      <c r="T21" s="62"/>
      <c r="U21" s="62"/>
      <c r="V21" s="62"/>
      <c r="W21" s="62"/>
      <c r="X21" s="62"/>
      <c r="Y21" s="62"/>
      <c r="Z21" s="62"/>
    </row>
    <row r="22">
      <c r="A22" s="99"/>
      <c r="B22" s="90">
        <f t="shared" si="11"/>
        <v>0</v>
      </c>
      <c r="C22" s="91" t="s">
        <v>14</v>
      </c>
      <c r="D22" s="92">
        <f t="shared" si="12"/>
        <v>0</v>
      </c>
      <c r="E22" s="93"/>
      <c r="F22" s="107" t="s">
        <v>14</v>
      </c>
      <c r="G22" s="94">
        <f t="shared" si="13"/>
        <v>0</v>
      </c>
      <c r="H22" s="95"/>
      <c r="I22" s="96" t="s">
        <v>14</v>
      </c>
      <c r="J22" s="92">
        <f t="shared" si="14"/>
        <v>0</v>
      </c>
      <c r="K22" s="58"/>
      <c r="L22" s="97" t="s">
        <v>14</v>
      </c>
      <c r="M22" s="92">
        <f t="shared" si="15"/>
        <v>0</v>
      </c>
      <c r="N22" s="58"/>
      <c r="O22" s="98" t="s">
        <v>195</v>
      </c>
      <c r="P22" s="61"/>
      <c r="Q22" s="62"/>
      <c r="R22" s="62"/>
      <c r="S22" s="62"/>
      <c r="T22" s="62"/>
      <c r="U22" s="62"/>
      <c r="V22" s="62"/>
      <c r="W22" s="62"/>
      <c r="X22" s="62"/>
      <c r="Y22" s="62"/>
      <c r="Z22" s="62"/>
    </row>
    <row r="23">
      <c r="A23" s="103" t="s">
        <v>198</v>
      </c>
      <c r="B23" s="104">
        <f>SUM(B24:B28)</f>
        <v>1</v>
      </c>
      <c r="C23" s="81">
        <v>2.0</v>
      </c>
      <c r="D23" s="80">
        <f>SUM(D24:D28)</f>
        <v>0</v>
      </c>
      <c r="E23" s="82">
        <f>(C23/B23)*D23</f>
        <v>0</v>
      </c>
      <c r="F23" s="105">
        <v>1.0</v>
      </c>
      <c r="G23" s="84">
        <f>SUM(G24:G28)</f>
        <v>0</v>
      </c>
      <c r="H23" s="85">
        <f>(F23/B23)*G23</f>
        <v>0</v>
      </c>
      <c r="I23" s="86"/>
      <c r="J23" s="80">
        <f>SUM(J24:J28)</f>
        <v>0</v>
      </c>
      <c r="K23" s="87">
        <f>(C23/B23)*J23</f>
        <v>0</v>
      </c>
      <c r="L23" s="88"/>
      <c r="M23" s="84">
        <f>SUM(M24:M28)</f>
        <v>0</v>
      </c>
      <c r="N23" s="85">
        <f>(F23/B23)*M23</f>
        <v>0</v>
      </c>
      <c r="O23" s="71"/>
      <c r="P23" s="61"/>
      <c r="Q23" s="62"/>
      <c r="R23" s="62"/>
      <c r="S23" s="62"/>
      <c r="T23" s="62"/>
      <c r="U23" s="62"/>
      <c r="V23" s="62"/>
      <c r="W23" s="62"/>
      <c r="X23" s="62"/>
      <c r="Y23" s="62"/>
      <c r="Z23" s="62"/>
    </row>
    <row r="24">
      <c r="A24" s="89" t="s">
        <v>194</v>
      </c>
      <c r="B24" s="90">
        <f t="shared" ref="B24:B28" si="16">COUNTA(A24)</f>
        <v>1</v>
      </c>
      <c r="C24" s="100" t="s">
        <v>14</v>
      </c>
      <c r="D24" s="92">
        <f t="shared" ref="D24:D28" si="17">IF(AND(B24=1,C24="SÍ"),1,0)</f>
        <v>0</v>
      </c>
      <c r="E24" s="65"/>
      <c r="F24" s="106" t="s">
        <v>14</v>
      </c>
      <c r="G24" s="101">
        <f t="shared" ref="G24:G28" si="18">IF(AND(B24=1,F24="SÍ"),1,0)</f>
        <v>0</v>
      </c>
      <c r="H24" s="95"/>
      <c r="I24" s="96" t="s">
        <v>14</v>
      </c>
      <c r="J24" s="92">
        <f t="shared" ref="J24:J28" si="19">IF(AND(D24=1,I24="SÍ"),1,0)</f>
        <v>0</v>
      </c>
      <c r="K24" s="58"/>
      <c r="L24" s="97" t="s">
        <v>14</v>
      </c>
      <c r="M24" s="92">
        <f t="shared" ref="M24:M28" si="20">IF(AND(G24=1,L24="SÍ"),1,0)</f>
        <v>0</v>
      </c>
      <c r="N24" s="58"/>
      <c r="O24" s="98" t="s">
        <v>195</v>
      </c>
      <c r="P24" s="61"/>
      <c r="Q24" s="62"/>
      <c r="R24" s="62"/>
      <c r="S24" s="62"/>
      <c r="T24" s="62"/>
      <c r="U24" s="62"/>
      <c r="V24" s="62"/>
      <c r="W24" s="62"/>
      <c r="X24" s="62"/>
      <c r="Y24" s="62"/>
      <c r="Z24" s="62"/>
    </row>
    <row r="25">
      <c r="A25" s="99"/>
      <c r="B25" s="92">
        <f t="shared" si="16"/>
        <v>0</v>
      </c>
      <c r="C25" s="100" t="s">
        <v>14</v>
      </c>
      <c r="D25" s="92">
        <f t="shared" si="17"/>
        <v>0</v>
      </c>
      <c r="E25" s="65"/>
      <c r="F25" s="106" t="s">
        <v>14</v>
      </c>
      <c r="G25" s="101">
        <f t="shared" si="18"/>
        <v>0</v>
      </c>
      <c r="H25" s="95"/>
      <c r="I25" s="96" t="s">
        <v>14</v>
      </c>
      <c r="J25" s="92">
        <f t="shared" si="19"/>
        <v>0</v>
      </c>
      <c r="K25" s="58"/>
      <c r="L25" s="97" t="s">
        <v>14</v>
      </c>
      <c r="M25" s="92">
        <f t="shared" si="20"/>
        <v>0</v>
      </c>
      <c r="N25" s="58"/>
      <c r="O25" s="98" t="s">
        <v>195</v>
      </c>
      <c r="P25" s="61"/>
      <c r="Q25" s="62"/>
      <c r="R25" s="62"/>
      <c r="S25" s="62"/>
      <c r="T25" s="62"/>
      <c r="U25" s="62"/>
      <c r="V25" s="62"/>
      <c r="W25" s="62"/>
      <c r="X25" s="62"/>
      <c r="Y25" s="62"/>
      <c r="Z25" s="62"/>
    </row>
    <row r="26">
      <c r="A26" s="99"/>
      <c r="B26" s="90">
        <f t="shared" si="16"/>
        <v>0</v>
      </c>
      <c r="C26" s="91" t="s">
        <v>14</v>
      </c>
      <c r="D26" s="92">
        <f t="shared" si="17"/>
        <v>0</v>
      </c>
      <c r="E26" s="93"/>
      <c r="F26" s="107" t="s">
        <v>14</v>
      </c>
      <c r="G26" s="94">
        <f t="shared" si="18"/>
        <v>0</v>
      </c>
      <c r="H26" s="95"/>
      <c r="I26" s="96" t="s">
        <v>14</v>
      </c>
      <c r="J26" s="92">
        <f t="shared" si="19"/>
        <v>0</v>
      </c>
      <c r="K26" s="58"/>
      <c r="L26" s="97" t="s">
        <v>14</v>
      </c>
      <c r="M26" s="92">
        <f t="shared" si="20"/>
        <v>0</v>
      </c>
      <c r="N26" s="58"/>
      <c r="O26" s="98" t="s">
        <v>195</v>
      </c>
      <c r="P26" s="61"/>
      <c r="Q26" s="62"/>
      <c r="R26" s="62"/>
      <c r="S26" s="62"/>
      <c r="T26" s="62"/>
      <c r="U26" s="62"/>
      <c r="V26" s="62"/>
      <c r="W26" s="62"/>
      <c r="X26" s="62"/>
      <c r="Y26" s="62"/>
      <c r="Z26" s="62"/>
    </row>
    <row r="27">
      <c r="A27" s="99"/>
      <c r="B27" s="90">
        <f t="shared" si="16"/>
        <v>0</v>
      </c>
      <c r="C27" s="100" t="s">
        <v>14</v>
      </c>
      <c r="D27" s="92">
        <f t="shared" si="17"/>
        <v>0</v>
      </c>
      <c r="E27" s="93"/>
      <c r="F27" s="107" t="s">
        <v>14</v>
      </c>
      <c r="G27" s="101">
        <f t="shared" si="18"/>
        <v>0</v>
      </c>
      <c r="H27" s="95"/>
      <c r="I27" s="96" t="s">
        <v>14</v>
      </c>
      <c r="J27" s="92">
        <f t="shared" si="19"/>
        <v>0</v>
      </c>
      <c r="K27" s="58"/>
      <c r="L27" s="97" t="s">
        <v>14</v>
      </c>
      <c r="M27" s="92">
        <f t="shared" si="20"/>
        <v>0</v>
      </c>
      <c r="N27" s="58"/>
      <c r="O27" s="98" t="s">
        <v>195</v>
      </c>
      <c r="P27" s="61"/>
      <c r="Q27" s="62"/>
      <c r="R27" s="62"/>
      <c r="S27" s="62"/>
      <c r="T27" s="62"/>
      <c r="U27" s="62"/>
      <c r="V27" s="62"/>
      <c r="W27" s="62"/>
      <c r="X27" s="62"/>
      <c r="Y27" s="62"/>
      <c r="Z27" s="62"/>
    </row>
    <row r="28">
      <c r="A28" s="99"/>
      <c r="B28" s="90">
        <f t="shared" si="16"/>
        <v>0</v>
      </c>
      <c r="C28" s="100" t="s">
        <v>14</v>
      </c>
      <c r="D28" s="92">
        <f t="shared" si="17"/>
        <v>0</v>
      </c>
      <c r="E28" s="65"/>
      <c r="F28" s="106" t="s">
        <v>14</v>
      </c>
      <c r="G28" s="101">
        <f t="shared" si="18"/>
        <v>0</v>
      </c>
      <c r="H28" s="95"/>
      <c r="I28" s="96" t="s">
        <v>14</v>
      </c>
      <c r="J28" s="92">
        <f t="shared" si="19"/>
        <v>0</v>
      </c>
      <c r="K28" s="58"/>
      <c r="L28" s="97" t="s">
        <v>14</v>
      </c>
      <c r="M28" s="92">
        <f t="shared" si="20"/>
        <v>0</v>
      </c>
      <c r="N28" s="58"/>
      <c r="O28" s="98" t="s">
        <v>195</v>
      </c>
      <c r="P28" s="61"/>
      <c r="Q28" s="62"/>
      <c r="R28" s="62"/>
      <c r="S28" s="62"/>
      <c r="T28" s="62"/>
      <c r="U28" s="62"/>
      <c r="V28" s="62"/>
      <c r="W28" s="62"/>
      <c r="X28" s="62"/>
      <c r="Y28" s="62"/>
      <c r="Z28" s="62"/>
    </row>
    <row r="29">
      <c r="A29" s="103" t="s">
        <v>199</v>
      </c>
      <c r="B29" s="80">
        <f>SUM(B30:B34)</f>
        <v>1</v>
      </c>
      <c r="C29" s="81">
        <v>2.0</v>
      </c>
      <c r="D29" s="80">
        <f>SUM(D30:D34)</f>
        <v>0</v>
      </c>
      <c r="E29" s="82">
        <f>(C29/B29)*D29</f>
        <v>0</v>
      </c>
      <c r="F29" s="81">
        <v>1.0</v>
      </c>
      <c r="G29" s="84">
        <f>SUM(G30:G34)</f>
        <v>0</v>
      </c>
      <c r="H29" s="85">
        <f>(F29/B29)*G29</f>
        <v>0</v>
      </c>
      <c r="I29" s="108"/>
      <c r="J29" s="80">
        <f>SUM(J30:J34)</f>
        <v>0</v>
      </c>
      <c r="K29" s="87">
        <f>(C29/B29)*J29</f>
        <v>0</v>
      </c>
      <c r="L29" s="88"/>
      <c r="M29" s="84">
        <f>SUM(M30:M34)</f>
        <v>0</v>
      </c>
      <c r="N29" s="85">
        <f>(F29/B29)*M29</f>
        <v>0</v>
      </c>
      <c r="O29" s="71"/>
      <c r="P29" s="61"/>
      <c r="Q29" s="62"/>
      <c r="R29" s="62"/>
      <c r="S29" s="62"/>
      <c r="T29" s="62"/>
      <c r="U29" s="62"/>
      <c r="V29" s="62"/>
      <c r="W29" s="62"/>
      <c r="X29" s="62"/>
      <c r="Y29" s="62"/>
      <c r="Z29" s="62"/>
    </row>
    <row r="30">
      <c r="A30" s="89" t="s">
        <v>194</v>
      </c>
      <c r="B30" s="92">
        <f t="shared" ref="B30:B34" si="21">COUNTA(A30)</f>
        <v>1</v>
      </c>
      <c r="C30" s="100" t="s">
        <v>14</v>
      </c>
      <c r="D30" s="92">
        <f t="shared" ref="D30:D34" si="22">IF(AND(B30=1,C30="SÍ"),1,0)</f>
        <v>0</v>
      </c>
      <c r="E30" s="65"/>
      <c r="F30" s="106" t="s">
        <v>14</v>
      </c>
      <c r="G30" s="101">
        <f t="shared" ref="G30:G34" si="23">IF(AND(B30=1,F30="SÍ"),1,0)</f>
        <v>0</v>
      </c>
      <c r="H30" s="109"/>
      <c r="I30" s="96" t="s">
        <v>14</v>
      </c>
      <c r="J30" s="92">
        <f t="shared" ref="J30:J34" si="24">IF(AND(D30=1,I30="SÍ"),1,0)</f>
        <v>0</v>
      </c>
      <c r="K30" s="58"/>
      <c r="L30" s="97" t="s">
        <v>14</v>
      </c>
      <c r="M30" s="92">
        <f t="shared" ref="M30:M34" si="25">IF(AND(G30=1,L30="SÍ"),1,0)</f>
        <v>0</v>
      </c>
      <c r="N30" s="58"/>
      <c r="O30" s="98" t="s">
        <v>195</v>
      </c>
      <c r="P30" s="61"/>
      <c r="Q30" s="62"/>
      <c r="R30" s="62"/>
      <c r="S30" s="62"/>
      <c r="T30" s="62"/>
      <c r="U30" s="62"/>
      <c r="V30" s="62"/>
      <c r="W30" s="62"/>
      <c r="X30" s="62"/>
      <c r="Y30" s="62"/>
      <c r="Z30" s="62"/>
    </row>
    <row r="31">
      <c r="A31" s="99"/>
      <c r="B31" s="90">
        <f t="shared" si="21"/>
        <v>0</v>
      </c>
      <c r="C31" s="91" t="s">
        <v>14</v>
      </c>
      <c r="D31" s="92">
        <f t="shared" si="22"/>
        <v>0</v>
      </c>
      <c r="E31" s="93"/>
      <c r="F31" s="107" t="s">
        <v>14</v>
      </c>
      <c r="G31" s="94">
        <f t="shared" si="23"/>
        <v>0</v>
      </c>
      <c r="H31" s="95"/>
      <c r="I31" s="96" t="s">
        <v>14</v>
      </c>
      <c r="J31" s="92">
        <f t="shared" si="24"/>
        <v>0</v>
      </c>
      <c r="K31" s="58"/>
      <c r="L31" s="97" t="s">
        <v>14</v>
      </c>
      <c r="M31" s="92">
        <f t="shared" si="25"/>
        <v>0</v>
      </c>
      <c r="N31" s="58"/>
      <c r="O31" s="98" t="s">
        <v>195</v>
      </c>
      <c r="P31" s="61"/>
      <c r="Q31" s="62"/>
      <c r="R31" s="62"/>
      <c r="S31" s="62"/>
      <c r="T31" s="62"/>
      <c r="U31" s="62"/>
      <c r="V31" s="62"/>
      <c r="W31" s="62"/>
      <c r="X31" s="62"/>
      <c r="Y31" s="62"/>
      <c r="Z31" s="62"/>
    </row>
    <row r="32">
      <c r="A32" s="99"/>
      <c r="B32" s="90">
        <f t="shared" si="21"/>
        <v>0</v>
      </c>
      <c r="C32" s="100" t="s">
        <v>14</v>
      </c>
      <c r="D32" s="92">
        <f t="shared" si="22"/>
        <v>0</v>
      </c>
      <c r="E32" s="93"/>
      <c r="F32" s="107" t="s">
        <v>14</v>
      </c>
      <c r="G32" s="101">
        <f t="shared" si="23"/>
        <v>0</v>
      </c>
      <c r="H32" s="95"/>
      <c r="I32" s="96" t="s">
        <v>14</v>
      </c>
      <c r="J32" s="92">
        <f t="shared" si="24"/>
        <v>0</v>
      </c>
      <c r="K32" s="58"/>
      <c r="L32" s="97" t="s">
        <v>14</v>
      </c>
      <c r="M32" s="92">
        <f t="shared" si="25"/>
        <v>0</v>
      </c>
      <c r="N32" s="58"/>
      <c r="O32" s="98" t="s">
        <v>195</v>
      </c>
      <c r="P32" s="61"/>
      <c r="Q32" s="62"/>
      <c r="R32" s="62"/>
      <c r="S32" s="62"/>
      <c r="T32" s="62"/>
      <c r="U32" s="62"/>
      <c r="V32" s="62"/>
      <c r="W32" s="62"/>
      <c r="X32" s="62"/>
      <c r="Y32" s="62"/>
      <c r="Z32" s="62"/>
    </row>
    <row r="33">
      <c r="A33" s="99"/>
      <c r="B33" s="90">
        <f t="shared" si="21"/>
        <v>0</v>
      </c>
      <c r="C33" s="100" t="s">
        <v>14</v>
      </c>
      <c r="D33" s="92">
        <f t="shared" si="22"/>
        <v>0</v>
      </c>
      <c r="E33" s="65"/>
      <c r="F33" s="106" t="s">
        <v>14</v>
      </c>
      <c r="G33" s="101">
        <f t="shared" si="23"/>
        <v>0</v>
      </c>
      <c r="H33" s="102"/>
      <c r="I33" s="97" t="s">
        <v>14</v>
      </c>
      <c r="J33" s="92">
        <f t="shared" si="24"/>
        <v>0</v>
      </c>
      <c r="K33" s="58"/>
      <c r="L33" s="97" t="s">
        <v>14</v>
      </c>
      <c r="M33" s="92">
        <f t="shared" si="25"/>
        <v>0</v>
      </c>
      <c r="N33" s="58"/>
      <c r="O33" s="98" t="s">
        <v>195</v>
      </c>
      <c r="P33" s="61"/>
      <c r="Q33" s="62"/>
      <c r="R33" s="62"/>
      <c r="S33" s="62"/>
      <c r="T33" s="62"/>
      <c r="U33" s="62"/>
      <c r="V33" s="62"/>
      <c r="W33" s="62"/>
      <c r="X33" s="62"/>
      <c r="Y33" s="62"/>
      <c r="Z33" s="62"/>
    </row>
    <row r="34">
      <c r="A34" s="99"/>
      <c r="B34" s="92">
        <f t="shared" si="21"/>
        <v>0</v>
      </c>
      <c r="C34" s="100" t="s">
        <v>14</v>
      </c>
      <c r="D34" s="92">
        <f t="shared" si="22"/>
        <v>0</v>
      </c>
      <c r="E34" s="65"/>
      <c r="F34" s="106" t="s">
        <v>14</v>
      </c>
      <c r="G34" s="101">
        <f t="shared" si="23"/>
        <v>0</v>
      </c>
      <c r="H34" s="95"/>
      <c r="I34" s="96" t="s">
        <v>14</v>
      </c>
      <c r="J34" s="92">
        <f t="shared" si="24"/>
        <v>0</v>
      </c>
      <c r="K34" s="58"/>
      <c r="L34" s="97" t="s">
        <v>14</v>
      </c>
      <c r="M34" s="92">
        <f t="shared" si="25"/>
        <v>0</v>
      </c>
      <c r="N34" s="58"/>
      <c r="O34" s="98" t="s">
        <v>195</v>
      </c>
      <c r="P34" s="61"/>
      <c r="Q34" s="62"/>
      <c r="R34" s="62"/>
      <c r="S34" s="62"/>
      <c r="T34" s="62"/>
      <c r="U34" s="62"/>
      <c r="V34" s="62"/>
      <c r="W34" s="62"/>
      <c r="X34" s="62"/>
      <c r="Y34" s="62"/>
      <c r="Z34" s="62"/>
    </row>
    <row r="35">
      <c r="A35" s="103" t="s">
        <v>200</v>
      </c>
      <c r="B35" s="104">
        <f>SUM(B36:B40)</f>
        <v>1</v>
      </c>
      <c r="C35" s="105">
        <v>2.0</v>
      </c>
      <c r="D35" s="80">
        <f>SUM(D36:D40)</f>
        <v>0</v>
      </c>
      <c r="E35" s="82">
        <f>(C35/B35)*D35</f>
        <v>0</v>
      </c>
      <c r="F35" s="105">
        <v>1.0</v>
      </c>
      <c r="G35" s="84">
        <f>SUM(G36:G40)</f>
        <v>0</v>
      </c>
      <c r="H35" s="85">
        <f>(F35/B35)*G35</f>
        <v>0</v>
      </c>
      <c r="I35" s="86"/>
      <c r="J35" s="80">
        <f>SUM(J36:J40)</f>
        <v>0</v>
      </c>
      <c r="K35" s="87">
        <f>(C35/B35)*J35</f>
        <v>0</v>
      </c>
      <c r="L35" s="88"/>
      <c r="M35" s="84">
        <f>SUM(M36:M40)</f>
        <v>0</v>
      </c>
      <c r="N35" s="85">
        <f>(F35/B35)*M35</f>
        <v>0</v>
      </c>
      <c r="O35" s="71"/>
      <c r="P35" s="61"/>
      <c r="Q35" s="62"/>
      <c r="R35" s="62"/>
      <c r="S35" s="62"/>
      <c r="T35" s="62"/>
      <c r="U35" s="62"/>
      <c r="V35" s="62"/>
      <c r="W35" s="62"/>
      <c r="X35" s="62"/>
      <c r="Y35" s="62"/>
      <c r="Z35" s="62"/>
    </row>
    <row r="36">
      <c r="A36" s="89" t="s">
        <v>194</v>
      </c>
      <c r="B36" s="90">
        <f t="shared" ref="B36:B40" si="26">COUNTA(A36)</f>
        <v>1</v>
      </c>
      <c r="C36" s="100" t="s">
        <v>14</v>
      </c>
      <c r="D36" s="92">
        <f t="shared" ref="D36:D40" si="27">IF(AND(B36=1,C36="SÍ"),1,0)</f>
        <v>0</v>
      </c>
      <c r="E36" s="93"/>
      <c r="F36" s="107" t="s">
        <v>14</v>
      </c>
      <c r="G36" s="101">
        <f t="shared" ref="G36:G40" si="28">IF(AND(B36=1,F36="SÍ"),1,0)</f>
        <v>0</v>
      </c>
      <c r="H36" s="95"/>
      <c r="I36" s="96" t="s">
        <v>14</v>
      </c>
      <c r="J36" s="92">
        <f t="shared" ref="J36:J40" si="29">IF(AND(D36=1,I36="SÍ"),1,0)</f>
        <v>0</v>
      </c>
      <c r="K36" s="58"/>
      <c r="L36" s="97" t="s">
        <v>14</v>
      </c>
      <c r="M36" s="92">
        <f t="shared" ref="M36:M40" si="30">IF(AND(G36=1,L36="SÍ"),1,0)</f>
        <v>0</v>
      </c>
      <c r="N36" s="58"/>
      <c r="O36" s="98" t="s">
        <v>195</v>
      </c>
      <c r="P36" s="61"/>
      <c r="Q36" s="62"/>
      <c r="R36" s="62"/>
      <c r="S36" s="62"/>
      <c r="T36" s="62"/>
      <c r="U36" s="62"/>
      <c r="V36" s="62"/>
      <c r="W36" s="62"/>
      <c r="X36" s="62"/>
      <c r="Y36" s="62"/>
      <c r="Z36" s="62"/>
    </row>
    <row r="37">
      <c r="A37" s="99"/>
      <c r="B37" s="90">
        <f t="shared" si="26"/>
        <v>0</v>
      </c>
      <c r="C37" s="100" t="s">
        <v>14</v>
      </c>
      <c r="D37" s="92">
        <f t="shared" si="27"/>
        <v>0</v>
      </c>
      <c r="E37" s="65"/>
      <c r="F37" s="106" t="s">
        <v>14</v>
      </c>
      <c r="G37" s="101">
        <f t="shared" si="28"/>
        <v>0</v>
      </c>
      <c r="H37" s="102"/>
      <c r="I37" s="97" t="s">
        <v>14</v>
      </c>
      <c r="J37" s="92">
        <f t="shared" si="29"/>
        <v>0</v>
      </c>
      <c r="K37" s="58"/>
      <c r="L37" s="97" t="s">
        <v>14</v>
      </c>
      <c r="M37" s="92">
        <f t="shared" si="30"/>
        <v>0</v>
      </c>
      <c r="N37" s="58"/>
      <c r="O37" s="98" t="s">
        <v>195</v>
      </c>
      <c r="P37" s="61"/>
      <c r="Q37" s="62"/>
      <c r="R37" s="62"/>
      <c r="S37" s="62"/>
      <c r="T37" s="62"/>
      <c r="U37" s="62"/>
      <c r="V37" s="62"/>
      <c r="W37" s="62"/>
      <c r="X37" s="62"/>
      <c r="Y37" s="62"/>
      <c r="Z37" s="62"/>
    </row>
    <row r="38">
      <c r="A38" s="99"/>
      <c r="B38" s="92">
        <f t="shared" si="26"/>
        <v>0</v>
      </c>
      <c r="C38" s="100" t="s">
        <v>14</v>
      </c>
      <c r="D38" s="92">
        <f t="shared" si="27"/>
        <v>0</v>
      </c>
      <c r="E38" s="65"/>
      <c r="F38" s="106" t="s">
        <v>14</v>
      </c>
      <c r="G38" s="101">
        <f t="shared" si="28"/>
        <v>0</v>
      </c>
      <c r="H38" s="95"/>
      <c r="I38" s="96" t="s">
        <v>14</v>
      </c>
      <c r="J38" s="92">
        <f t="shared" si="29"/>
        <v>0</v>
      </c>
      <c r="K38" s="58"/>
      <c r="L38" s="97" t="s">
        <v>14</v>
      </c>
      <c r="M38" s="92">
        <f t="shared" si="30"/>
        <v>0</v>
      </c>
      <c r="N38" s="58"/>
      <c r="O38" s="98" t="s">
        <v>195</v>
      </c>
      <c r="P38" s="61"/>
      <c r="Q38" s="62"/>
      <c r="R38" s="62"/>
      <c r="S38" s="62"/>
      <c r="T38" s="62"/>
      <c r="U38" s="62"/>
      <c r="V38" s="62"/>
      <c r="W38" s="62"/>
      <c r="X38" s="62"/>
      <c r="Y38" s="62"/>
      <c r="Z38" s="62"/>
    </row>
    <row r="39">
      <c r="A39" s="99"/>
      <c r="B39" s="90">
        <f t="shared" si="26"/>
        <v>0</v>
      </c>
      <c r="C39" s="91" t="s">
        <v>14</v>
      </c>
      <c r="D39" s="92">
        <f t="shared" si="27"/>
        <v>0</v>
      </c>
      <c r="E39" s="93"/>
      <c r="F39" s="107" t="s">
        <v>14</v>
      </c>
      <c r="G39" s="94">
        <f t="shared" si="28"/>
        <v>0</v>
      </c>
      <c r="H39" s="95"/>
      <c r="I39" s="96" t="s">
        <v>14</v>
      </c>
      <c r="J39" s="92">
        <f t="shared" si="29"/>
        <v>0</v>
      </c>
      <c r="K39" s="58"/>
      <c r="L39" s="97" t="s">
        <v>14</v>
      </c>
      <c r="M39" s="92">
        <f t="shared" si="30"/>
        <v>0</v>
      </c>
      <c r="N39" s="58"/>
      <c r="O39" s="98" t="s">
        <v>195</v>
      </c>
      <c r="P39" s="61"/>
      <c r="Q39" s="62"/>
      <c r="R39" s="62"/>
      <c r="S39" s="62"/>
      <c r="T39" s="62"/>
      <c r="U39" s="62"/>
      <c r="V39" s="62"/>
      <c r="W39" s="62"/>
      <c r="X39" s="62"/>
      <c r="Y39" s="62"/>
      <c r="Z39" s="62"/>
    </row>
    <row r="40">
      <c r="A40" s="99"/>
      <c r="B40" s="90">
        <f t="shared" si="26"/>
        <v>0</v>
      </c>
      <c r="C40" s="100" t="s">
        <v>14</v>
      </c>
      <c r="D40" s="92">
        <f t="shared" si="27"/>
        <v>0</v>
      </c>
      <c r="E40" s="93"/>
      <c r="F40" s="107" t="s">
        <v>14</v>
      </c>
      <c r="G40" s="101">
        <f t="shared" si="28"/>
        <v>0</v>
      </c>
      <c r="H40" s="95"/>
      <c r="I40" s="96" t="s">
        <v>14</v>
      </c>
      <c r="J40" s="92">
        <f t="shared" si="29"/>
        <v>0</v>
      </c>
      <c r="K40" s="58"/>
      <c r="L40" s="97" t="s">
        <v>14</v>
      </c>
      <c r="M40" s="92">
        <f t="shared" si="30"/>
        <v>0</v>
      </c>
      <c r="N40" s="58"/>
      <c r="O40" s="98" t="s">
        <v>195</v>
      </c>
      <c r="P40" s="61"/>
      <c r="Q40" s="62"/>
      <c r="R40" s="62"/>
      <c r="S40" s="62"/>
      <c r="T40" s="62"/>
      <c r="U40" s="62"/>
      <c r="V40" s="62"/>
      <c r="W40" s="62"/>
      <c r="X40" s="62"/>
      <c r="Y40" s="62"/>
      <c r="Z40" s="62"/>
    </row>
    <row r="41">
      <c r="A41" s="65"/>
      <c r="B41" s="93"/>
      <c r="C41" s="65"/>
      <c r="D41" s="65"/>
      <c r="E41" s="65"/>
      <c r="F41" s="110"/>
      <c r="G41" s="109"/>
      <c r="H41" s="102"/>
      <c r="I41" s="111" t="s">
        <v>201</v>
      </c>
      <c r="J41" s="112"/>
      <c r="K41" s="113" t="s">
        <v>202</v>
      </c>
      <c r="L41" s="114"/>
      <c r="M41" s="114"/>
      <c r="N41" s="58"/>
      <c r="O41" s="114"/>
      <c r="P41" s="61"/>
      <c r="Q41" s="62"/>
      <c r="R41" s="62"/>
      <c r="S41" s="62"/>
      <c r="T41" s="62"/>
      <c r="U41" s="62"/>
      <c r="V41" s="62"/>
      <c r="W41" s="62"/>
      <c r="X41" s="62"/>
      <c r="Y41" s="62"/>
      <c r="Z41" s="62"/>
    </row>
    <row r="42">
      <c r="A42" s="103" t="s">
        <v>203</v>
      </c>
      <c r="B42" s="80">
        <f>SUM(B43:B47)</f>
        <v>1</v>
      </c>
      <c r="C42" s="81">
        <v>2.0</v>
      </c>
      <c r="D42" s="80">
        <f>SUM(D43:D47)</f>
        <v>0</v>
      </c>
      <c r="E42" s="82">
        <f>(C42/B42)*D42</f>
        <v>0</v>
      </c>
      <c r="F42" s="81">
        <v>1.0</v>
      </c>
      <c r="G42" s="84">
        <f>SUM(G43:G47)</f>
        <v>0</v>
      </c>
      <c r="H42" s="85">
        <f>(F42/B42)*G42</f>
        <v>0</v>
      </c>
      <c r="I42" s="108"/>
      <c r="J42" s="80">
        <f>SUM(J43:J47)</f>
        <v>0</v>
      </c>
      <c r="K42" s="87">
        <f>(C42/B42)*J42</f>
        <v>0</v>
      </c>
      <c r="L42" s="88"/>
      <c r="M42" s="84">
        <f>SUM(M43:M47)</f>
        <v>0</v>
      </c>
      <c r="N42" s="85">
        <f>(F42/B42)*M42</f>
        <v>0</v>
      </c>
      <c r="O42" s="71"/>
      <c r="P42" s="61"/>
      <c r="Q42" s="62"/>
      <c r="R42" s="62"/>
      <c r="S42" s="62"/>
      <c r="T42" s="62"/>
      <c r="U42" s="62"/>
      <c r="V42" s="62"/>
      <c r="W42" s="62"/>
      <c r="X42" s="62"/>
      <c r="Y42" s="62"/>
      <c r="Z42" s="62"/>
    </row>
    <row r="43">
      <c r="A43" s="115" t="s">
        <v>194</v>
      </c>
      <c r="B43" s="92">
        <f t="shared" ref="B43:B47" si="31">COUNTA(A43)</f>
        <v>1</v>
      </c>
      <c r="C43" s="100" t="s">
        <v>14</v>
      </c>
      <c r="D43" s="92">
        <f t="shared" ref="D43:D47" si="32">IF(AND(B43=1,C43="SÍ"),1,0)</f>
        <v>0</v>
      </c>
      <c r="E43" s="65"/>
      <c r="F43" s="106" t="s">
        <v>14</v>
      </c>
      <c r="G43" s="94">
        <f t="shared" ref="G43:G47" si="33">IF(AND(B43=1,F43="SÍ"),1,0)</f>
        <v>0</v>
      </c>
      <c r="H43" s="95"/>
      <c r="I43" s="96" t="s">
        <v>14</v>
      </c>
      <c r="J43" s="92">
        <f t="shared" ref="J43:J47" si="34">IF(AND(D43=1,I43="SÍ"),1,0)</f>
        <v>0</v>
      </c>
      <c r="K43" s="58"/>
      <c r="L43" s="97" t="s">
        <v>14</v>
      </c>
      <c r="M43" s="92">
        <f t="shared" ref="M43:M47" si="35">IF(AND(G43=1,L43="SÍ"),1,0)</f>
        <v>0</v>
      </c>
      <c r="N43" s="58"/>
      <c r="O43" s="98" t="s">
        <v>195</v>
      </c>
      <c r="P43" s="61"/>
      <c r="Q43" s="62"/>
      <c r="R43" s="62"/>
      <c r="S43" s="62"/>
      <c r="T43" s="62"/>
      <c r="U43" s="62"/>
      <c r="V43" s="62"/>
      <c r="W43" s="62"/>
      <c r="X43" s="62"/>
      <c r="Y43" s="62"/>
      <c r="Z43" s="62"/>
    </row>
    <row r="44">
      <c r="A44" s="116"/>
      <c r="B44" s="90">
        <f t="shared" si="31"/>
        <v>0</v>
      </c>
      <c r="C44" s="91" t="s">
        <v>14</v>
      </c>
      <c r="D44" s="92">
        <f t="shared" si="32"/>
        <v>0</v>
      </c>
      <c r="E44" s="65"/>
      <c r="F44" s="106" t="s">
        <v>14</v>
      </c>
      <c r="G44" s="101">
        <f t="shared" si="33"/>
        <v>0</v>
      </c>
      <c r="H44" s="102"/>
      <c r="I44" s="117" t="s">
        <v>14</v>
      </c>
      <c r="J44" s="92">
        <f t="shared" si="34"/>
        <v>0</v>
      </c>
      <c r="K44" s="58"/>
      <c r="L44" s="97" t="s">
        <v>14</v>
      </c>
      <c r="M44" s="92">
        <f t="shared" si="35"/>
        <v>0</v>
      </c>
      <c r="N44" s="58"/>
      <c r="O44" s="98" t="s">
        <v>195</v>
      </c>
      <c r="P44" s="61"/>
      <c r="Q44" s="62"/>
      <c r="R44" s="62"/>
      <c r="S44" s="62"/>
      <c r="T44" s="62"/>
      <c r="U44" s="62"/>
      <c r="V44" s="62"/>
      <c r="W44" s="62"/>
      <c r="X44" s="62"/>
      <c r="Y44" s="62"/>
      <c r="Z44" s="62"/>
    </row>
    <row r="45">
      <c r="A45" s="116"/>
      <c r="B45" s="90">
        <f t="shared" si="31"/>
        <v>0</v>
      </c>
      <c r="C45" s="91" t="s">
        <v>14</v>
      </c>
      <c r="D45" s="92">
        <f t="shared" si="32"/>
        <v>0</v>
      </c>
      <c r="E45" s="65"/>
      <c r="F45" s="118" t="s">
        <v>14</v>
      </c>
      <c r="G45" s="101">
        <f t="shared" si="33"/>
        <v>0</v>
      </c>
      <c r="H45" s="102"/>
      <c r="I45" s="117" t="s">
        <v>14</v>
      </c>
      <c r="J45" s="92">
        <f t="shared" si="34"/>
        <v>0</v>
      </c>
      <c r="K45" s="58"/>
      <c r="L45" s="97" t="s">
        <v>14</v>
      </c>
      <c r="M45" s="92">
        <f t="shared" si="35"/>
        <v>0</v>
      </c>
      <c r="N45" s="58"/>
      <c r="O45" s="98" t="s">
        <v>195</v>
      </c>
      <c r="P45" s="61"/>
      <c r="Q45" s="62"/>
      <c r="R45" s="62"/>
      <c r="S45" s="62"/>
      <c r="T45" s="62"/>
      <c r="U45" s="62"/>
      <c r="V45" s="62"/>
      <c r="W45" s="62"/>
      <c r="X45" s="62"/>
      <c r="Y45" s="62"/>
      <c r="Z45" s="62"/>
    </row>
    <row r="46">
      <c r="A46" s="116"/>
      <c r="B46" s="119">
        <f t="shared" si="31"/>
        <v>0</v>
      </c>
      <c r="C46" s="120" t="s">
        <v>14</v>
      </c>
      <c r="D46" s="92">
        <f t="shared" si="32"/>
        <v>0</v>
      </c>
      <c r="E46" s="65"/>
      <c r="F46" s="118" t="s">
        <v>14</v>
      </c>
      <c r="G46" s="101">
        <f t="shared" si="33"/>
        <v>0</v>
      </c>
      <c r="H46" s="102"/>
      <c r="I46" s="97" t="s">
        <v>14</v>
      </c>
      <c r="J46" s="92">
        <f t="shared" si="34"/>
        <v>0</v>
      </c>
      <c r="K46" s="58"/>
      <c r="L46" s="97" t="s">
        <v>14</v>
      </c>
      <c r="M46" s="92">
        <f t="shared" si="35"/>
        <v>0</v>
      </c>
      <c r="N46" s="58"/>
      <c r="O46" s="98" t="s">
        <v>195</v>
      </c>
      <c r="P46" s="61"/>
      <c r="Q46" s="62"/>
      <c r="R46" s="62"/>
      <c r="S46" s="62"/>
      <c r="T46" s="62"/>
      <c r="U46" s="62"/>
      <c r="V46" s="62"/>
      <c r="W46" s="62"/>
      <c r="X46" s="62"/>
      <c r="Y46" s="62"/>
      <c r="Z46" s="62"/>
    </row>
    <row r="47">
      <c r="A47" s="116"/>
      <c r="B47" s="119">
        <f t="shared" si="31"/>
        <v>0</v>
      </c>
      <c r="C47" s="120" t="s">
        <v>14</v>
      </c>
      <c r="D47" s="92">
        <f t="shared" si="32"/>
        <v>0</v>
      </c>
      <c r="E47" s="65"/>
      <c r="F47" s="106" t="s">
        <v>14</v>
      </c>
      <c r="G47" s="121">
        <f t="shared" si="33"/>
        <v>0</v>
      </c>
      <c r="H47" s="122"/>
      <c r="I47" s="96" t="s">
        <v>14</v>
      </c>
      <c r="J47" s="92">
        <f t="shared" si="34"/>
        <v>0</v>
      </c>
      <c r="K47" s="58"/>
      <c r="L47" s="97" t="s">
        <v>14</v>
      </c>
      <c r="M47" s="92">
        <f t="shared" si="35"/>
        <v>0</v>
      </c>
      <c r="N47" s="58"/>
      <c r="O47" s="98" t="s">
        <v>195</v>
      </c>
      <c r="P47" s="61"/>
      <c r="Q47" s="62"/>
      <c r="R47" s="62"/>
      <c r="S47" s="62"/>
      <c r="T47" s="62"/>
      <c r="U47" s="62"/>
      <c r="V47" s="62"/>
      <c r="W47" s="62"/>
      <c r="X47" s="62"/>
      <c r="Y47" s="62"/>
      <c r="Z47" s="62"/>
    </row>
    <row r="48">
      <c r="A48" s="123"/>
      <c r="B48" s="124"/>
      <c r="C48" s="124"/>
      <c r="D48" s="124"/>
      <c r="E48" s="124"/>
      <c r="F48" s="125"/>
      <c r="G48" s="126"/>
      <c r="H48" s="126"/>
      <c r="I48" s="58"/>
      <c r="J48" s="58"/>
      <c r="K48" s="58"/>
      <c r="L48" s="58"/>
      <c r="M48" s="58"/>
      <c r="N48" s="58"/>
      <c r="O48" s="58"/>
      <c r="P48" s="61"/>
      <c r="Q48" s="62"/>
      <c r="R48" s="62"/>
      <c r="S48" s="62"/>
      <c r="T48" s="62"/>
      <c r="U48" s="62"/>
      <c r="V48" s="62"/>
      <c r="W48" s="62"/>
      <c r="X48" s="62"/>
      <c r="Y48" s="62"/>
      <c r="Z48" s="62"/>
    </row>
    <row r="49">
      <c r="A49" s="79" t="s">
        <v>204</v>
      </c>
      <c r="B49" s="127">
        <f>SUM(B50:B54)</f>
        <v>1</v>
      </c>
      <c r="C49" s="81">
        <v>2.0</v>
      </c>
      <c r="D49" s="80">
        <f>SUM(D50:D54)</f>
        <v>0</v>
      </c>
      <c r="E49" s="82">
        <f>(C49/B49)*D49</f>
        <v>0</v>
      </c>
      <c r="F49" s="83">
        <v>1.0</v>
      </c>
      <c r="G49" s="84">
        <f>SUM(G50:G54)</f>
        <v>0</v>
      </c>
      <c r="H49" s="85">
        <f>(F49/B49)*G49</f>
        <v>0</v>
      </c>
      <c r="I49" s="128"/>
      <c r="J49" s="80">
        <f>SUM(J50:J54)</f>
        <v>0</v>
      </c>
      <c r="K49" s="87">
        <f>(C49/B49)*J49</f>
        <v>0</v>
      </c>
      <c r="L49" s="88"/>
      <c r="M49" s="84">
        <f>SUM(M50:M54)</f>
        <v>0</v>
      </c>
      <c r="N49" s="85">
        <f>(F49/B49)*M49</f>
        <v>0</v>
      </c>
      <c r="O49" s="71"/>
      <c r="P49" s="61"/>
      <c r="Q49" s="62"/>
      <c r="R49" s="62"/>
      <c r="S49" s="62"/>
      <c r="T49" s="62"/>
      <c r="U49" s="62"/>
      <c r="V49" s="62"/>
      <c r="W49" s="62"/>
      <c r="X49" s="62"/>
      <c r="Y49" s="62"/>
      <c r="Z49" s="62"/>
    </row>
    <row r="50">
      <c r="A50" s="115" t="s">
        <v>194</v>
      </c>
      <c r="B50" s="119">
        <f t="shared" ref="B50:B54" si="36">COUNTA(A50)</f>
        <v>1</v>
      </c>
      <c r="C50" s="120" t="s">
        <v>14</v>
      </c>
      <c r="D50" s="92">
        <f t="shared" ref="D50:D54" si="37">IF(AND(B50=1,C50="SÍ"),1,0)</f>
        <v>0</v>
      </c>
      <c r="E50" s="65"/>
      <c r="F50" s="106" t="s">
        <v>14</v>
      </c>
      <c r="G50" s="92">
        <f t="shared" ref="G50:G54" si="38">IF(AND(B50=1,F50="SÍ"),1,0)</f>
        <v>0</v>
      </c>
      <c r="H50" s="102"/>
      <c r="I50" s="117" t="s">
        <v>14</v>
      </c>
      <c r="J50" s="92">
        <f t="shared" ref="J50:J54" si="39">IF(AND(D50=1,I50="SÍ"),1,0)</f>
        <v>0</v>
      </c>
      <c r="K50" s="58"/>
      <c r="L50" s="97" t="s">
        <v>14</v>
      </c>
      <c r="M50" s="92">
        <f t="shared" ref="M50:M54" si="40">IF(AND(G50=1,L50="SÍ"),1,0)</f>
        <v>0</v>
      </c>
      <c r="N50" s="58"/>
      <c r="O50" s="98" t="s">
        <v>195</v>
      </c>
      <c r="P50" s="61"/>
      <c r="Q50" s="62"/>
      <c r="R50" s="62"/>
      <c r="S50" s="62"/>
      <c r="T50" s="62"/>
      <c r="U50" s="62"/>
      <c r="V50" s="62"/>
      <c r="W50" s="62"/>
      <c r="X50" s="62"/>
      <c r="Y50" s="62"/>
      <c r="Z50" s="62"/>
    </row>
    <row r="51">
      <c r="A51" s="116"/>
      <c r="B51" s="92">
        <f t="shared" si="36"/>
        <v>0</v>
      </c>
      <c r="C51" s="100" t="s">
        <v>14</v>
      </c>
      <c r="D51" s="92">
        <f t="shared" si="37"/>
        <v>0</v>
      </c>
      <c r="E51" s="65"/>
      <c r="F51" s="106" t="s">
        <v>14</v>
      </c>
      <c r="G51" s="92">
        <f t="shared" si="38"/>
        <v>0</v>
      </c>
      <c r="H51" s="102"/>
      <c r="I51" s="96" t="s">
        <v>14</v>
      </c>
      <c r="J51" s="92">
        <f t="shared" si="39"/>
        <v>0</v>
      </c>
      <c r="K51" s="58"/>
      <c r="L51" s="97" t="s">
        <v>14</v>
      </c>
      <c r="M51" s="92">
        <f t="shared" si="40"/>
        <v>0</v>
      </c>
      <c r="N51" s="58"/>
      <c r="O51" s="98" t="s">
        <v>195</v>
      </c>
      <c r="P51" s="61"/>
      <c r="Q51" s="62"/>
      <c r="R51" s="62"/>
      <c r="S51" s="62"/>
      <c r="T51" s="62"/>
      <c r="U51" s="62"/>
      <c r="V51" s="62"/>
      <c r="W51" s="62"/>
      <c r="X51" s="62"/>
      <c r="Y51" s="62"/>
      <c r="Z51" s="62"/>
    </row>
    <row r="52">
      <c r="A52" s="116"/>
      <c r="B52" s="92">
        <f t="shared" si="36"/>
        <v>0</v>
      </c>
      <c r="C52" s="100" t="s">
        <v>14</v>
      </c>
      <c r="D52" s="92">
        <f t="shared" si="37"/>
        <v>0</v>
      </c>
      <c r="E52" s="65"/>
      <c r="F52" s="106" t="s">
        <v>14</v>
      </c>
      <c r="G52" s="92">
        <f t="shared" si="38"/>
        <v>0</v>
      </c>
      <c r="H52" s="102"/>
      <c r="I52" s="96" t="s">
        <v>14</v>
      </c>
      <c r="J52" s="92">
        <f t="shared" si="39"/>
        <v>0</v>
      </c>
      <c r="K52" s="58"/>
      <c r="L52" s="97" t="s">
        <v>14</v>
      </c>
      <c r="M52" s="92">
        <f t="shared" si="40"/>
        <v>0</v>
      </c>
      <c r="N52" s="58"/>
      <c r="O52" s="98" t="s">
        <v>195</v>
      </c>
      <c r="P52" s="61"/>
      <c r="Q52" s="62"/>
      <c r="R52" s="62"/>
      <c r="S52" s="62"/>
      <c r="T52" s="62"/>
      <c r="U52" s="62"/>
      <c r="V52" s="62"/>
      <c r="W52" s="62"/>
      <c r="X52" s="62"/>
      <c r="Y52" s="62"/>
      <c r="Z52" s="62"/>
    </row>
    <row r="53">
      <c r="A53" s="116"/>
      <c r="B53" s="92">
        <f t="shared" si="36"/>
        <v>0</v>
      </c>
      <c r="C53" s="100" t="s">
        <v>14</v>
      </c>
      <c r="D53" s="90">
        <f t="shared" si="37"/>
        <v>0</v>
      </c>
      <c r="E53" s="65"/>
      <c r="F53" s="118" t="s">
        <v>14</v>
      </c>
      <c r="G53" s="92">
        <f t="shared" si="38"/>
        <v>0</v>
      </c>
      <c r="H53" s="102"/>
      <c r="I53" s="97" t="s">
        <v>14</v>
      </c>
      <c r="J53" s="92">
        <f t="shared" si="39"/>
        <v>0</v>
      </c>
      <c r="K53" s="58"/>
      <c r="L53" s="97" t="s">
        <v>14</v>
      </c>
      <c r="M53" s="92">
        <f t="shared" si="40"/>
        <v>0</v>
      </c>
      <c r="N53" s="58"/>
      <c r="O53" s="98" t="s">
        <v>195</v>
      </c>
      <c r="P53" s="61"/>
      <c r="Q53" s="62"/>
      <c r="R53" s="62"/>
      <c r="S53" s="62"/>
      <c r="T53" s="62"/>
      <c r="U53" s="62"/>
      <c r="V53" s="62"/>
      <c r="W53" s="62"/>
      <c r="X53" s="62"/>
      <c r="Y53" s="62"/>
      <c r="Z53" s="62"/>
    </row>
    <row r="54">
      <c r="A54" s="99"/>
      <c r="B54" s="92">
        <f t="shared" si="36"/>
        <v>0</v>
      </c>
      <c r="C54" s="100" t="s">
        <v>14</v>
      </c>
      <c r="D54" s="92">
        <f t="shared" si="37"/>
        <v>0</v>
      </c>
      <c r="E54" s="65"/>
      <c r="F54" s="106" t="s">
        <v>14</v>
      </c>
      <c r="G54" s="92">
        <f t="shared" si="38"/>
        <v>0</v>
      </c>
      <c r="H54" s="102"/>
      <c r="I54" s="117" t="s">
        <v>14</v>
      </c>
      <c r="J54" s="92">
        <f t="shared" si="39"/>
        <v>0</v>
      </c>
      <c r="K54" s="58"/>
      <c r="L54" s="97" t="s">
        <v>14</v>
      </c>
      <c r="M54" s="92">
        <f t="shared" si="40"/>
        <v>0</v>
      </c>
      <c r="N54" s="58"/>
      <c r="O54" s="98" t="s">
        <v>195</v>
      </c>
      <c r="P54" s="61"/>
      <c r="Q54" s="62"/>
      <c r="R54" s="62"/>
      <c r="S54" s="62"/>
      <c r="T54" s="62"/>
      <c r="U54" s="62"/>
      <c r="V54" s="62"/>
      <c r="W54" s="62"/>
      <c r="X54" s="62"/>
      <c r="Y54" s="62"/>
      <c r="Z54" s="62"/>
    </row>
    <row r="55">
      <c r="A55" s="79" t="s">
        <v>205</v>
      </c>
      <c r="B55" s="80">
        <f>SUM(B56:B60)</f>
        <v>1</v>
      </c>
      <c r="C55" s="81">
        <v>1.0</v>
      </c>
      <c r="D55" s="80">
        <f>SUM(D56:D60)</f>
        <v>0</v>
      </c>
      <c r="E55" s="82">
        <f>(C55/B55)*D55</f>
        <v>0</v>
      </c>
      <c r="F55" s="129"/>
      <c r="G55" s="129"/>
      <c r="H55" s="129"/>
      <c r="I55" s="86"/>
      <c r="J55" s="80">
        <f>SUM(J56:J60)</f>
        <v>0</v>
      </c>
      <c r="K55" s="87">
        <f>(C55/B55)*J55</f>
        <v>0</v>
      </c>
      <c r="L55" s="71"/>
      <c r="M55" s="71"/>
      <c r="N55" s="71"/>
      <c r="O55" s="71"/>
      <c r="P55" s="61"/>
      <c r="Q55" s="62"/>
      <c r="R55" s="62"/>
      <c r="S55" s="62"/>
      <c r="T55" s="62"/>
      <c r="U55" s="62"/>
      <c r="V55" s="62"/>
      <c r="W55" s="62"/>
      <c r="X55" s="62"/>
      <c r="Y55" s="62"/>
      <c r="Z55" s="62"/>
    </row>
    <row r="56">
      <c r="A56" s="115" t="s">
        <v>194</v>
      </c>
      <c r="B56" s="92">
        <f t="shared" ref="B56:B60" si="41">COUNTA(A56)</f>
        <v>1</v>
      </c>
      <c r="C56" s="91" t="s">
        <v>14</v>
      </c>
      <c r="D56" s="92">
        <f t="shared" ref="D56:D60" si="42">IF(AND(B56=1,C56="SÍ"),1,0)</f>
        <v>0</v>
      </c>
      <c r="E56" s="65"/>
      <c r="F56" s="129"/>
      <c r="G56" s="129"/>
      <c r="H56" s="129"/>
      <c r="I56" s="96" t="s">
        <v>14</v>
      </c>
      <c r="J56" s="92">
        <f t="shared" ref="J56:J60" si="43">IF(AND(D56=1,I56="SÍ"),1,0)</f>
        <v>0</v>
      </c>
      <c r="K56" s="58"/>
      <c r="L56" s="71"/>
      <c r="M56" s="71"/>
      <c r="N56" s="71"/>
      <c r="O56" s="71"/>
      <c r="P56" s="61"/>
      <c r="Q56" s="62"/>
      <c r="R56" s="62"/>
      <c r="S56" s="62"/>
      <c r="T56" s="62"/>
      <c r="U56" s="62"/>
      <c r="V56" s="62"/>
      <c r="W56" s="62"/>
      <c r="X56" s="62"/>
      <c r="Y56" s="62"/>
      <c r="Z56" s="62"/>
    </row>
    <row r="57">
      <c r="A57" s="116"/>
      <c r="B57" s="92">
        <f t="shared" si="41"/>
        <v>0</v>
      </c>
      <c r="C57" s="91" t="s">
        <v>14</v>
      </c>
      <c r="D57" s="92">
        <f t="shared" si="42"/>
        <v>0</v>
      </c>
      <c r="E57" s="65"/>
      <c r="F57" s="129"/>
      <c r="G57" s="129"/>
      <c r="H57" s="129"/>
      <c r="I57" s="96" t="s">
        <v>14</v>
      </c>
      <c r="J57" s="92">
        <f t="shared" si="43"/>
        <v>0</v>
      </c>
      <c r="K57" s="58"/>
      <c r="L57" s="71"/>
      <c r="M57" s="71"/>
      <c r="N57" s="71"/>
      <c r="O57" s="71"/>
      <c r="P57" s="61"/>
      <c r="Q57" s="62"/>
      <c r="R57" s="62"/>
      <c r="S57" s="62"/>
      <c r="T57" s="62"/>
      <c r="U57" s="62"/>
      <c r="V57" s="62"/>
      <c r="W57" s="62"/>
      <c r="X57" s="62"/>
      <c r="Y57" s="62"/>
      <c r="Z57" s="62"/>
    </row>
    <row r="58">
      <c r="A58" s="116"/>
      <c r="B58" s="92">
        <f t="shared" si="41"/>
        <v>0</v>
      </c>
      <c r="C58" s="91" t="s">
        <v>14</v>
      </c>
      <c r="D58" s="92">
        <f t="shared" si="42"/>
        <v>0</v>
      </c>
      <c r="E58" s="65"/>
      <c r="F58" s="129"/>
      <c r="G58" s="129"/>
      <c r="H58" s="129"/>
      <c r="I58" s="96" t="s">
        <v>14</v>
      </c>
      <c r="J58" s="92">
        <f t="shared" si="43"/>
        <v>0</v>
      </c>
      <c r="K58" s="58"/>
      <c r="L58" s="71"/>
      <c r="M58" s="71"/>
      <c r="N58" s="71"/>
      <c r="O58" s="71"/>
      <c r="P58" s="61"/>
      <c r="Q58" s="62"/>
      <c r="R58" s="62"/>
      <c r="S58" s="62"/>
      <c r="T58" s="62"/>
      <c r="U58" s="62"/>
      <c r="V58" s="62"/>
      <c r="W58" s="62"/>
      <c r="X58" s="62"/>
      <c r="Y58" s="62"/>
      <c r="Z58" s="62"/>
    </row>
    <row r="59">
      <c r="A59" s="116"/>
      <c r="B59" s="92">
        <f t="shared" si="41"/>
        <v>0</v>
      </c>
      <c r="C59" s="100" t="s">
        <v>14</v>
      </c>
      <c r="D59" s="92">
        <f t="shared" si="42"/>
        <v>0</v>
      </c>
      <c r="E59" s="65"/>
      <c r="F59" s="129"/>
      <c r="G59" s="129"/>
      <c r="H59" s="129"/>
      <c r="I59" s="96" t="s">
        <v>14</v>
      </c>
      <c r="J59" s="92">
        <f t="shared" si="43"/>
        <v>0</v>
      </c>
      <c r="K59" s="58"/>
      <c r="L59" s="71"/>
      <c r="M59" s="71"/>
      <c r="N59" s="71"/>
      <c r="O59" s="71"/>
      <c r="P59" s="61"/>
      <c r="Q59" s="62"/>
      <c r="R59" s="62"/>
      <c r="S59" s="62"/>
      <c r="T59" s="62"/>
      <c r="U59" s="62"/>
      <c r="V59" s="62"/>
      <c r="W59" s="62"/>
      <c r="X59" s="62"/>
      <c r="Y59" s="62"/>
      <c r="Z59" s="62"/>
    </row>
    <row r="60">
      <c r="A60" s="99"/>
      <c r="B60" s="92">
        <f t="shared" si="41"/>
        <v>0</v>
      </c>
      <c r="C60" s="100" t="s">
        <v>14</v>
      </c>
      <c r="D60" s="92">
        <f t="shared" si="42"/>
        <v>0</v>
      </c>
      <c r="E60" s="65"/>
      <c r="F60" s="129"/>
      <c r="G60" s="129"/>
      <c r="H60" s="129"/>
      <c r="I60" s="96" t="s">
        <v>14</v>
      </c>
      <c r="J60" s="92">
        <f t="shared" si="43"/>
        <v>0</v>
      </c>
      <c r="K60" s="58"/>
      <c r="L60" s="71"/>
      <c r="M60" s="71"/>
      <c r="N60" s="71"/>
      <c r="O60" s="71"/>
      <c r="P60" s="61"/>
      <c r="Q60" s="62"/>
      <c r="R60" s="62"/>
      <c r="S60" s="62"/>
      <c r="T60" s="62"/>
      <c r="U60" s="62"/>
      <c r="V60" s="62"/>
      <c r="W60" s="62"/>
      <c r="X60" s="62"/>
      <c r="Y60" s="62"/>
      <c r="Z60" s="62"/>
    </row>
    <row r="61">
      <c r="A61" s="103" t="s">
        <v>206</v>
      </c>
      <c r="B61" s="80">
        <f>SUM(B62:B66)</f>
        <v>1</v>
      </c>
      <c r="C61" s="105">
        <v>2.0</v>
      </c>
      <c r="D61" s="80">
        <f>SUM(D62:D66)</f>
        <v>0</v>
      </c>
      <c r="E61" s="82">
        <f>(C61/B61)*D61</f>
        <v>0</v>
      </c>
      <c r="F61" s="129"/>
      <c r="G61" s="129"/>
      <c r="H61" s="129"/>
      <c r="I61" s="86"/>
      <c r="J61" s="80">
        <f>SUM(J62:J66)</f>
        <v>0</v>
      </c>
      <c r="K61" s="87">
        <f>(C61/B61)*J61</f>
        <v>0</v>
      </c>
      <c r="L61" s="71"/>
      <c r="M61" s="71"/>
      <c r="N61" s="71"/>
      <c r="O61" s="130"/>
      <c r="P61" s="61"/>
      <c r="Q61" s="62"/>
      <c r="R61" s="62"/>
      <c r="S61" s="62"/>
      <c r="T61" s="62"/>
      <c r="U61" s="62"/>
      <c r="V61" s="62"/>
      <c r="W61" s="62"/>
      <c r="X61" s="62"/>
      <c r="Y61" s="62"/>
      <c r="Z61" s="62"/>
    </row>
    <row r="62">
      <c r="A62" s="89" t="s">
        <v>194</v>
      </c>
      <c r="B62" s="92">
        <f t="shared" ref="B62:B66" si="44">COUNTA(A62)</f>
        <v>1</v>
      </c>
      <c r="C62" s="91" t="s">
        <v>14</v>
      </c>
      <c r="D62" s="92">
        <f t="shared" ref="D62:D66" si="45">IF(AND(B62=1,C62="SÍ"),1,0)</f>
        <v>0</v>
      </c>
      <c r="E62" s="65"/>
      <c r="F62" s="129"/>
      <c r="G62" s="129"/>
      <c r="H62" s="129"/>
      <c r="I62" s="96" t="s">
        <v>14</v>
      </c>
      <c r="J62" s="92">
        <f t="shared" ref="J62:J66" si="46">IF(AND(D62=1,I62="SÍ"),1,0)</f>
        <v>0</v>
      </c>
      <c r="K62" s="58"/>
      <c r="L62" s="71"/>
      <c r="M62" s="71"/>
      <c r="N62" s="71"/>
      <c r="O62" s="130"/>
      <c r="P62" s="61"/>
      <c r="Q62" s="62"/>
      <c r="R62" s="62"/>
      <c r="S62" s="62"/>
      <c r="T62" s="62"/>
      <c r="U62" s="62"/>
      <c r="V62" s="62"/>
      <c r="W62" s="62"/>
      <c r="X62" s="62"/>
      <c r="Y62" s="62"/>
      <c r="Z62" s="62"/>
    </row>
    <row r="63">
      <c r="A63" s="116"/>
      <c r="B63" s="92">
        <f t="shared" si="44"/>
        <v>0</v>
      </c>
      <c r="C63" s="91" t="s">
        <v>14</v>
      </c>
      <c r="D63" s="92">
        <f t="shared" si="45"/>
        <v>0</v>
      </c>
      <c r="E63" s="93"/>
      <c r="F63" s="129"/>
      <c r="G63" s="129"/>
      <c r="H63" s="129"/>
      <c r="I63" s="96" t="s">
        <v>14</v>
      </c>
      <c r="J63" s="92">
        <f t="shared" si="46"/>
        <v>0</v>
      </c>
      <c r="K63" s="58"/>
      <c r="L63" s="71"/>
      <c r="M63" s="71"/>
      <c r="N63" s="71"/>
      <c r="O63" s="130"/>
      <c r="P63" s="61"/>
      <c r="Q63" s="62"/>
      <c r="R63" s="62"/>
      <c r="S63" s="62"/>
      <c r="T63" s="62"/>
      <c r="U63" s="62"/>
      <c r="V63" s="62"/>
      <c r="W63" s="62"/>
      <c r="X63" s="62"/>
      <c r="Y63" s="62"/>
      <c r="Z63" s="62"/>
    </row>
    <row r="64">
      <c r="A64" s="116"/>
      <c r="B64" s="92">
        <f t="shared" si="44"/>
        <v>0</v>
      </c>
      <c r="C64" s="91" t="s">
        <v>14</v>
      </c>
      <c r="D64" s="92">
        <f t="shared" si="45"/>
        <v>0</v>
      </c>
      <c r="E64" s="93"/>
      <c r="F64" s="129"/>
      <c r="G64" s="129"/>
      <c r="H64" s="129"/>
      <c r="I64" s="96" t="s">
        <v>14</v>
      </c>
      <c r="J64" s="92">
        <f t="shared" si="46"/>
        <v>0</v>
      </c>
      <c r="K64" s="58"/>
      <c r="L64" s="71"/>
      <c r="M64" s="71"/>
      <c r="N64" s="71"/>
      <c r="O64" s="130"/>
      <c r="P64" s="61"/>
      <c r="Q64" s="62"/>
      <c r="R64" s="62"/>
      <c r="S64" s="62"/>
      <c r="T64" s="62"/>
      <c r="U64" s="62"/>
      <c r="V64" s="62"/>
      <c r="W64" s="62"/>
      <c r="X64" s="62"/>
      <c r="Y64" s="62"/>
      <c r="Z64" s="62"/>
    </row>
    <row r="65">
      <c r="A65" s="116"/>
      <c r="B65" s="92">
        <f t="shared" si="44"/>
        <v>0</v>
      </c>
      <c r="C65" s="100" t="s">
        <v>14</v>
      </c>
      <c r="D65" s="92">
        <f t="shared" si="45"/>
        <v>0</v>
      </c>
      <c r="E65" s="65"/>
      <c r="F65" s="129"/>
      <c r="G65" s="129"/>
      <c r="H65" s="129"/>
      <c r="I65" s="96" t="s">
        <v>14</v>
      </c>
      <c r="J65" s="92">
        <f t="shared" si="46"/>
        <v>0</v>
      </c>
      <c r="K65" s="58"/>
      <c r="L65" s="71"/>
      <c r="M65" s="71"/>
      <c r="N65" s="71"/>
      <c r="O65" s="130"/>
      <c r="P65" s="61"/>
      <c r="Q65" s="62"/>
      <c r="R65" s="62"/>
      <c r="S65" s="62"/>
      <c r="T65" s="62"/>
      <c r="U65" s="62"/>
      <c r="V65" s="62"/>
      <c r="W65" s="62"/>
      <c r="X65" s="62"/>
      <c r="Y65" s="62"/>
      <c r="Z65" s="62"/>
    </row>
    <row r="66">
      <c r="A66" s="99"/>
      <c r="B66" s="92">
        <f t="shared" si="44"/>
        <v>0</v>
      </c>
      <c r="C66" s="100" t="s">
        <v>14</v>
      </c>
      <c r="D66" s="92">
        <f t="shared" si="45"/>
        <v>0</v>
      </c>
      <c r="E66" s="65"/>
      <c r="F66" s="129"/>
      <c r="G66" s="129"/>
      <c r="H66" s="129"/>
      <c r="I66" s="96" t="s">
        <v>14</v>
      </c>
      <c r="J66" s="92">
        <f t="shared" si="46"/>
        <v>0</v>
      </c>
      <c r="K66" s="58"/>
      <c r="L66" s="71"/>
      <c r="M66" s="71"/>
      <c r="N66" s="71"/>
      <c r="O66" s="130"/>
      <c r="P66" s="61"/>
      <c r="Q66" s="62"/>
      <c r="R66" s="62"/>
      <c r="S66" s="62"/>
      <c r="T66" s="62"/>
      <c r="U66" s="62"/>
      <c r="V66" s="62"/>
      <c r="W66" s="62"/>
      <c r="X66" s="62"/>
      <c r="Y66" s="62"/>
      <c r="Z66" s="62"/>
    </row>
    <row r="67">
      <c r="A67" s="63" t="s">
        <v>207</v>
      </c>
      <c r="B67" s="63" t="s">
        <v>208</v>
      </c>
      <c r="C67" s="129"/>
      <c r="D67" s="129"/>
      <c r="E67" s="129"/>
      <c r="F67" s="129"/>
      <c r="G67" s="129"/>
      <c r="H67" s="131">
        <f>IF(F69="Sí",E69,0)</f>
        <v>0</v>
      </c>
      <c r="I67" s="70">
        <v>45325.0</v>
      </c>
      <c r="J67" s="71"/>
      <c r="K67" s="71"/>
      <c r="L67" s="71"/>
      <c r="M67" s="71"/>
      <c r="N67" s="132">
        <f>IF(I69="Sí",E69,0)</f>
        <v>0</v>
      </c>
      <c r="O67" s="71"/>
      <c r="P67" s="61"/>
      <c r="Q67" s="62"/>
      <c r="R67" s="62"/>
      <c r="S67" s="62"/>
      <c r="T67" s="62"/>
      <c r="U67" s="62"/>
      <c r="V67" s="62"/>
      <c r="W67" s="62"/>
      <c r="X67" s="62"/>
      <c r="Y67" s="62"/>
      <c r="Z67" s="62"/>
    </row>
    <row r="68">
      <c r="A68" s="76" t="s">
        <v>209</v>
      </c>
      <c r="B68" s="133" t="s">
        <v>186</v>
      </c>
      <c r="C68" s="134"/>
      <c r="D68" s="112"/>
      <c r="E68" s="76" t="s">
        <v>189</v>
      </c>
      <c r="F68" s="135" t="s">
        <v>210</v>
      </c>
      <c r="G68" s="136"/>
      <c r="H68" s="129"/>
      <c r="I68" s="67"/>
      <c r="J68" s="71"/>
      <c r="K68" s="71"/>
      <c r="L68" s="71"/>
      <c r="M68" s="71"/>
      <c r="N68" s="71"/>
      <c r="O68" s="71"/>
      <c r="P68" s="61"/>
      <c r="Q68" s="62"/>
      <c r="R68" s="62"/>
      <c r="S68" s="62"/>
      <c r="T68" s="62"/>
      <c r="U68" s="62"/>
      <c r="V68" s="62"/>
      <c r="W68" s="62"/>
      <c r="X68" s="62"/>
      <c r="Y68" s="62"/>
      <c r="Z68" s="62"/>
    </row>
    <row r="69">
      <c r="A69" s="89" t="s">
        <v>209</v>
      </c>
      <c r="B69" s="137" t="s">
        <v>211</v>
      </c>
      <c r="C69" s="134"/>
      <c r="D69" s="112"/>
      <c r="E69" s="81">
        <v>2.0</v>
      </c>
      <c r="F69" s="138" t="s">
        <v>14</v>
      </c>
      <c r="G69" s="136"/>
      <c r="H69" s="139"/>
      <c r="I69" s="140" t="s">
        <v>14</v>
      </c>
      <c r="J69" s="141"/>
      <c r="K69" s="136"/>
      <c r="L69" s="67"/>
      <c r="M69" s="67"/>
      <c r="N69" s="67"/>
      <c r="O69" s="98" t="s">
        <v>195</v>
      </c>
      <c r="P69" s="61"/>
      <c r="Q69" s="62"/>
      <c r="R69" s="62"/>
      <c r="S69" s="62"/>
      <c r="T69" s="62"/>
      <c r="U69" s="62"/>
      <c r="V69" s="62"/>
      <c r="W69" s="62"/>
      <c r="X69" s="62"/>
      <c r="Y69" s="62"/>
      <c r="Z69" s="62"/>
    </row>
    <row r="70">
      <c r="A70" s="142"/>
      <c r="B70" s="102"/>
      <c r="C70" s="102"/>
      <c r="D70" s="102"/>
      <c r="E70" s="143"/>
      <c r="F70" s="144"/>
      <c r="G70" s="144"/>
      <c r="H70" s="144"/>
      <c r="I70" s="145"/>
      <c r="J70" s="58"/>
      <c r="K70" s="58"/>
      <c r="L70" s="58"/>
      <c r="M70" s="58"/>
      <c r="N70" s="58"/>
      <c r="O70" s="146"/>
      <c r="P70" s="61"/>
      <c r="Q70" s="62"/>
      <c r="R70" s="62"/>
      <c r="S70" s="62"/>
      <c r="T70" s="62"/>
      <c r="U70" s="62"/>
      <c r="V70" s="62"/>
      <c r="W70" s="62"/>
      <c r="X70" s="62"/>
      <c r="Y70" s="62"/>
      <c r="Z70" s="62"/>
    </row>
    <row r="71">
      <c r="A71" s="147" t="s">
        <v>212</v>
      </c>
      <c r="B71" s="148" t="s">
        <v>213</v>
      </c>
      <c r="C71" s="134"/>
      <c r="D71" s="112"/>
      <c r="E71" s="143"/>
      <c r="F71" s="149"/>
      <c r="G71" s="149"/>
      <c r="H71" s="150">
        <f>H72+C77</f>
        <v>0</v>
      </c>
      <c r="I71" s="151" t="s">
        <v>214</v>
      </c>
      <c r="J71" s="58"/>
      <c r="K71" s="58"/>
      <c r="L71" s="58"/>
      <c r="M71" s="58"/>
      <c r="N71" s="152">
        <f>N72+N76</f>
        <v>0</v>
      </c>
      <c r="O71" s="71"/>
      <c r="P71" s="61"/>
      <c r="Q71" s="62"/>
      <c r="R71" s="62"/>
      <c r="S71" s="62"/>
      <c r="T71" s="62"/>
      <c r="U71" s="62"/>
      <c r="V71" s="62"/>
      <c r="W71" s="62"/>
      <c r="X71" s="62"/>
      <c r="Y71" s="62"/>
      <c r="Z71" s="62"/>
    </row>
    <row r="72">
      <c r="A72" s="153" t="s">
        <v>215</v>
      </c>
      <c r="B72" s="148" t="s">
        <v>208</v>
      </c>
      <c r="C72" s="154"/>
      <c r="D72" s="143"/>
      <c r="E72" s="143"/>
      <c r="F72" s="155" t="s">
        <v>12</v>
      </c>
      <c r="G72" s="112"/>
      <c r="H72" s="156">
        <f>SUM(F73:F75)</f>
        <v>0</v>
      </c>
      <c r="I72" s="70">
        <v>45293.0</v>
      </c>
      <c r="J72" s="67"/>
      <c r="K72" s="67"/>
      <c r="L72" s="67"/>
      <c r="M72" s="67"/>
      <c r="N72" s="157">
        <f>H72</f>
        <v>0</v>
      </c>
      <c r="O72" s="71"/>
      <c r="P72" s="61"/>
      <c r="Q72" s="62"/>
      <c r="R72" s="62"/>
      <c r="S72" s="62"/>
      <c r="T72" s="62"/>
      <c r="U72" s="62"/>
      <c r="V72" s="62"/>
      <c r="W72" s="62"/>
      <c r="X72" s="62"/>
      <c r="Y72" s="62"/>
      <c r="Z72" s="62"/>
    </row>
    <row r="73">
      <c r="A73" s="158" t="s">
        <v>216</v>
      </c>
      <c r="B73" s="159">
        <v>2.0</v>
      </c>
      <c r="C73" s="160"/>
      <c r="D73" s="138" t="s">
        <v>14</v>
      </c>
      <c r="E73" s="136"/>
      <c r="F73" s="161">
        <f>IF(AND(D73="Sí",D74="No",D75="No"),C73,0)</f>
        <v>0</v>
      </c>
      <c r="G73" s="136"/>
      <c r="H73" s="143"/>
      <c r="I73" s="71"/>
      <c r="J73" s="71"/>
      <c r="K73" s="71"/>
      <c r="L73" s="71"/>
      <c r="M73" s="71"/>
      <c r="N73" s="71"/>
      <c r="O73" s="71"/>
      <c r="P73" s="61"/>
      <c r="Q73" s="62"/>
      <c r="R73" s="62"/>
      <c r="S73" s="62"/>
      <c r="T73" s="62"/>
      <c r="U73" s="62"/>
      <c r="V73" s="62"/>
      <c r="W73" s="62"/>
      <c r="X73" s="62"/>
      <c r="Y73" s="62"/>
      <c r="Z73" s="62"/>
    </row>
    <row r="74">
      <c r="A74" s="162" t="s">
        <v>217</v>
      </c>
      <c r="B74" s="159">
        <v>1.0</v>
      </c>
      <c r="C74" s="160"/>
      <c r="D74" s="138" t="s">
        <v>14</v>
      </c>
      <c r="E74" s="136"/>
      <c r="F74" s="161">
        <f>IF(AND(D73="No",D74="Sí",D75="No"),C74,0)</f>
        <v>0</v>
      </c>
      <c r="G74" s="136"/>
      <c r="H74" s="143"/>
      <c r="I74" s="71"/>
      <c r="J74" s="71"/>
      <c r="K74" s="71"/>
      <c r="L74" s="71"/>
      <c r="M74" s="71"/>
      <c r="N74" s="71"/>
      <c r="O74" s="71"/>
      <c r="P74" s="61"/>
      <c r="Q74" s="62"/>
      <c r="R74" s="62"/>
      <c r="S74" s="62"/>
      <c r="T74" s="62"/>
      <c r="U74" s="62"/>
      <c r="V74" s="62"/>
      <c r="W74" s="62"/>
      <c r="X74" s="62"/>
      <c r="Y74" s="62"/>
      <c r="Z74" s="62"/>
    </row>
    <row r="75">
      <c r="A75" s="162" t="s">
        <v>218</v>
      </c>
      <c r="B75" s="159">
        <v>0.5</v>
      </c>
      <c r="C75" s="160"/>
      <c r="D75" s="138" t="s">
        <v>14</v>
      </c>
      <c r="E75" s="136"/>
      <c r="F75" s="161">
        <f>IF(AND(D73="No",D74="No",D75="Sí"),C75,0)</f>
        <v>0</v>
      </c>
      <c r="G75" s="136"/>
      <c r="H75" s="143"/>
      <c r="I75" s="71"/>
      <c r="J75" s="71"/>
      <c r="K75" s="71"/>
      <c r="L75" s="71"/>
      <c r="M75" s="71"/>
      <c r="N75" s="71"/>
      <c r="O75" s="71"/>
      <c r="P75" s="61"/>
      <c r="Q75" s="62"/>
      <c r="R75" s="62"/>
      <c r="S75" s="62"/>
      <c r="T75" s="62"/>
      <c r="U75" s="62"/>
      <c r="V75" s="62"/>
      <c r="W75" s="62"/>
      <c r="X75" s="62"/>
      <c r="Y75" s="62"/>
      <c r="Z75" s="62"/>
    </row>
    <row r="76">
      <c r="A76" s="162" t="s">
        <v>219</v>
      </c>
      <c r="B76" s="163" t="s">
        <v>220</v>
      </c>
      <c r="C76" s="136"/>
      <c r="D76" s="143"/>
      <c r="E76" s="143"/>
      <c r="F76" s="143"/>
      <c r="G76" s="143"/>
      <c r="H76" s="156">
        <f>C77</f>
        <v>0</v>
      </c>
      <c r="I76" s="70">
        <v>45324.0</v>
      </c>
      <c r="J76" s="71"/>
      <c r="K76" s="71"/>
      <c r="L76" s="71"/>
      <c r="M76" s="71"/>
      <c r="N76" s="132">
        <f>IF(I77="Sí",C77,0)</f>
        <v>0</v>
      </c>
      <c r="O76" s="71"/>
      <c r="P76" s="61"/>
      <c r="Q76" s="62"/>
      <c r="R76" s="62"/>
      <c r="S76" s="62"/>
      <c r="T76" s="62"/>
      <c r="U76" s="62"/>
      <c r="V76" s="62"/>
      <c r="W76" s="62"/>
      <c r="X76" s="62"/>
      <c r="Y76" s="62"/>
      <c r="Z76" s="62"/>
    </row>
    <row r="77">
      <c r="A77" s="81">
        <v>3.0</v>
      </c>
      <c r="B77" s="100" t="s">
        <v>14</v>
      </c>
      <c r="C77" s="164">
        <f>IF(B77="Sí",A77,0)</f>
        <v>0</v>
      </c>
      <c r="D77" s="165" t="s">
        <v>221</v>
      </c>
      <c r="E77" s="166"/>
      <c r="F77" s="166"/>
      <c r="G77" s="167"/>
      <c r="H77" s="139"/>
      <c r="I77" s="113" t="s">
        <v>14</v>
      </c>
      <c r="J77" s="71"/>
      <c r="K77" s="71"/>
      <c r="L77" s="71"/>
      <c r="M77" s="71"/>
      <c r="N77" s="71"/>
      <c r="O77" s="71"/>
      <c r="P77" s="61"/>
      <c r="Q77" s="62"/>
      <c r="R77" s="62"/>
      <c r="S77" s="62"/>
      <c r="T77" s="62"/>
      <c r="U77" s="62"/>
      <c r="V77" s="62"/>
      <c r="W77" s="62"/>
      <c r="X77" s="62"/>
      <c r="Y77" s="62"/>
      <c r="Z77" s="62"/>
    </row>
    <row r="78">
      <c r="A78" s="65"/>
      <c r="B78" s="168" t="s">
        <v>222</v>
      </c>
      <c r="C78" s="134"/>
      <c r="D78" s="134"/>
      <c r="E78" s="134"/>
      <c r="F78" s="134"/>
      <c r="G78" s="112"/>
      <c r="H78" s="169"/>
      <c r="I78" s="71"/>
      <c r="J78" s="71"/>
      <c r="K78" s="71"/>
      <c r="L78" s="71"/>
      <c r="M78" s="71"/>
      <c r="N78" s="71"/>
      <c r="O78" s="98" t="s">
        <v>195</v>
      </c>
      <c r="P78" s="61"/>
      <c r="Q78" s="62"/>
      <c r="R78" s="62"/>
      <c r="S78" s="62"/>
      <c r="T78" s="62"/>
      <c r="U78" s="62"/>
      <c r="V78" s="62"/>
      <c r="W78" s="62"/>
      <c r="X78" s="62"/>
      <c r="Y78" s="62"/>
      <c r="Z78" s="62"/>
    </row>
    <row r="79">
      <c r="A79" s="170"/>
      <c r="B79" s="171"/>
      <c r="C79" s="171"/>
      <c r="D79" s="172"/>
      <c r="E79" s="173"/>
      <c r="F79" s="142"/>
      <c r="G79" s="174"/>
      <c r="H79" s="174"/>
      <c r="I79" s="58"/>
      <c r="J79" s="58"/>
      <c r="K79" s="58"/>
      <c r="L79" s="58"/>
      <c r="M79" s="58"/>
      <c r="N79" s="58"/>
      <c r="O79" s="146"/>
      <c r="P79" s="61"/>
      <c r="Q79" s="62"/>
      <c r="R79" s="62"/>
      <c r="S79" s="62"/>
      <c r="T79" s="62"/>
      <c r="U79" s="62"/>
      <c r="V79" s="62"/>
      <c r="W79" s="62"/>
      <c r="X79" s="62"/>
      <c r="Y79" s="62"/>
      <c r="Z79" s="62"/>
    </row>
    <row r="80">
      <c r="A80" s="175" t="s">
        <v>223</v>
      </c>
      <c r="B80" s="163" t="s">
        <v>224</v>
      </c>
      <c r="C80" s="136"/>
      <c r="D80" s="110"/>
      <c r="E80" s="176"/>
      <c r="F80" s="177"/>
      <c r="G80" s="174"/>
      <c r="H80" s="150">
        <f>SUM(H85,H81)</f>
        <v>0</v>
      </c>
      <c r="I80" s="151" t="s">
        <v>87</v>
      </c>
      <c r="J80" s="58"/>
      <c r="K80" s="58"/>
      <c r="L80" s="58"/>
      <c r="M80" s="58"/>
      <c r="N80" s="152">
        <f>N81+N85</f>
        <v>0</v>
      </c>
      <c r="O80" s="71"/>
      <c r="P80" s="61"/>
      <c r="Q80" s="62"/>
      <c r="R80" s="62"/>
      <c r="S80" s="62"/>
      <c r="T80" s="62"/>
      <c r="U80" s="62"/>
      <c r="V80" s="62"/>
      <c r="W80" s="62"/>
      <c r="X80" s="62"/>
      <c r="Y80" s="62"/>
      <c r="Z80" s="62"/>
    </row>
    <row r="81">
      <c r="A81" s="147" t="s">
        <v>225</v>
      </c>
      <c r="B81" s="178" t="s">
        <v>220</v>
      </c>
      <c r="C81" s="154"/>
      <c r="D81" s="179" t="s">
        <v>226</v>
      </c>
      <c r="E81" s="180"/>
      <c r="F81" s="76" t="s">
        <v>189</v>
      </c>
      <c r="G81" s="174"/>
      <c r="H81" s="181">
        <f>SUM(H82:H84)</f>
        <v>0</v>
      </c>
      <c r="I81" s="70">
        <v>45295.0</v>
      </c>
      <c r="J81" s="67"/>
      <c r="K81" s="67"/>
      <c r="L81" s="67"/>
      <c r="M81" s="67"/>
      <c r="N81" s="132">
        <f>SUM(J82:J84)</f>
        <v>0</v>
      </c>
      <c r="O81" s="71"/>
      <c r="P81" s="61"/>
      <c r="Q81" s="62"/>
      <c r="R81" s="62"/>
      <c r="S81" s="62"/>
      <c r="T81" s="62"/>
      <c r="U81" s="62"/>
      <c r="V81" s="62"/>
      <c r="W81" s="62"/>
      <c r="X81" s="62"/>
      <c r="Y81" s="62"/>
      <c r="Z81" s="62"/>
    </row>
    <row r="82">
      <c r="A82" s="182" t="s">
        <v>194</v>
      </c>
      <c r="B82" s="183" t="s">
        <v>227</v>
      </c>
      <c r="C82" s="180"/>
      <c r="D82" s="137" t="s">
        <v>194</v>
      </c>
      <c r="E82" s="112"/>
      <c r="F82" s="81">
        <v>1.0</v>
      </c>
      <c r="G82" s="100" t="s">
        <v>14</v>
      </c>
      <c r="H82" s="92">
        <f t="shared" ref="H82:H84" si="47">IF(G82="SÍ",F82,0)</f>
        <v>0</v>
      </c>
      <c r="I82" s="113" t="s">
        <v>14</v>
      </c>
      <c r="J82" s="92">
        <f t="shared" ref="J82:J84" si="48">IF(I82="SÍ",H82,0)</f>
        <v>0</v>
      </c>
      <c r="K82" s="67"/>
      <c r="L82" s="67"/>
      <c r="M82" s="71"/>
      <c r="N82" s="67"/>
      <c r="O82" s="98" t="s">
        <v>195</v>
      </c>
      <c r="P82" s="61"/>
      <c r="Q82" s="62"/>
      <c r="R82" s="62"/>
      <c r="S82" s="62"/>
      <c r="T82" s="62"/>
      <c r="U82" s="62"/>
      <c r="V82" s="62"/>
      <c r="W82" s="62"/>
      <c r="X82" s="62"/>
      <c r="Y82" s="62"/>
      <c r="Z82" s="62"/>
    </row>
    <row r="83">
      <c r="A83" s="184"/>
      <c r="B83" s="185" t="s">
        <v>228</v>
      </c>
      <c r="C83" s="112"/>
      <c r="D83" s="137" t="s">
        <v>194</v>
      </c>
      <c r="E83" s="112"/>
      <c r="F83" s="81">
        <v>1.0</v>
      </c>
      <c r="G83" s="100" t="s">
        <v>14</v>
      </c>
      <c r="H83" s="92">
        <f t="shared" si="47"/>
        <v>0</v>
      </c>
      <c r="I83" s="113" t="s">
        <v>14</v>
      </c>
      <c r="J83" s="92">
        <f t="shared" si="48"/>
        <v>0</v>
      </c>
      <c r="K83" s="67"/>
      <c r="L83" s="67"/>
      <c r="M83" s="71"/>
      <c r="N83" s="67"/>
      <c r="O83" s="98" t="s">
        <v>195</v>
      </c>
      <c r="P83" s="61"/>
      <c r="Q83" s="62"/>
      <c r="R83" s="62"/>
      <c r="S83" s="62"/>
      <c r="T83" s="62"/>
      <c r="U83" s="62"/>
      <c r="V83" s="62"/>
      <c r="W83" s="62"/>
      <c r="X83" s="62"/>
      <c r="Y83" s="62"/>
      <c r="Z83" s="62"/>
    </row>
    <row r="84">
      <c r="A84" s="184"/>
      <c r="B84" s="185" t="s">
        <v>229</v>
      </c>
      <c r="C84" s="112"/>
      <c r="D84" s="137" t="s">
        <v>194</v>
      </c>
      <c r="E84" s="112"/>
      <c r="F84" s="81">
        <v>1.0</v>
      </c>
      <c r="G84" s="100" t="s">
        <v>14</v>
      </c>
      <c r="H84" s="92">
        <f t="shared" si="47"/>
        <v>0</v>
      </c>
      <c r="I84" s="113" t="s">
        <v>14</v>
      </c>
      <c r="J84" s="92">
        <f t="shared" si="48"/>
        <v>0</v>
      </c>
      <c r="K84" s="67"/>
      <c r="L84" s="67"/>
      <c r="M84" s="71"/>
      <c r="N84" s="67"/>
      <c r="O84" s="98" t="s">
        <v>195</v>
      </c>
      <c r="P84" s="61"/>
      <c r="Q84" s="62"/>
      <c r="R84" s="62"/>
      <c r="S84" s="62"/>
      <c r="T84" s="62"/>
      <c r="U84" s="62"/>
      <c r="V84" s="62"/>
      <c r="W84" s="62"/>
      <c r="X84" s="62"/>
      <c r="Y84" s="62"/>
      <c r="Z84" s="62"/>
    </row>
    <row r="85">
      <c r="A85" s="63" t="s">
        <v>230</v>
      </c>
      <c r="B85" s="148" t="s">
        <v>220</v>
      </c>
      <c r="C85" s="112"/>
      <c r="D85" s="179" t="s">
        <v>226</v>
      </c>
      <c r="E85" s="180"/>
      <c r="F85" s="76" t="s">
        <v>189</v>
      </c>
      <c r="G85" s="174"/>
      <c r="H85" s="181">
        <f>SUM(H86:H88)</f>
        <v>0</v>
      </c>
      <c r="I85" s="70">
        <v>45326.0</v>
      </c>
      <c r="J85" s="67"/>
      <c r="K85" s="67"/>
      <c r="L85" s="67"/>
      <c r="M85" s="67"/>
      <c r="N85" s="132">
        <f>SUM(J86:J88)</f>
        <v>0</v>
      </c>
      <c r="O85" s="71"/>
      <c r="P85" s="61"/>
      <c r="Q85" s="62"/>
      <c r="R85" s="62"/>
      <c r="S85" s="62"/>
      <c r="T85" s="62"/>
      <c r="U85" s="62"/>
      <c r="V85" s="62"/>
      <c r="W85" s="62"/>
      <c r="X85" s="62"/>
      <c r="Y85" s="62"/>
      <c r="Z85" s="62"/>
    </row>
    <row r="86">
      <c r="A86" s="186" t="s">
        <v>194</v>
      </c>
      <c r="B86" s="183" t="s">
        <v>231</v>
      </c>
      <c r="C86" s="180"/>
      <c r="D86" s="137" t="s">
        <v>194</v>
      </c>
      <c r="E86" s="112"/>
      <c r="F86" s="81">
        <v>1.0</v>
      </c>
      <c r="G86" s="100" t="s">
        <v>14</v>
      </c>
      <c r="H86" s="92">
        <f t="shared" ref="H86:H88" si="49">IF(G86="SÍ",F86,0)</f>
        <v>0</v>
      </c>
      <c r="I86" s="113" t="s">
        <v>14</v>
      </c>
      <c r="J86" s="92">
        <f t="shared" ref="J86:J88" si="50">IF(I86="SÍ",H86,0)</f>
        <v>0</v>
      </c>
      <c r="K86" s="67"/>
      <c r="L86" s="67"/>
      <c r="M86" s="71"/>
      <c r="N86" s="67"/>
      <c r="O86" s="98" t="s">
        <v>195</v>
      </c>
      <c r="P86" s="61"/>
      <c r="Q86" s="62"/>
      <c r="R86" s="62"/>
      <c r="S86" s="62"/>
      <c r="T86" s="62"/>
      <c r="U86" s="62"/>
      <c r="V86" s="62"/>
      <c r="W86" s="62"/>
      <c r="X86" s="62"/>
      <c r="Y86" s="62"/>
      <c r="Z86" s="62"/>
    </row>
    <row r="87">
      <c r="A87" s="99"/>
      <c r="B87" s="185" t="s">
        <v>232</v>
      </c>
      <c r="C87" s="112"/>
      <c r="D87" s="137" t="s">
        <v>233</v>
      </c>
      <c r="E87" s="112"/>
      <c r="F87" s="81">
        <v>1.0</v>
      </c>
      <c r="G87" s="100" t="s">
        <v>14</v>
      </c>
      <c r="H87" s="92">
        <f t="shared" si="49"/>
        <v>0</v>
      </c>
      <c r="I87" s="113" t="s">
        <v>14</v>
      </c>
      <c r="J87" s="92">
        <f t="shared" si="50"/>
        <v>0</v>
      </c>
      <c r="K87" s="67"/>
      <c r="L87" s="67"/>
      <c r="M87" s="71"/>
      <c r="N87" s="67"/>
      <c r="O87" s="98" t="s">
        <v>195</v>
      </c>
      <c r="P87" s="61"/>
      <c r="Q87" s="62"/>
      <c r="R87" s="62"/>
      <c r="S87" s="62"/>
      <c r="T87" s="62"/>
      <c r="U87" s="62"/>
      <c r="V87" s="62"/>
      <c r="W87" s="62"/>
      <c r="X87" s="62"/>
      <c r="Y87" s="62"/>
      <c r="Z87" s="62"/>
    </row>
    <row r="88">
      <c r="A88" s="99"/>
      <c r="B88" s="185" t="s">
        <v>234</v>
      </c>
      <c r="C88" s="112"/>
      <c r="D88" s="137" t="s">
        <v>194</v>
      </c>
      <c r="E88" s="112"/>
      <c r="F88" s="81">
        <v>1.0</v>
      </c>
      <c r="G88" s="100" t="s">
        <v>14</v>
      </c>
      <c r="H88" s="92">
        <f t="shared" si="49"/>
        <v>0</v>
      </c>
      <c r="I88" s="113" t="s">
        <v>14</v>
      </c>
      <c r="J88" s="92">
        <f t="shared" si="50"/>
        <v>0</v>
      </c>
      <c r="K88" s="67"/>
      <c r="L88" s="67"/>
      <c r="M88" s="71"/>
      <c r="N88" s="67"/>
      <c r="O88" s="98" t="s">
        <v>195</v>
      </c>
      <c r="P88" s="61"/>
      <c r="Q88" s="62"/>
      <c r="R88" s="62"/>
      <c r="S88" s="62"/>
      <c r="T88" s="62"/>
      <c r="U88" s="62"/>
      <c r="V88" s="62"/>
      <c r="W88" s="62"/>
      <c r="X88" s="62"/>
      <c r="Y88" s="62"/>
      <c r="Z88" s="62"/>
    </row>
    <row r="89">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row>
    <row r="90">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row>
    <row r="91">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row>
    <row r="92">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row>
    <row r="93">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row>
    <row r="94">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row>
    <row r="95">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row>
    <row r="96">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row>
    <row r="97">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row>
    <row r="98">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row>
    <row r="99">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row>
    <row r="100">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mergeCells count="38">
    <mergeCell ref="I41:J41"/>
    <mergeCell ref="B68:D68"/>
    <mergeCell ref="F68:G68"/>
    <mergeCell ref="B69:D69"/>
    <mergeCell ref="F69:G69"/>
    <mergeCell ref="I69:K69"/>
    <mergeCell ref="B71:D71"/>
    <mergeCell ref="B72:C72"/>
    <mergeCell ref="F72:G72"/>
    <mergeCell ref="B73:C73"/>
    <mergeCell ref="D73:E73"/>
    <mergeCell ref="F73:G73"/>
    <mergeCell ref="D74:E74"/>
    <mergeCell ref="F74:G74"/>
    <mergeCell ref="B74:C74"/>
    <mergeCell ref="B75:C75"/>
    <mergeCell ref="D75:E75"/>
    <mergeCell ref="F75:G75"/>
    <mergeCell ref="B76:C76"/>
    <mergeCell ref="D77:G77"/>
    <mergeCell ref="B78:G78"/>
    <mergeCell ref="B80:C80"/>
    <mergeCell ref="B81:C81"/>
    <mergeCell ref="D81:E81"/>
    <mergeCell ref="B82:C82"/>
    <mergeCell ref="D82:E82"/>
    <mergeCell ref="B83:C83"/>
    <mergeCell ref="D83:E83"/>
    <mergeCell ref="B87:C87"/>
    <mergeCell ref="B88:C88"/>
    <mergeCell ref="B84:C84"/>
    <mergeCell ref="D84:E84"/>
    <mergeCell ref="B85:C85"/>
    <mergeCell ref="D85:E85"/>
    <mergeCell ref="B86:C86"/>
    <mergeCell ref="D86:E86"/>
    <mergeCell ref="D87:E87"/>
    <mergeCell ref="D88:E88"/>
  </mergeCells>
  <dataValidations>
    <dataValidation type="list" allowBlank="1" sqref="F11 E43 E47 E53">
      <formula1>"No,Sí"</formula1>
    </dataValidation>
    <dataValidation type="list" allowBlank="1" showErrorMessage="1" sqref="D77">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C6:C10 F6:F10 I6:I10 L6:L10 C12:C16 F12:F16 I12:I16 L12:L16 C18:C22 F18:F22 I18:I22 L18:L22 C24:C28 F24:F28 I24:I28 L24:L28 C30:C34 F30:F34 I30:I34 L30:L34 C36:C40 F36:F40 I36:I40 L36:L40 K41 C43:C47 F43:F47 I43:I47 L43:L47 C50:C54 F50:F54 I50:I54 L50:L54 C56:C60 I56:I60 C62:C66 I62:I66 F69 I69 D73:D75 B77 I77 G82:G84 I82:I84 G86:G88 I86:I88">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187" t="s">
        <v>235</v>
      </c>
      <c r="B1" s="188"/>
      <c r="C1" s="188"/>
      <c r="D1" s="188"/>
      <c r="E1" s="188"/>
      <c r="F1" s="188"/>
      <c r="G1" s="188"/>
      <c r="H1" s="189"/>
      <c r="I1" s="190" t="s">
        <v>236</v>
      </c>
      <c r="J1" s="154"/>
      <c r="K1" s="191"/>
      <c r="L1" s="191"/>
      <c r="M1" s="191"/>
      <c r="N1" s="191"/>
      <c r="O1" s="191"/>
      <c r="P1" s="61"/>
      <c r="Q1" s="61"/>
      <c r="R1" s="61"/>
      <c r="S1" s="61"/>
      <c r="T1" s="61"/>
      <c r="U1" s="61"/>
      <c r="V1" s="62"/>
      <c r="W1" s="62"/>
      <c r="X1" s="62"/>
      <c r="Y1" s="62"/>
      <c r="Z1" s="62"/>
    </row>
    <row r="2">
      <c r="A2" s="63" t="s">
        <v>180</v>
      </c>
      <c r="B2" s="54" t="s">
        <v>181</v>
      </c>
      <c r="C2" s="65"/>
      <c r="D2" s="65"/>
      <c r="E2" s="65"/>
      <c r="F2" s="65"/>
      <c r="G2" s="65"/>
      <c r="H2" s="56">
        <f>E6+E12+E18+E24+E30+E36+E43+E49+E55+E61</f>
        <v>0</v>
      </c>
      <c r="I2" s="57" t="s">
        <v>8</v>
      </c>
      <c r="J2" s="58"/>
      <c r="K2" s="58"/>
      <c r="L2" s="58"/>
      <c r="M2" s="58"/>
      <c r="N2" s="59">
        <f>SUM(K6,K12,K18,K24,K30,K36,K43,K49,K55,K61)</f>
        <v>0</v>
      </c>
      <c r="O2" s="60"/>
      <c r="P2" s="61"/>
      <c r="Q2" s="61"/>
      <c r="R2" s="61"/>
      <c r="S2" s="61"/>
      <c r="T2" s="61"/>
      <c r="U2" s="61"/>
      <c r="V2" s="62"/>
      <c r="W2" s="62"/>
      <c r="X2" s="62"/>
      <c r="Y2" s="62"/>
      <c r="Z2" s="62"/>
    </row>
    <row r="3">
      <c r="A3" s="63" t="s">
        <v>182</v>
      </c>
      <c r="B3" s="64" t="s">
        <v>183</v>
      </c>
      <c r="C3" s="65"/>
      <c r="D3" s="65"/>
      <c r="E3" s="65"/>
      <c r="F3" s="65"/>
      <c r="G3" s="65"/>
      <c r="H3" s="66">
        <f>H4+H67</f>
        <v>0</v>
      </c>
      <c r="I3" s="192" t="s">
        <v>42</v>
      </c>
      <c r="J3" s="67"/>
      <c r="K3" s="67"/>
      <c r="L3" s="67"/>
      <c r="M3" s="67"/>
      <c r="N3" s="68">
        <f>N4+N67</f>
        <v>0</v>
      </c>
      <c r="O3" s="60"/>
      <c r="P3" s="61"/>
      <c r="Q3" s="61"/>
      <c r="R3" s="61"/>
      <c r="S3" s="61"/>
      <c r="T3" s="61"/>
      <c r="U3" s="61"/>
      <c r="V3" s="62"/>
      <c r="W3" s="62"/>
      <c r="X3" s="62"/>
      <c r="Y3" s="62"/>
      <c r="Z3" s="62"/>
    </row>
    <row r="4">
      <c r="A4" s="193" t="s">
        <v>184</v>
      </c>
      <c r="B4" s="64" t="s">
        <v>185</v>
      </c>
      <c r="C4" s="93"/>
      <c r="D4" s="65"/>
      <c r="E4" s="65"/>
      <c r="F4" s="194"/>
      <c r="G4" s="65"/>
      <c r="H4" s="69">
        <f>SUM(H6,H12,H18,H24,H30,H36,H43,H49)</f>
        <v>0</v>
      </c>
      <c r="I4" s="70">
        <v>45294.0</v>
      </c>
      <c r="J4" s="71"/>
      <c r="K4" s="71"/>
      <c r="L4" s="71"/>
      <c r="M4" s="71"/>
      <c r="N4" s="72">
        <f>SUM(N6,N12,N18,N24,N30,N36,N43,N49)</f>
        <v>0</v>
      </c>
      <c r="O4" s="60"/>
      <c r="P4" s="61"/>
      <c r="Q4" s="61"/>
      <c r="R4" s="61"/>
      <c r="S4" s="61"/>
      <c r="T4" s="61"/>
      <c r="U4" s="61"/>
      <c r="V4" s="62"/>
      <c r="W4" s="62"/>
      <c r="X4" s="62"/>
      <c r="Y4" s="62"/>
      <c r="Z4" s="62"/>
    </row>
    <row r="5">
      <c r="A5" s="73" t="s">
        <v>186</v>
      </c>
      <c r="B5" s="76" t="s">
        <v>187</v>
      </c>
      <c r="C5" s="76" t="s">
        <v>188</v>
      </c>
      <c r="D5" s="75" t="s">
        <v>12</v>
      </c>
      <c r="E5" s="76" t="s">
        <v>189</v>
      </c>
      <c r="F5" s="77" t="s">
        <v>190</v>
      </c>
      <c r="G5" s="195" t="s">
        <v>12</v>
      </c>
      <c r="H5" s="77" t="s">
        <v>189</v>
      </c>
      <c r="I5" s="78" t="s">
        <v>191</v>
      </c>
      <c r="J5" s="58"/>
      <c r="K5" s="58"/>
      <c r="L5" s="78" t="s">
        <v>192</v>
      </c>
      <c r="M5" s="58"/>
      <c r="N5" s="58"/>
      <c r="O5" s="58"/>
      <c r="P5" s="61"/>
      <c r="Q5" s="61"/>
      <c r="R5" s="61"/>
      <c r="S5" s="61"/>
      <c r="T5" s="61"/>
      <c r="U5" s="61"/>
      <c r="V5" s="62"/>
      <c r="W5" s="62"/>
      <c r="X5" s="62"/>
      <c r="Y5" s="62"/>
      <c r="Z5" s="62"/>
    </row>
    <row r="6">
      <c r="A6" s="103" t="s">
        <v>193</v>
      </c>
      <c r="B6" s="104">
        <f>SUM(B7:B11)</f>
        <v>1</v>
      </c>
      <c r="C6" s="105">
        <v>3.0</v>
      </c>
      <c r="D6" s="80">
        <f>SUM(D7:D11)</f>
        <v>0</v>
      </c>
      <c r="E6" s="82">
        <f>(C6/B6)*D6</f>
        <v>0</v>
      </c>
      <c r="F6" s="105">
        <v>1.0</v>
      </c>
      <c r="G6" s="84">
        <f>SUM(G7:G11)</f>
        <v>0</v>
      </c>
      <c r="H6" s="85">
        <f>(F6/B6)*G6</f>
        <v>0</v>
      </c>
      <c r="I6" s="86"/>
      <c r="J6" s="80">
        <f>SUM(J7:J11)</f>
        <v>0</v>
      </c>
      <c r="K6" s="87">
        <f>(C6/B6)*J6</f>
        <v>0</v>
      </c>
      <c r="L6" s="88"/>
      <c r="M6" s="84">
        <f>SUM(M7:M11)</f>
        <v>0</v>
      </c>
      <c r="N6" s="85">
        <f>(F6/B6)*M6</f>
        <v>0</v>
      </c>
      <c r="O6" s="71"/>
      <c r="P6" s="61"/>
      <c r="Q6" s="61"/>
      <c r="R6" s="61"/>
      <c r="S6" s="61"/>
      <c r="T6" s="61"/>
      <c r="U6" s="61"/>
      <c r="V6" s="62"/>
      <c r="W6" s="62"/>
      <c r="X6" s="62"/>
      <c r="Y6" s="62"/>
      <c r="Z6" s="62"/>
    </row>
    <row r="7">
      <c r="A7" s="97" t="s">
        <v>237</v>
      </c>
      <c r="B7" s="90">
        <f t="shared" ref="B7:B11" si="1">COUNTA(A7)</f>
        <v>1</v>
      </c>
      <c r="C7" s="100" t="s">
        <v>14</v>
      </c>
      <c r="D7" s="92">
        <f t="shared" ref="D7:D11" si="2">IF(AND(B7=1,C7="SÍ"),1,0)</f>
        <v>0</v>
      </c>
      <c r="E7" s="93"/>
      <c r="F7" s="91" t="s">
        <v>14</v>
      </c>
      <c r="G7" s="101">
        <f t="shared" ref="G7:G11" si="3">IF(AND(B7=1,F7="SÍ"),1,0)</f>
        <v>0</v>
      </c>
      <c r="H7" s="95"/>
      <c r="I7" s="96" t="s">
        <v>14</v>
      </c>
      <c r="J7" s="92">
        <f t="shared" ref="J7:J11" si="4">IF(AND(D7=1,I7="SÍ"),1,0)</f>
        <v>0</v>
      </c>
      <c r="K7" s="58"/>
      <c r="L7" s="97" t="s">
        <v>14</v>
      </c>
      <c r="M7" s="92">
        <f t="shared" ref="M7:M11" si="5">IF(AND(G7=1,L7="SÍ"),1,0)</f>
        <v>0</v>
      </c>
      <c r="N7" s="58"/>
      <c r="O7" s="98" t="s">
        <v>195</v>
      </c>
      <c r="P7" s="61"/>
      <c r="Q7" s="61"/>
      <c r="R7" s="61"/>
      <c r="S7" s="61"/>
      <c r="T7" s="61"/>
      <c r="U7" s="61"/>
      <c r="V7" s="62"/>
      <c r="W7" s="62"/>
      <c r="X7" s="62"/>
      <c r="Y7" s="62"/>
      <c r="Z7" s="62"/>
    </row>
    <row r="8">
      <c r="A8" s="99"/>
      <c r="B8" s="90">
        <f t="shared" si="1"/>
        <v>0</v>
      </c>
      <c r="C8" s="100" t="s">
        <v>14</v>
      </c>
      <c r="D8" s="92">
        <f t="shared" si="2"/>
        <v>0</v>
      </c>
      <c r="E8" s="65"/>
      <c r="F8" s="100" t="s">
        <v>14</v>
      </c>
      <c r="G8" s="101">
        <f t="shared" si="3"/>
        <v>0</v>
      </c>
      <c r="H8" s="102"/>
      <c r="I8" s="97" t="s">
        <v>14</v>
      </c>
      <c r="J8" s="92">
        <f t="shared" si="4"/>
        <v>0</v>
      </c>
      <c r="K8" s="58"/>
      <c r="L8" s="97" t="s">
        <v>14</v>
      </c>
      <c r="M8" s="92">
        <f t="shared" si="5"/>
        <v>0</v>
      </c>
      <c r="N8" s="58"/>
      <c r="O8" s="98" t="s">
        <v>195</v>
      </c>
      <c r="P8" s="61"/>
      <c r="Q8" s="61"/>
      <c r="R8" s="61"/>
      <c r="S8" s="61"/>
      <c r="T8" s="61"/>
      <c r="U8" s="61"/>
      <c r="V8" s="62"/>
      <c r="W8" s="62"/>
      <c r="X8" s="62"/>
      <c r="Y8" s="62"/>
      <c r="Z8" s="62"/>
    </row>
    <row r="9">
      <c r="A9" s="99"/>
      <c r="B9" s="92">
        <f t="shared" si="1"/>
        <v>0</v>
      </c>
      <c r="C9" s="100" t="s">
        <v>14</v>
      </c>
      <c r="D9" s="92">
        <f t="shared" si="2"/>
        <v>0</v>
      </c>
      <c r="E9" s="65"/>
      <c r="F9" s="100" t="s">
        <v>14</v>
      </c>
      <c r="G9" s="101">
        <f t="shared" si="3"/>
        <v>0</v>
      </c>
      <c r="H9" s="95"/>
      <c r="I9" s="96" t="s">
        <v>14</v>
      </c>
      <c r="J9" s="92">
        <f t="shared" si="4"/>
        <v>0</v>
      </c>
      <c r="K9" s="58"/>
      <c r="L9" s="97" t="s">
        <v>14</v>
      </c>
      <c r="M9" s="92">
        <f t="shared" si="5"/>
        <v>0</v>
      </c>
      <c r="N9" s="58"/>
      <c r="O9" s="98" t="s">
        <v>195</v>
      </c>
      <c r="P9" s="61"/>
      <c r="Q9" s="61"/>
      <c r="R9" s="61"/>
      <c r="S9" s="61"/>
      <c r="T9" s="61"/>
      <c r="U9" s="61"/>
      <c r="V9" s="62"/>
      <c r="W9" s="62"/>
      <c r="X9" s="62"/>
      <c r="Y9" s="62"/>
      <c r="Z9" s="62"/>
    </row>
    <row r="10">
      <c r="A10" s="99"/>
      <c r="B10" s="90">
        <f t="shared" si="1"/>
        <v>0</v>
      </c>
      <c r="C10" s="91" t="s">
        <v>14</v>
      </c>
      <c r="D10" s="90">
        <f t="shared" si="2"/>
        <v>0</v>
      </c>
      <c r="E10" s="93"/>
      <c r="F10" s="91" t="s">
        <v>14</v>
      </c>
      <c r="G10" s="94">
        <f t="shared" si="3"/>
        <v>0</v>
      </c>
      <c r="H10" s="95"/>
      <c r="I10" s="96" t="s">
        <v>14</v>
      </c>
      <c r="J10" s="92">
        <f t="shared" si="4"/>
        <v>0</v>
      </c>
      <c r="K10" s="58"/>
      <c r="L10" s="97" t="s">
        <v>14</v>
      </c>
      <c r="M10" s="92">
        <f t="shared" si="5"/>
        <v>0</v>
      </c>
      <c r="N10" s="58"/>
      <c r="O10" s="98" t="s">
        <v>195</v>
      </c>
      <c r="P10" s="61"/>
      <c r="Q10" s="61"/>
      <c r="R10" s="61"/>
      <c r="S10" s="61"/>
      <c r="T10" s="61"/>
      <c r="U10" s="61"/>
      <c r="V10" s="62"/>
      <c r="W10" s="62"/>
      <c r="X10" s="62"/>
      <c r="Y10" s="62"/>
      <c r="Z10" s="62"/>
    </row>
    <row r="11">
      <c r="A11" s="99"/>
      <c r="B11" s="90">
        <f t="shared" si="1"/>
        <v>0</v>
      </c>
      <c r="C11" s="91" t="s">
        <v>14</v>
      </c>
      <c r="D11" s="90">
        <f t="shared" si="2"/>
        <v>0</v>
      </c>
      <c r="E11" s="93"/>
      <c r="F11" s="91" t="s">
        <v>14</v>
      </c>
      <c r="G11" s="101">
        <f t="shared" si="3"/>
        <v>0</v>
      </c>
      <c r="H11" s="95"/>
      <c r="I11" s="96" t="s">
        <v>14</v>
      </c>
      <c r="J11" s="92">
        <f t="shared" si="4"/>
        <v>0</v>
      </c>
      <c r="K11" s="58"/>
      <c r="L11" s="97" t="s">
        <v>14</v>
      </c>
      <c r="M11" s="92">
        <f t="shared" si="5"/>
        <v>0</v>
      </c>
      <c r="N11" s="58"/>
      <c r="O11" s="98" t="s">
        <v>195</v>
      </c>
      <c r="P11" s="61"/>
      <c r="Q11" s="61"/>
      <c r="R11" s="61"/>
      <c r="S11" s="61"/>
      <c r="T11" s="61"/>
      <c r="U11" s="61"/>
      <c r="V11" s="62"/>
      <c r="W11" s="62"/>
      <c r="X11" s="62"/>
      <c r="Y11" s="62"/>
      <c r="Z11" s="62"/>
    </row>
    <row r="12">
      <c r="A12" s="103" t="s">
        <v>196</v>
      </c>
      <c r="B12" s="104">
        <f>SUM(B13:B17)</f>
        <v>1</v>
      </c>
      <c r="C12" s="81">
        <v>3.0</v>
      </c>
      <c r="D12" s="80">
        <f>SUM(D13:D17)</f>
        <v>0</v>
      </c>
      <c r="E12" s="82">
        <f>(C12/B12)*D12</f>
        <v>0</v>
      </c>
      <c r="F12" s="81">
        <v>2.0</v>
      </c>
      <c r="G12" s="84">
        <f>SUM(G13:G17)</f>
        <v>0</v>
      </c>
      <c r="H12" s="85">
        <f>(F12/B12)*G12</f>
        <v>0</v>
      </c>
      <c r="I12" s="86"/>
      <c r="J12" s="80">
        <f>SUM(J13:J17)</f>
        <v>0</v>
      </c>
      <c r="K12" s="87">
        <f>(C12/B12)*J12</f>
        <v>0</v>
      </c>
      <c r="L12" s="88"/>
      <c r="M12" s="84">
        <f>SUM(M13:M17)</f>
        <v>0</v>
      </c>
      <c r="N12" s="85">
        <f>(F12/B12)*M12</f>
        <v>0</v>
      </c>
      <c r="O12" s="71"/>
      <c r="P12" s="61"/>
      <c r="Q12" s="61"/>
      <c r="R12" s="61"/>
      <c r="S12" s="61"/>
      <c r="T12" s="61"/>
      <c r="U12" s="61"/>
      <c r="V12" s="62"/>
      <c r="W12" s="62"/>
      <c r="X12" s="62"/>
      <c r="Y12" s="62"/>
      <c r="Z12" s="62"/>
    </row>
    <row r="13">
      <c r="A13" s="97" t="s">
        <v>237</v>
      </c>
      <c r="B13" s="92">
        <f t="shared" ref="B13:B17" si="6">COUNTA(A13)</f>
        <v>1</v>
      </c>
      <c r="C13" s="100" t="s">
        <v>14</v>
      </c>
      <c r="D13" s="92">
        <f t="shared" ref="D13:D17" si="7">IF(AND(B13=1,C13="SÍ"),1,0)</f>
        <v>0</v>
      </c>
      <c r="E13" s="65"/>
      <c r="F13" s="106" t="s">
        <v>14</v>
      </c>
      <c r="G13" s="101">
        <f t="shared" ref="G13:G17" si="8">IF(AND(B13=1,F13="SÍ"),1,0)</f>
        <v>0</v>
      </c>
      <c r="H13" s="95"/>
      <c r="I13" s="96" t="s">
        <v>14</v>
      </c>
      <c r="J13" s="92">
        <f t="shared" ref="J13:J17" si="9">IF(AND(D13=1,I13="SÍ"),1,0)</f>
        <v>0</v>
      </c>
      <c r="K13" s="58"/>
      <c r="L13" s="97" t="s">
        <v>14</v>
      </c>
      <c r="M13" s="92">
        <f t="shared" ref="M13:M17" si="10">IF(AND(G13=1,L13="SÍ"),1,0)</f>
        <v>0</v>
      </c>
      <c r="N13" s="58"/>
      <c r="O13" s="98" t="s">
        <v>195</v>
      </c>
      <c r="P13" s="61"/>
      <c r="Q13" s="61"/>
      <c r="R13" s="61"/>
      <c r="S13" s="61"/>
      <c r="T13" s="61"/>
      <c r="U13" s="61"/>
      <c r="V13" s="62"/>
      <c r="W13" s="62"/>
      <c r="X13" s="62"/>
      <c r="Y13" s="62"/>
      <c r="Z13" s="62"/>
    </row>
    <row r="14">
      <c r="A14" s="99"/>
      <c r="B14" s="90">
        <f t="shared" si="6"/>
        <v>0</v>
      </c>
      <c r="C14" s="91" t="s">
        <v>14</v>
      </c>
      <c r="D14" s="92">
        <f t="shared" si="7"/>
        <v>0</v>
      </c>
      <c r="E14" s="93"/>
      <c r="F14" s="107" t="s">
        <v>14</v>
      </c>
      <c r="G14" s="94">
        <f t="shared" si="8"/>
        <v>0</v>
      </c>
      <c r="H14" s="95"/>
      <c r="I14" s="96" t="s">
        <v>14</v>
      </c>
      <c r="J14" s="92">
        <f t="shared" si="9"/>
        <v>0</v>
      </c>
      <c r="K14" s="58"/>
      <c r="L14" s="97" t="s">
        <v>14</v>
      </c>
      <c r="M14" s="92">
        <f t="shared" si="10"/>
        <v>0</v>
      </c>
      <c r="N14" s="58"/>
      <c r="O14" s="98" t="s">
        <v>195</v>
      </c>
      <c r="P14" s="61"/>
      <c r="Q14" s="61"/>
      <c r="R14" s="61"/>
      <c r="S14" s="61"/>
      <c r="T14" s="61"/>
      <c r="U14" s="61"/>
      <c r="V14" s="62"/>
      <c r="W14" s="62"/>
      <c r="X14" s="62"/>
      <c r="Y14" s="62"/>
      <c r="Z14" s="62"/>
    </row>
    <row r="15">
      <c r="A15" s="99"/>
      <c r="B15" s="90">
        <f t="shared" si="6"/>
        <v>0</v>
      </c>
      <c r="C15" s="91" t="s">
        <v>14</v>
      </c>
      <c r="D15" s="92">
        <f t="shared" si="7"/>
        <v>0</v>
      </c>
      <c r="E15" s="93"/>
      <c r="F15" s="107" t="s">
        <v>14</v>
      </c>
      <c r="G15" s="101">
        <f t="shared" si="8"/>
        <v>0</v>
      </c>
      <c r="H15" s="95"/>
      <c r="I15" s="96" t="s">
        <v>14</v>
      </c>
      <c r="J15" s="92">
        <f t="shared" si="9"/>
        <v>0</v>
      </c>
      <c r="K15" s="58"/>
      <c r="L15" s="97" t="s">
        <v>14</v>
      </c>
      <c r="M15" s="92">
        <f t="shared" si="10"/>
        <v>0</v>
      </c>
      <c r="N15" s="58"/>
      <c r="O15" s="98" t="s">
        <v>195</v>
      </c>
      <c r="P15" s="61"/>
      <c r="Q15" s="61"/>
      <c r="R15" s="61"/>
      <c r="S15" s="61"/>
      <c r="T15" s="61"/>
      <c r="U15" s="61"/>
      <c r="V15" s="62"/>
      <c r="W15" s="62"/>
      <c r="X15" s="62"/>
      <c r="Y15" s="62"/>
      <c r="Z15" s="62"/>
    </row>
    <row r="16">
      <c r="A16" s="99"/>
      <c r="B16" s="90">
        <f t="shared" si="6"/>
        <v>0</v>
      </c>
      <c r="C16" s="100" t="s">
        <v>14</v>
      </c>
      <c r="D16" s="92">
        <f t="shared" si="7"/>
        <v>0</v>
      </c>
      <c r="E16" s="65"/>
      <c r="F16" s="106" t="s">
        <v>14</v>
      </c>
      <c r="G16" s="101">
        <f t="shared" si="8"/>
        <v>0</v>
      </c>
      <c r="H16" s="95"/>
      <c r="I16" s="96" t="s">
        <v>14</v>
      </c>
      <c r="J16" s="92">
        <f t="shared" si="9"/>
        <v>0</v>
      </c>
      <c r="K16" s="58"/>
      <c r="L16" s="97" t="s">
        <v>14</v>
      </c>
      <c r="M16" s="92">
        <f t="shared" si="10"/>
        <v>0</v>
      </c>
      <c r="N16" s="58"/>
      <c r="O16" s="98" t="s">
        <v>195</v>
      </c>
      <c r="P16" s="61"/>
      <c r="Q16" s="61"/>
      <c r="R16" s="61"/>
      <c r="S16" s="61"/>
      <c r="T16" s="61"/>
      <c r="U16" s="61"/>
      <c r="V16" s="62"/>
      <c r="W16" s="62"/>
      <c r="X16" s="62"/>
      <c r="Y16" s="62"/>
      <c r="Z16" s="62"/>
    </row>
    <row r="17">
      <c r="A17" s="99"/>
      <c r="B17" s="92">
        <f t="shared" si="6"/>
        <v>0</v>
      </c>
      <c r="C17" s="100" t="s">
        <v>14</v>
      </c>
      <c r="D17" s="92">
        <f t="shared" si="7"/>
        <v>0</v>
      </c>
      <c r="E17" s="65"/>
      <c r="F17" s="106" t="s">
        <v>14</v>
      </c>
      <c r="G17" s="101">
        <f t="shared" si="8"/>
        <v>0</v>
      </c>
      <c r="H17" s="95"/>
      <c r="I17" s="96" t="s">
        <v>14</v>
      </c>
      <c r="J17" s="92">
        <f t="shared" si="9"/>
        <v>0</v>
      </c>
      <c r="K17" s="58"/>
      <c r="L17" s="97" t="s">
        <v>14</v>
      </c>
      <c r="M17" s="92">
        <f t="shared" si="10"/>
        <v>0</v>
      </c>
      <c r="N17" s="58"/>
      <c r="O17" s="98" t="s">
        <v>195</v>
      </c>
      <c r="P17" s="61"/>
      <c r="Q17" s="61"/>
      <c r="R17" s="61"/>
      <c r="S17" s="61"/>
      <c r="T17" s="61"/>
      <c r="U17" s="61"/>
      <c r="V17" s="62"/>
      <c r="W17" s="62"/>
      <c r="X17" s="62"/>
      <c r="Y17" s="62"/>
      <c r="Z17" s="62"/>
    </row>
    <row r="18">
      <c r="A18" s="103" t="s">
        <v>197</v>
      </c>
      <c r="B18" s="104">
        <f>SUM(B19:B23)</f>
        <v>1</v>
      </c>
      <c r="C18" s="105">
        <v>3.0</v>
      </c>
      <c r="D18" s="80">
        <f>SUM(D19:D23)</f>
        <v>0</v>
      </c>
      <c r="E18" s="82">
        <f>(C18/B18)*D18</f>
        <v>0</v>
      </c>
      <c r="F18" s="105">
        <v>1.0</v>
      </c>
      <c r="G18" s="84">
        <f>SUM(G19:G23)</f>
        <v>0</v>
      </c>
      <c r="H18" s="85">
        <f>(F18/B18)*G18</f>
        <v>0</v>
      </c>
      <c r="I18" s="86"/>
      <c r="J18" s="80">
        <f>SUM(J19:J23)</f>
        <v>0</v>
      </c>
      <c r="K18" s="87">
        <f>(C18/B18)*J18</f>
        <v>0</v>
      </c>
      <c r="L18" s="88"/>
      <c r="M18" s="84">
        <f>SUM(M19:M23)</f>
        <v>0</v>
      </c>
      <c r="N18" s="85">
        <f>(F18/B18)*M18</f>
        <v>0</v>
      </c>
      <c r="O18" s="71"/>
      <c r="P18" s="61"/>
      <c r="Q18" s="61"/>
      <c r="R18" s="61"/>
      <c r="S18" s="61"/>
      <c r="T18" s="61"/>
      <c r="U18" s="61"/>
      <c r="V18" s="62"/>
      <c r="W18" s="62"/>
      <c r="X18" s="62"/>
      <c r="Y18" s="62"/>
      <c r="Z18" s="62"/>
    </row>
    <row r="19">
      <c r="A19" s="97" t="s">
        <v>237</v>
      </c>
      <c r="B19" s="90">
        <f t="shared" ref="B19:B23" si="11">COUNTA(A19)</f>
        <v>1</v>
      </c>
      <c r="C19" s="100" t="s">
        <v>14</v>
      </c>
      <c r="D19" s="92">
        <f t="shared" ref="D19:D23" si="12">IF(AND(B19=1,C19="SÍ"),1,0)</f>
        <v>0</v>
      </c>
      <c r="E19" s="93"/>
      <c r="F19" s="107" t="s">
        <v>14</v>
      </c>
      <c r="G19" s="101">
        <f t="shared" ref="G19:G23" si="13">IF(AND(B19=1,F19="SÍ"),1,0)</f>
        <v>0</v>
      </c>
      <c r="H19" s="95"/>
      <c r="I19" s="96" t="s">
        <v>14</v>
      </c>
      <c r="J19" s="92">
        <f t="shared" ref="J19:J23" si="14">IF(AND(D19=1,I19="SÍ"),1,0)</f>
        <v>0</v>
      </c>
      <c r="K19" s="58"/>
      <c r="L19" s="97" t="s">
        <v>14</v>
      </c>
      <c r="M19" s="92">
        <f t="shared" ref="M19:M23" si="15">IF(AND(G19=1,L19="SÍ"),1,0)</f>
        <v>0</v>
      </c>
      <c r="N19" s="58"/>
      <c r="O19" s="98" t="s">
        <v>195</v>
      </c>
      <c r="P19" s="61"/>
      <c r="Q19" s="61"/>
      <c r="R19" s="61"/>
      <c r="S19" s="61"/>
      <c r="T19" s="61"/>
      <c r="U19" s="61"/>
      <c r="V19" s="62"/>
      <c r="W19" s="62"/>
      <c r="X19" s="62"/>
      <c r="Y19" s="62"/>
      <c r="Z19" s="62"/>
    </row>
    <row r="20">
      <c r="A20" s="99"/>
      <c r="B20" s="90">
        <f t="shared" si="11"/>
        <v>0</v>
      </c>
      <c r="C20" s="100" t="s">
        <v>14</v>
      </c>
      <c r="D20" s="92">
        <f t="shared" si="12"/>
        <v>0</v>
      </c>
      <c r="E20" s="65"/>
      <c r="F20" s="106" t="s">
        <v>14</v>
      </c>
      <c r="G20" s="101">
        <f t="shared" si="13"/>
        <v>0</v>
      </c>
      <c r="H20" s="95"/>
      <c r="I20" s="96" t="s">
        <v>14</v>
      </c>
      <c r="J20" s="92">
        <f t="shared" si="14"/>
        <v>0</v>
      </c>
      <c r="K20" s="58"/>
      <c r="L20" s="97" t="s">
        <v>14</v>
      </c>
      <c r="M20" s="92">
        <f t="shared" si="15"/>
        <v>0</v>
      </c>
      <c r="N20" s="58"/>
      <c r="O20" s="98" t="s">
        <v>195</v>
      </c>
      <c r="P20" s="61"/>
      <c r="Q20" s="61"/>
      <c r="R20" s="61"/>
      <c r="S20" s="61"/>
      <c r="T20" s="61"/>
      <c r="U20" s="61"/>
      <c r="V20" s="62"/>
      <c r="W20" s="62"/>
      <c r="X20" s="62"/>
      <c r="Y20" s="62"/>
      <c r="Z20" s="62"/>
    </row>
    <row r="21">
      <c r="A21" s="99"/>
      <c r="B21" s="92">
        <f t="shared" si="11"/>
        <v>0</v>
      </c>
      <c r="C21" s="100" t="s">
        <v>14</v>
      </c>
      <c r="D21" s="92">
        <f t="shared" si="12"/>
        <v>0</v>
      </c>
      <c r="E21" s="65"/>
      <c r="F21" s="106" t="s">
        <v>14</v>
      </c>
      <c r="G21" s="101">
        <f t="shared" si="13"/>
        <v>0</v>
      </c>
      <c r="H21" s="95"/>
      <c r="I21" s="96" t="s">
        <v>14</v>
      </c>
      <c r="J21" s="92">
        <f t="shared" si="14"/>
        <v>0</v>
      </c>
      <c r="K21" s="58"/>
      <c r="L21" s="97" t="s">
        <v>14</v>
      </c>
      <c r="M21" s="92">
        <f t="shared" si="15"/>
        <v>0</v>
      </c>
      <c r="N21" s="58"/>
      <c r="O21" s="98" t="s">
        <v>195</v>
      </c>
      <c r="P21" s="61"/>
      <c r="Q21" s="61"/>
      <c r="R21" s="61"/>
      <c r="S21" s="61"/>
      <c r="T21" s="61"/>
      <c r="U21" s="61"/>
      <c r="V21" s="62"/>
      <c r="W21" s="62"/>
      <c r="X21" s="62"/>
      <c r="Y21" s="62"/>
      <c r="Z21" s="62"/>
    </row>
    <row r="22">
      <c r="A22" s="99"/>
      <c r="B22" s="90">
        <f t="shared" si="11"/>
        <v>0</v>
      </c>
      <c r="C22" s="91" t="s">
        <v>14</v>
      </c>
      <c r="D22" s="92">
        <f t="shared" si="12"/>
        <v>0</v>
      </c>
      <c r="E22" s="93"/>
      <c r="F22" s="107" t="s">
        <v>14</v>
      </c>
      <c r="G22" s="94">
        <f t="shared" si="13"/>
        <v>0</v>
      </c>
      <c r="H22" s="95"/>
      <c r="I22" s="96" t="s">
        <v>14</v>
      </c>
      <c r="J22" s="92">
        <f t="shared" si="14"/>
        <v>0</v>
      </c>
      <c r="K22" s="58"/>
      <c r="L22" s="97" t="s">
        <v>14</v>
      </c>
      <c r="M22" s="92">
        <f t="shared" si="15"/>
        <v>0</v>
      </c>
      <c r="N22" s="58"/>
      <c r="O22" s="98" t="s">
        <v>195</v>
      </c>
      <c r="P22" s="61"/>
      <c r="Q22" s="61"/>
      <c r="R22" s="61"/>
      <c r="S22" s="61"/>
      <c r="T22" s="61"/>
      <c r="U22" s="61"/>
      <c r="V22" s="62"/>
      <c r="W22" s="62"/>
      <c r="X22" s="62"/>
      <c r="Y22" s="62"/>
      <c r="Z22" s="62"/>
    </row>
    <row r="23">
      <c r="A23" s="99"/>
      <c r="B23" s="90">
        <f t="shared" si="11"/>
        <v>0</v>
      </c>
      <c r="C23" s="100" t="s">
        <v>14</v>
      </c>
      <c r="D23" s="92">
        <f t="shared" si="12"/>
        <v>0</v>
      </c>
      <c r="E23" s="93"/>
      <c r="F23" s="107" t="s">
        <v>14</v>
      </c>
      <c r="G23" s="101">
        <f t="shared" si="13"/>
        <v>0</v>
      </c>
      <c r="H23" s="95"/>
      <c r="I23" s="96" t="s">
        <v>14</v>
      </c>
      <c r="J23" s="92">
        <f t="shared" si="14"/>
        <v>0</v>
      </c>
      <c r="K23" s="58"/>
      <c r="L23" s="97" t="s">
        <v>14</v>
      </c>
      <c r="M23" s="92">
        <f t="shared" si="15"/>
        <v>0</v>
      </c>
      <c r="N23" s="58"/>
      <c r="O23" s="98" t="s">
        <v>195</v>
      </c>
      <c r="P23" s="61"/>
      <c r="Q23" s="61"/>
      <c r="R23" s="61"/>
      <c r="S23" s="61"/>
      <c r="T23" s="61"/>
      <c r="U23" s="61"/>
      <c r="V23" s="62"/>
      <c r="W23" s="62"/>
      <c r="X23" s="62"/>
      <c r="Y23" s="62"/>
      <c r="Z23" s="62"/>
    </row>
    <row r="24">
      <c r="A24" s="103" t="s">
        <v>198</v>
      </c>
      <c r="B24" s="104">
        <f>SUM(B25:B29)</f>
        <v>1</v>
      </c>
      <c r="C24" s="81">
        <v>3.0</v>
      </c>
      <c r="D24" s="80">
        <f>SUM(D25:D29)</f>
        <v>0</v>
      </c>
      <c r="E24" s="82">
        <f>(C24/B24)*D24</f>
        <v>0</v>
      </c>
      <c r="F24" s="81">
        <v>1.0</v>
      </c>
      <c r="G24" s="84">
        <f>SUM(G25:G29)</f>
        <v>0</v>
      </c>
      <c r="H24" s="85">
        <f>(F24/B24)*G24</f>
        <v>0</v>
      </c>
      <c r="I24" s="86"/>
      <c r="J24" s="80">
        <f>SUM(J25:J29)</f>
        <v>0</v>
      </c>
      <c r="K24" s="87">
        <f>(C24/B24)*J24</f>
        <v>0</v>
      </c>
      <c r="L24" s="88"/>
      <c r="M24" s="84">
        <f>SUM(M25:M29)</f>
        <v>0</v>
      </c>
      <c r="N24" s="85">
        <f>(F24/B24)*M24</f>
        <v>0</v>
      </c>
      <c r="O24" s="71"/>
      <c r="P24" s="61"/>
      <c r="Q24" s="61"/>
      <c r="R24" s="61"/>
      <c r="S24" s="61"/>
      <c r="T24" s="61"/>
      <c r="U24" s="61"/>
      <c r="V24" s="62"/>
      <c r="W24" s="62"/>
      <c r="X24" s="62"/>
      <c r="Y24" s="62"/>
      <c r="Z24" s="62"/>
    </row>
    <row r="25">
      <c r="A25" s="97" t="s">
        <v>237</v>
      </c>
      <c r="B25" s="92">
        <f t="shared" ref="B25:B29" si="16">COUNTA(A25)</f>
        <v>1</v>
      </c>
      <c r="C25" s="100" t="s">
        <v>14</v>
      </c>
      <c r="D25" s="92">
        <f t="shared" ref="D25:D29" si="17">IF(AND(B25=1,C25="SÍ"),1,0)</f>
        <v>0</v>
      </c>
      <c r="E25" s="65"/>
      <c r="F25" s="106" t="s">
        <v>14</v>
      </c>
      <c r="G25" s="101">
        <f t="shared" ref="G25:G29" si="18">IF(AND(B25=1,F25="SÍ"),1,0)</f>
        <v>0</v>
      </c>
      <c r="H25" s="95"/>
      <c r="I25" s="96" t="s">
        <v>14</v>
      </c>
      <c r="J25" s="92">
        <f t="shared" ref="J25:J29" si="19">IF(AND(D25=1,I25="SÍ"),1,0)</f>
        <v>0</v>
      </c>
      <c r="K25" s="58"/>
      <c r="L25" s="97" t="s">
        <v>14</v>
      </c>
      <c r="M25" s="92">
        <f t="shared" ref="M25:M29" si="20">IF(AND(G25=1,L25="SÍ"),1,0)</f>
        <v>0</v>
      </c>
      <c r="N25" s="58"/>
      <c r="O25" s="98" t="s">
        <v>195</v>
      </c>
      <c r="P25" s="61"/>
      <c r="Q25" s="61"/>
      <c r="R25" s="61"/>
      <c r="S25" s="61"/>
      <c r="T25" s="61"/>
      <c r="U25" s="61"/>
      <c r="V25" s="62"/>
      <c r="W25" s="62"/>
      <c r="X25" s="62"/>
      <c r="Y25" s="62"/>
      <c r="Z25" s="62"/>
    </row>
    <row r="26">
      <c r="A26" s="99"/>
      <c r="B26" s="90">
        <f t="shared" si="16"/>
        <v>0</v>
      </c>
      <c r="C26" s="91" t="s">
        <v>14</v>
      </c>
      <c r="D26" s="92">
        <f t="shared" si="17"/>
        <v>0</v>
      </c>
      <c r="E26" s="93"/>
      <c r="F26" s="107" t="s">
        <v>14</v>
      </c>
      <c r="G26" s="94">
        <f t="shared" si="18"/>
        <v>0</v>
      </c>
      <c r="H26" s="95"/>
      <c r="I26" s="96" t="s">
        <v>14</v>
      </c>
      <c r="J26" s="92">
        <f t="shared" si="19"/>
        <v>0</v>
      </c>
      <c r="K26" s="58"/>
      <c r="L26" s="97" t="s">
        <v>14</v>
      </c>
      <c r="M26" s="92">
        <f t="shared" si="20"/>
        <v>0</v>
      </c>
      <c r="N26" s="58"/>
      <c r="O26" s="98" t="s">
        <v>195</v>
      </c>
      <c r="P26" s="61"/>
      <c r="Q26" s="61"/>
      <c r="R26" s="61"/>
      <c r="S26" s="61"/>
      <c r="T26" s="61"/>
      <c r="U26" s="61"/>
      <c r="V26" s="62"/>
      <c r="W26" s="62"/>
      <c r="X26" s="62"/>
      <c r="Y26" s="62"/>
      <c r="Z26" s="62"/>
    </row>
    <row r="27">
      <c r="A27" s="99"/>
      <c r="B27" s="90">
        <f t="shared" si="16"/>
        <v>0</v>
      </c>
      <c r="C27" s="100" t="s">
        <v>14</v>
      </c>
      <c r="D27" s="92">
        <f t="shared" si="17"/>
        <v>0</v>
      </c>
      <c r="E27" s="93"/>
      <c r="F27" s="107" t="s">
        <v>14</v>
      </c>
      <c r="G27" s="101">
        <f t="shared" si="18"/>
        <v>0</v>
      </c>
      <c r="H27" s="95"/>
      <c r="I27" s="96" t="s">
        <v>14</v>
      </c>
      <c r="J27" s="92">
        <f t="shared" si="19"/>
        <v>0</v>
      </c>
      <c r="K27" s="58"/>
      <c r="L27" s="97" t="s">
        <v>14</v>
      </c>
      <c r="M27" s="92">
        <f t="shared" si="20"/>
        <v>0</v>
      </c>
      <c r="N27" s="58"/>
      <c r="O27" s="98" t="s">
        <v>195</v>
      </c>
      <c r="P27" s="61"/>
      <c r="Q27" s="61"/>
      <c r="R27" s="61"/>
      <c r="S27" s="61"/>
      <c r="T27" s="61"/>
      <c r="U27" s="61"/>
      <c r="V27" s="62"/>
      <c r="W27" s="62"/>
      <c r="X27" s="62"/>
      <c r="Y27" s="62"/>
      <c r="Z27" s="62"/>
    </row>
    <row r="28">
      <c r="A28" s="99"/>
      <c r="B28" s="90">
        <f t="shared" si="16"/>
        <v>0</v>
      </c>
      <c r="C28" s="100" t="s">
        <v>14</v>
      </c>
      <c r="D28" s="92">
        <f t="shared" si="17"/>
        <v>0</v>
      </c>
      <c r="E28" s="65"/>
      <c r="F28" s="106" t="s">
        <v>14</v>
      </c>
      <c r="G28" s="101">
        <f t="shared" si="18"/>
        <v>0</v>
      </c>
      <c r="H28" s="95"/>
      <c r="I28" s="96" t="s">
        <v>14</v>
      </c>
      <c r="J28" s="92">
        <f t="shared" si="19"/>
        <v>0</v>
      </c>
      <c r="K28" s="58"/>
      <c r="L28" s="97" t="s">
        <v>14</v>
      </c>
      <c r="M28" s="92">
        <f t="shared" si="20"/>
        <v>0</v>
      </c>
      <c r="N28" s="58"/>
      <c r="O28" s="98" t="s">
        <v>195</v>
      </c>
      <c r="P28" s="61"/>
      <c r="Q28" s="61"/>
      <c r="R28" s="61"/>
      <c r="S28" s="61"/>
      <c r="T28" s="61"/>
      <c r="U28" s="61"/>
      <c r="V28" s="62"/>
      <c r="W28" s="62"/>
      <c r="X28" s="62"/>
      <c r="Y28" s="62"/>
      <c r="Z28" s="62"/>
    </row>
    <row r="29">
      <c r="A29" s="99"/>
      <c r="B29" s="92">
        <f t="shared" si="16"/>
        <v>0</v>
      </c>
      <c r="C29" s="100" t="s">
        <v>14</v>
      </c>
      <c r="D29" s="92">
        <f t="shared" si="17"/>
        <v>0</v>
      </c>
      <c r="E29" s="65"/>
      <c r="F29" s="106" t="s">
        <v>14</v>
      </c>
      <c r="G29" s="101">
        <f t="shared" si="18"/>
        <v>0</v>
      </c>
      <c r="H29" s="102"/>
      <c r="I29" s="97" t="s">
        <v>14</v>
      </c>
      <c r="J29" s="92">
        <f t="shared" si="19"/>
        <v>0</v>
      </c>
      <c r="K29" s="58"/>
      <c r="L29" s="97" t="s">
        <v>14</v>
      </c>
      <c r="M29" s="92">
        <f t="shared" si="20"/>
        <v>0</v>
      </c>
      <c r="N29" s="58"/>
      <c r="O29" s="98" t="s">
        <v>195</v>
      </c>
      <c r="P29" s="61"/>
      <c r="Q29" s="61"/>
      <c r="R29" s="61"/>
      <c r="S29" s="61"/>
      <c r="T29" s="61"/>
      <c r="U29" s="61"/>
      <c r="V29" s="62"/>
      <c r="W29" s="62"/>
      <c r="X29" s="62"/>
      <c r="Y29" s="62"/>
      <c r="Z29" s="62"/>
    </row>
    <row r="30">
      <c r="A30" s="103" t="s">
        <v>199</v>
      </c>
      <c r="B30" s="80">
        <f>SUM(B31:B35)</f>
        <v>1</v>
      </c>
      <c r="C30" s="81">
        <v>2.0</v>
      </c>
      <c r="D30" s="80">
        <f>SUM(D31:D35)</f>
        <v>0</v>
      </c>
      <c r="E30" s="82">
        <f>(C30/B30)*D30</f>
        <v>0</v>
      </c>
      <c r="F30" s="81">
        <v>1.0</v>
      </c>
      <c r="G30" s="84">
        <f>SUM(G31:G35)</f>
        <v>0</v>
      </c>
      <c r="H30" s="85">
        <f>(F30/B30)*G30</f>
        <v>0</v>
      </c>
      <c r="I30" s="86"/>
      <c r="J30" s="80">
        <f>SUM(J31:J35)</f>
        <v>0</v>
      </c>
      <c r="K30" s="87">
        <f>(C30/B30)*J30</f>
        <v>0</v>
      </c>
      <c r="L30" s="88"/>
      <c r="M30" s="84">
        <f>SUM(M31:M35)</f>
        <v>0</v>
      </c>
      <c r="N30" s="85">
        <f>(F30/B30)*M30</f>
        <v>0</v>
      </c>
      <c r="O30" s="71"/>
      <c r="P30" s="61"/>
      <c r="Q30" s="61"/>
      <c r="R30" s="61"/>
      <c r="S30" s="61"/>
      <c r="T30" s="61"/>
      <c r="U30" s="61"/>
      <c r="V30" s="62"/>
      <c r="W30" s="62"/>
      <c r="X30" s="62"/>
      <c r="Y30" s="62"/>
      <c r="Z30" s="62"/>
    </row>
    <row r="31">
      <c r="A31" s="97" t="s">
        <v>237</v>
      </c>
      <c r="B31" s="90">
        <f t="shared" ref="B31:B35" si="21">COUNTA(A31)</f>
        <v>1</v>
      </c>
      <c r="C31" s="91" t="s">
        <v>14</v>
      </c>
      <c r="D31" s="92">
        <f t="shared" ref="D31:D35" si="22">IF(AND(B31=1,C31="SÍ"),1,0)</f>
        <v>0</v>
      </c>
      <c r="E31" s="93"/>
      <c r="F31" s="107" t="s">
        <v>14</v>
      </c>
      <c r="G31" s="94">
        <f t="shared" ref="G31:G35" si="23">IF(AND(B31=1,F31="SÍ"),1,0)</f>
        <v>0</v>
      </c>
      <c r="H31" s="95"/>
      <c r="I31" s="96" t="s">
        <v>14</v>
      </c>
      <c r="J31" s="92">
        <f t="shared" ref="J31:J35" si="24">IF(AND(D31=1,I31="SÍ"),1,0)</f>
        <v>0</v>
      </c>
      <c r="K31" s="58"/>
      <c r="L31" s="97" t="s">
        <v>14</v>
      </c>
      <c r="M31" s="92">
        <f t="shared" ref="M31:M35" si="25">IF(AND(G31=1,L31="SÍ"),1,0)</f>
        <v>0</v>
      </c>
      <c r="N31" s="58"/>
      <c r="O31" s="98" t="s">
        <v>195</v>
      </c>
      <c r="P31" s="61"/>
      <c r="Q31" s="61"/>
      <c r="R31" s="61"/>
      <c r="S31" s="61"/>
      <c r="T31" s="61"/>
      <c r="U31" s="61"/>
      <c r="V31" s="62"/>
      <c r="W31" s="62"/>
      <c r="X31" s="62"/>
      <c r="Y31" s="62"/>
      <c r="Z31" s="62"/>
    </row>
    <row r="32">
      <c r="A32" s="99"/>
      <c r="B32" s="90">
        <f t="shared" si="21"/>
        <v>0</v>
      </c>
      <c r="C32" s="100" t="s">
        <v>14</v>
      </c>
      <c r="D32" s="92">
        <f t="shared" si="22"/>
        <v>0</v>
      </c>
      <c r="E32" s="93"/>
      <c r="F32" s="107" t="s">
        <v>14</v>
      </c>
      <c r="G32" s="101">
        <f t="shared" si="23"/>
        <v>0</v>
      </c>
      <c r="H32" s="95"/>
      <c r="I32" s="96" t="s">
        <v>14</v>
      </c>
      <c r="J32" s="92">
        <f t="shared" si="24"/>
        <v>0</v>
      </c>
      <c r="K32" s="58"/>
      <c r="L32" s="97" t="s">
        <v>14</v>
      </c>
      <c r="M32" s="92">
        <f t="shared" si="25"/>
        <v>0</v>
      </c>
      <c r="N32" s="58"/>
      <c r="O32" s="98" t="s">
        <v>195</v>
      </c>
      <c r="P32" s="61"/>
      <c r="Q32" s="61"/>
      <c r="R32" s="61"/>
      <c r="S32" s="61"/>
      <c r="T32" s="61"/>
      <c r="U32" s="61"/>
      <c r="V32" s="62"/>
      <c r="W32" s="62"/>
      <c r="X32" s="62"/>
      <c r="Y32" s="62"/>
      <c r="Z32" s="62"/>
    </row>
    <row r="33">
      <c r="A33" s="99"/>
      <c r="B33" s="90">
        <f t="shared" si="21"/>
        <v>0</v>
      </c>
      <c r="C33" s="100" t="s">
        <v>14</v>
      </c>
      <c r="D33" s="92">
        <f t="shared" si="22"/>
        <v>0</v>
      </c>
      <c r="E33" s="65"/>
      <c r="F33" s="106" t="s">
        <v>14</v>
      </c>
      <c r="G33" s="101">
        <f t="shared" si="23"/>
        <v>0</v>
      </c>
      <c r="H33" s="102"/>
      <c r="I33" s="97" t="s">
        <v>14</v>
      </c>
      <c r="J33" s="92">
        <f t="shared" si="24"/>
        <v>0</v>
      </c>
      <c r="K33" s="58"/>
      <c r="L33" s="97" t="s">
        <v>14</v>
      </c>
      <c r="M33" s="92">
        <f t="shared" si="25"/>
        <v>0</v>
      </c>
      <c r="N33" s="58"/>
      <c r="O33" s="98" t="s">
        <v>195</v>
      </c>
      <c r="P33" s="61"/>
      <c r="Q33" s="61"/>
      <c r="R33" s="61"/>
      <c r="S33" s="61"/>
      <c r="T33" s="61"/>
      <c r="U33" s="61"/>
      <c r="V33" s="62"/>
      <c r="W33" s="62"/>
      <c r="X33" s="62"/>
      <c r="Y33" s="62"/>
      <c r="Z33" s="62"/>
    </row>
    <row r="34">
      <c r="A34" s="99"/>
      <c r="B34" s="92">
        <f t="shared" si="21"/>
        <v>0</v>
      </c>
      <c r="C34" s="100" t="s">
        <v>14</v>
      </c>
      <c r="D34" s="92">
        <f t="shared" si="22"/>
        <v>0</v>
      </c>
      <c r="E34" s="65"/>
      <c r="F34" s="106" t="s">
        <v>14</v>
      </c>
      <c r="G34" s="101">
        <f t="shared" si="23"/>
        <v>0</v>
      </c>
      <c r="H34" s="95"/>
      <c r="I34" s="96" t="s">
        <v>14</v>
      </c>
      <c r="J34" s="92">
        <f t="shared" si="24"/>
        <v>0</v>
      </c>
      <c r="K34" s="58"/>
      <c r="L34" s="97" t="s">
        <v>14</v>
      </c>
      <c r="M34" s="92">
        <f t="shared" si="25"/>
        <v>0</v>
      </c>
      <c r="N34" s="58"/>
      <c r="O34" s="98" t="s">
        <v>195</v>
      </c>
      <c r="P34" s="61"/>
      <c r="Q34" s="61"/>
      <c r="R34" s="61"/>
      <c r="S34" s="61"/>
      <c r="T34" s="61"/>
      <c r="U34" s="61"/>
      <c r="V34" s="62"/>
      <c r="W34" s="62"/>
      <c r="X34" s="62"/>
      <c r="Y34" s="62"/>
      <c r="Z34" s="62"/>
    </row>
    <row r="35">
      <c r="A35" s="99"/>
      <c r="B35" s="90">
        <f t="shared" si="21"/>
        <v>0</v>
      </c>
      <c r="C35" s="91" t="s">
        <v>14</v>
      </c>
      <c r="D35" s="92">
        <f t="shared" si="22"/>
        <v>0</v>
      </c>
      <c r="E35" s="93"/>
      <c r="F35" s="107" t="s">
        <v>14</v>
      </c>
      <c r="G35" s="94">
        <f t="shared" si="23"/>
        <v>0</v>
      </c>
      <c r="H35" s="95"/>
      <c r="I35" s="96" t="s">
        <v>14</v>
      </c>
      <c r="J35" s="92">
        <f t="shared" si="24"/>
        <v>0</v>
      </c>
      <c r="K35" s="58"/>
      <c r="L35" s="97" t="s">
        <v>14</v>
      </c>
      <c r="M35" s="92">
        <f t="shared" si="25"/>
        <v>0</v>
      </c>
      <c r="N35" s="58"/>
      <c r="O35" s="98" t="s">
        <v>195</v>
      </c>
      <c r="P35" s="61"/>
      <c r="Q35" s="61"/>
      <c r="R35" s="61"/>
      <c r="S35" s="61"/>
      <c r="T35" s="61"/>
      <c r="U35" s="61"/>
      <c r="V35" s="62"/>
      <c r="W35" s="62"/>
      <c r="X35" s="62"/>
      <c r="Y35" s="62"/>
      <c r="Z35" s="62"/>
    </row>
    <row r="36">
      <c r="A36" s="103" t="s">
        <v>200</v>
      </c>
      <c r="B36" s="104">
        <f>SUM(B37:B41)</f>
        <v>1</v>
      </c>
      <c r="C36" s="81">
        <v>2.0</v>
      </c>
      <c r="D36" s="80">
        <f>SUM(D37:D41)</f>
        <v>0</v>
      </c>
      <c r="E36" s="82">
        <f>(C36/B36)*D36</f>
        <v>0</v>
      </c>
      <c r="F36" s="105">
        <v>1.0</v>
      </c>
      <c r="G36" s="84">
        <f>SUM(G37:G41)</f>
        <v>0</v>
      </c>
      <c r="H36" s="85">
        <f>(F36/B36)*G36</f>
        <v>0</v>
      </c>
      <c r="I36" s="86"/>
      <c r="J36" s="80">
        <f>SUM(J37:J41)</f>
        <v>0</v>
      </c>
      <c r="K36" s="87">
        <f>(C36/B36)*J36</f>
        <v>0</v>
      </c>
      <c r="L36" s="88"/>
      <c r="M36" s="84">
        <f>SUM(M37:M41)</f>
        <v>0</v>
      </c>
      <c r="N36" s="85">
        <f>(F36/B36)*M36</f>
        <v>0</v>
      </c>
      <c r="O36" s="71"/>
      <c r="P36" s="61"/>
      <c r="Q36" s="61"/>
      <c r="R36" s="61"/>
      <c r="S36" s="61"/>
      <c r="T36" s="61"/>
      <c r="U36" s="61"/>
      <c r="V36" s="62"/>
      <c r="W36" s="62"/>
      <c r="X36" s="62"/>
      <c r="Y36" s="62"/>
      <c r="Z36" s="62"/>
    </row>
    <row r="37">
      <c r="A37" s="97" t="s">
        <v>237</v>
      </c>
      <c r="B37" s="90">
        <f t="shared" ref="B37:B41" si="26">COUNTA(A37)</f>
        <v>1</v>
      </c>
      <c r="C37" s="100" t="s">
        <v>14</v>
      </c>
      <c r="D37" s="92">
        <f t="shared" ref="D37:D41" si="27">IF(AND(B37=1,C37="SÍ"),1,0)</f>
        <v>0</v>
      </c>
      <c r="E37" s="65"/>
      <c r="F37" s="106" t="s">
        <v>14</v>
      </c>
      <c r="G37" s="101">
        <f t="shared" ref="G37:G41" si="28">IF(AND(B37=1,F37="SÍ"),1,0)</f>
        <v>0</v>
      </c>
      <c r="H37" s="102"/>
      <c r="I37" s="97" t="s">
        <v>14</v>
      </c>
      <c r="J37" s="92">
        <f t="shared" ref="J37:J41" si="29">IF(AND(D37=1,I37="SÍ"),1,0)</f>
        <v>0</v>
      </c>
      <c r="K37" s="58"/>
      <c r="L37" s="97" t="s">
        <v>14</v>
      </c>
      <c r="M37" s="92">
        <f t="shared" ref="M37:M41" si="30">IF(AND(G37=1,L37="SÍ"),1,0)</f>
        <v>0</v>
      </c>
      <c r="N37" s="58"/>
      <c r="O37" s="98" t="s">
        <v>195</v>
      </c>
      <c r="P37" s="61"/>
      <c r="Q37" s="61"/>
      <c r="R37" s="61"/>
      <c r="S37" s="61"/>
      <c r="T37" s="61"/>
      <c r="U37" s="61"/>
      <c r="V37" s="62"/>
      <c r="W37" s="62"/>
      <c r="X37" s="62"/>
      <c r="Y37" s="62"/>
      <c r="Z37" s="62"/>
    </row>
    <row r="38">
      <c r="A38" s="99"/>
      <c r="B38" s="92">
        <f t="shared" si="26"/>
        <v>0</v>
      </c>
      <c r="C38" s="100" t="s">
        <v>14</v>
      </c>
      <c r="D38" s="92">
        <f t="shared" si="27"/>
        <v>0</v>
      </c>
      <c r="E38" s="65"/>
      <c r="F38" s="106" t="s">
        <v>14</v>
      </c>
      <c r="G38" s="101">
        <f t="shared" si="28"/>
        <v>0</v>
      </c>
      <c r="H38" s="95"/>
      <c r="I38" s="96" t="s">
        <v>14</v>
      </c>
      <c r="J38" s="92">
        <f t="shared" si="29"/>
        <v>0</v>
      </c>
      <c r="K38" s="58"/>
      <c r="L38" s="97" t="s">
        <v>14</v>
      </c>
      <c r="M38" s="92">
        <f t="shared" si="30"/>
        <v>0</v>
      </c>
      <c r="N38" s="58"/>
      <c r="O38" s="98" t="s">
        <v>195</v>
      </c>
      <c r="P38" s="61"/>
      <c r="Q38" s="61"/>
      <c r="R38" s="61"/>
      <c r="S38" s="61"/>
      <c r="T38" s="61"/>
      <c r="U38" s="61"/>
      <c r="V38" s="62"/>
      <c r="W38" s="62"/>
      <c r="X38" s="62"/>
      <c r="Y38" s="62"/>
      <c r="Z38" s="62"/>
    </row>
    <row r="39">
      <c r="A39" s="116"/>
      <c r="B39" s="90">
        <f t="shared" si="26"/>
        <v>0</v>
      </c>
      <c r="C39" s="91" t="s">
        <v>14</v>
      </c>
      <c r="D39" s="92">
        <f t="shared" si="27"/>
        <v>0</v>
      </c>
      <c r="E39" s="93"/>
      <c r="F39" s="107" t="s">
        <v>14</v>
      </c>
      <c r="G39" s="94">
        <f t="shared" si="28"/>
        <v>0</v>
      </c>
      <c r="H39" s="174"/>
      <c r="I39" s="96" t="s">
        <v>14</v>
      </c>
      <c r="J39" s="92">
        <f t="shared" si="29"/>
        <v>0</v>
      </c>
      <c r="K39" s="58"/>
      <c r="L39" s="97" t="s">
        <v>14</v>
      </c>
      <c r="M39" s="92">
        <f t="shared" si="30"/>
        <v>0</v>
      </c>
      <c r="N39" s="58"/>
      <c r="O39" s="98" t="s">
        <v>195</v>
      </c>
      <c r="P39" s="61"/>
      <c r="Q39" s="61"/>
      <c r="R39" s="61"/>
      <c r="S39" s="61"/>
      <c r="T39" s="61"/>
      <c r="U39" s="61"/>
      <c r="V39" s="62"/>
      <c r="W39" s="62"/>
      <c r="X39" s="62"/>
      <c r="Y39" s="62"/>
      <c r="Z39" s="62"/>
    </row>
    <row r="40">
      <c r="A40" s="99"/>
      <c r="B40" s="90">
        <f t="shared" si="26"/>
        <v>0</v>
      </c>
      <c r="C40" s="91" t="s">
        <v>14</v>
      </c>
      <c r="D40" s="92">
        <f t="shared" si="27"/>
        <v>0</v>
      </c>
      <c r="E40" s="65"/>
      <c r="F40" s="106" t="s">
        <v>14</v>
      </c>
      <c r="G40" s="92">
        <f t="shared" si="28"/>
        <v>0</v>
      </c>
      <c r="H40" s="102"/>
      <c r="I40" s="117" t="s">
        <v>14</v>
      </c>
      <c r="J40" s="92">
        <f t="shared" si="29"/>
        <v>0</v>
      </c>
      <c r="K40" s="58"/>
      <c r="L40" s="97" t="s">
        <v>14</v>
      </c>
      <c r="M40" s="92">
        <f t="shared" si="30"/>
        <v>0</v>
      </c>
      <c r="N40" s="58"/>
      <c r="O40" s="98" t="s">
        <v>195</v>
      </c>
      <c r="P40" s="61"/>
      <c r="Q40" s="61"/>
      <c r="R40" s="61"/>
      <c r="S40" s="61"/>
      <c r="T40" s="61"/>
      <c r="U40" s="61"/>
      <c r="V40" s="62"/>
      <c r="W40" s="62"/>
      <c r="X40" s="62"/>
      <c r="Y40" s="62"/>
      <c r="Z40" s="62"/>
    </row>
    <row r="41">
      <c r="A41" s="116"/>
      <c r="B41" s="90">
        <f t="shared" si="26"/>
        <v>0</v>
      </c>
      <c r="C41" s="91" t="s">
        <v>14</v>
      </c>
      <c r="D41" s="92">
        <f t="shared" si="27"/>
        <v>0</v>
      </c>
      <c r="E41" s="65"/>
      <c r="F41" s="118" t="s">
        <v>14</v>
      </c>
      <c r="G41" s="101">
        <f t="shared" si="28"/>
        <v>0</v>
      </c>
      <c r="H41" s="109"/>
      <c r="I41" s="97" t="s">
        <v>14</v>
      </c>
      <c r="J41" s="92">
        <f t="shared" si="29"/>
        <v>0</v>
      </c>
      <c r="K41" s="58"/>
      <c r="L41" s="97" t="s">
        <v>14</v>
      </c>
      <c r="M41" s="92">
        <f t="shared" si="30"/>
        <v>0</v>
      </c>
      <c r="N41" s="58"/>
      <c r="O41" s="98" t="s">
        <v>195</v>
      </c>
      <c r="P41" s="61"/>
      <c r="Q41" s="61"/>
      <c r="R41" s="61"/>
      <c r="S41" s="61"/>
      <c r="T41" s="61"/>
      <c r="U41" s="61"/>
      <c r="V41" s="62"/>
      <c r="W41" s="62"/>
      <c r="X41" s="62"/>
      <c r="Y41" s="62"/>
      <c r="Z41" s="62"/>
    </row>
    <row r="42">
      <c r="A42" s="65"/>
      <c r="B42" s="55"/>
      <c r="C42" s="55"/>
      <c r="D42" s="65"/>
      <c r="E42" s="65"/>
      <c r="F42" s="110"/>
      <c r="G42" s="109"/>
      <c r="H42" s="109"/>
      <c r="I42" s="111" t="s">
        <v>201</v>
      </c>
      <c r="J42" s="112"/>
      <c r="K42" s="113" t="s">
        <v>202</v>
      </c>
      <c r="L42" s="114"/>
      <c r="M42" s="114"/>
      <c r="N42" s="58"/>
      <c r="O42" s="114"/>
      <c r="P42" s="61"/>
      <c r="Q42" s="61"/>
      <c r="R42" s="61"/>
      <c r="S42" s="61"/>
      <c r="T42" s="61"/>
      <c r="U42" s="61"/>
      <c r="V42" s="62"/>
      <c r="W42" s="62"/>
      <c r="X42" s="62"/>
      <c r="Y42" s="62"/>
      <c r="Z42" s="62"/>
    </row>
    <row r="43">
      <c r="A43" s="103" t="s">
        <v>203</v>
      </c>
      <c r="B43" s="80">
        <f>SUM(B44:B48)</f>
        <v>1</v>
      </c>
      <c r="C43" s="81">
        <v>2.0</v>
      </c>
      <c r="D43" s="80">
        <f>SUM(D44:D48)</f>
        <v>0</v>
      </c>
      <c r="E43" s="82">
        <f>(C43/B43)*D43</f>
        <v>0</v>
      </c>
      <c r="F43" s="81">
        <v>1.0</v>
      </c>
      <c r="G43" s="84">
        <f>SUM(G44:G48)</f>
        <v>0</v>
      </c>
      <c r="H43" s="85">
        <f>(F43/B43)*G43</f>
        <v>0</v>
      </c>
      <c r="I43" s="86"/>
      <c r="J43" s="80">
        <f>SUM(J44:J48)</f>
        <v>0</v>
      </c>
      <c r="K43" s="87">
        <f>(C43/B43)*J43</f>
        <v>0</v>
      </c>
      <c r="L43" s="88"/>
      <c r="M43" s="84">
        <f>SUM(M44:M48)</f>
        <v>0</v>
      </c>
      <c r="N43" s="85">
        <f>(F43/B43)*M43</f>
        <v>0</v>
      </c>
      <c r="O43" s="71"/>
      <c r="P43" s="61"/>
      <c r="Q43" s="61"/>
      <c r="R43" s="61"/>
      <c r="S43" s="61"/>
      <c r="T43" s="61"/>
      <c r="U43" s="61"/>
      <c r="V43" s="62"/>
      <c r="W43" s="62"/>
      <c r="X43" s="62"/>
      <c r="Y43" s="62"/>
      <c r="Z43" s="62"/>
    </row>
    <row r="44">
      <c r="A44" s="97" t="s">
        <v>237</v>
      </c>
      <c r="B44" s="90">
        <f t="shared" ref="B44:B48" si="31">COUNTA(A44)</f>
        <v>1</v>
      </c>
      <c r="C44" s="91" t="s">
        <v>14</v>
      </c>
      <c r="D44" s="92">
        <f t="shared" ref="D44:D48" si="32">IF(AND(B44=1,C44="SÍ"),1,0)</f>
        <v>0</v>
      </c>
      <c r="E44" s="65"/>
      <c r="F44" s="106" t="s">
        <v>14</v>
      </c>
      <c r="G44" s="92">
        <f t="shared" ref="G44:G48" si="33">IF(AND(B44=1,F44="SÍ"),1,0)</f>
        <v>0</v>
      </c>
      <c r="H44" s="102"/>
      <c r="I44" s="117" t="s">
        <v>14</v>
      </c>
      <c r="J44" s="92">
        <f t="shared" ref="J44:J48" si="34">IF(AND(D44=1,I44="SÍ"),1,0)</f>
        <v>0</v>
      </c>
      <c r="K44" s="58"/>
      <c r="L44" s="97" t="s">
        <v>14</v>
      </c>
      <c r="M44" s="92">
        <f t="shared" ref="M44:M48" si="35">IF(AND(G44=1,L44="SÍ"),1,0)</f>
        <v>0</v>
      </c>
      <c r="N44" s="58"/>
      <c r="O44" s="98" t="s">
        <v>195</v>
      </c>
      <c r="P44" s="61"/>
      <c r="Q44" s="61"/>
      <c r="R44" s="61"/>
      <c r="S44" s="61"/>
      <c r="T44" s="61"/>
      <c r="U44" s="61"/>
      <c r="V44" s="62"/>
      <c r="W44" s="62"/>
      <c r="X44" s="62"/>
      <c r="Y44" s="62"/>
      <c r="Z44" s="62"/>
    </row>
    <row r="45">
      <c r="A45" s="116"/>
      <c r="B45" s="90">
        <f t="shared" si="31"/>
        <v>0</v>
      </c>
      <c r="C45" s="91" t="s">
        <v>14</v>
      </c>
      <c r="D45" s="92">
        <f t="shared" si="32"/>
        <v>0</v>
      </c>
      <c r="E45" s="65"/>
      <c r="F45" s="118" t="s">
        <v>14</v>
      </c>
      <c r="G45" s="92">
        <f t="shared" si="33"/>
        <v>0</v>
      </c>
      <c r="H45" s="102"/>
      <c r="I45" s="97" t="s">
        <v>14</v>
      </c>
      <c r="J45" s="92">
        <f t="shared" si="34"/>
        <v>0</v>
      </c>
      <c r="K45" s="58"/>
      <c r="L45" s="97" t="s">
        <v>14</v>
      </c>
      <c r="M45" s="92">
        <f t="shared" si="35"/>
        <v>0</v>
      </c>
      <c r="N45" s="58"/>
      <c r="O45" s="98" t="s">
        <v>195</v>
      </c>
      <c r="P45" s="61"/>
      <c r="Q45" s="61"/>
      <c r="R45" s="61"/>
      <c r="S45" s="61"/>
      <c r="T45" s="61"/>
      <c r="U45" s="61"/>
      <c r="V45" s="62"/>
      <c r="W45" s="62"/>
      <c r="X45" s="62"/>
      <c r="Y45" s="62"/>
      <c r="Z45" s="62"/>
    </row>
    <row r="46">
      <c r="A46" s="116"/>
      <c r="B46" s="119">
        <f t="shared" si="31"/>
        <v>0</v>
      </c>
      <c r="C46" s="120" t="s">
        <v>14</v>
      </c>
      <c r="D46" s="92">
        <f t="shared" si="32"/>
        <v>0</v>
      </c>
      <c r="E46" s="65"/>
      <c r="F46" s="106" t="s">
        <v>14</v>
      </c>
      <c r="G46" s="92">
        <f t="shared" si="33"/>
        <v>0</v>
      </c>
      <c r="H46" s="102"/>
      <c r="I46" s="117" t="s">
        <v>14</v>
      </c>
      <c r="J46" s="92">
        <f t="shared" si="34"/>
        <v>0</v>
      </c>
      <c r="K46" s="58"/>
      <c r="L46" s="97" t="s">
        <v>14</v>
      </c>
      <c r="M46" s="92">
        <f t="shared" si="35"/>
        <v>0</v>
      </c>
      <c r="N46" s="58"/>
      <c r="O46" s="98" t="s">
        <v>195</v>
      </c>
      <c r="P46" s="61"/>
      <c r="Q46" s="61"/>
      <c r="R46" s="61"/>
      <c r="S46" s="61"/>
      <c r="T46" s="61"/>
      <c r="U46" s="61"/>
      <c r="V46" s="62"/>
      <c r="W46" s="62"/>
      <c r="X46" s="62"/>
      <c r="Y46" s="62"/>
      <c r="Z46" s="62"/>
    </row>
    <row r="47">
      <c r="A47" s="116"/>
      <c r="B47" s="119">
        <f t="shared" si="31"/>
        <v>0</v>
      </c>
      <c r="C47" s="120" t="s">
        <v>14</v>
      </c>
      <c r="D47" s="92">
        <f t="shared" si="32"/>
        <v>0</v>
      </c>
      <c r="E47" s="65"/>
      <c r="F47" s="106" t="s">
        <v>14</v>
      </c>
      <c r="G47" s="92">
        <f t="shared" si="33"/>
        <v>0</v>
      </c>
      <c r="H47" s="102"/>
      <c r="I47" s="96" t="s">
        <v>14</v>
      </c>
      <c r="J47" s="92">
        <f t="shared" si="34"/>
        <v>0</v>
      </c>
      <c r="K47" s="58"/>
      <c r="L47" s="97" t="s">
        <v>14</v>
      </c>
      <c r="M47" s="92">
        <f t="shared" si="35"/>
        <v>0</v>
      </c>
      <c r="N47" s="58"/>
      <c r="O47" s="98" t="s">
        <v>195</v>
      </c>
      <c r="P47" s="61"/>
      <c r="Q47" s="61"/>
      <c r="R47" s="61"/>
      <c r="S47" s="61"/>
      <c r="T47" s="61"/>
      <c r="U47" s="61"/>
      <c r="V47" s="62"/>
      <c r="W47" s="62"/>
      <c r="X47" s="62"/>
      <c r="Y47" s="62"/>
      <c r="Z47" s="62"/>
    </row>
    <row r="48">
      <c r="A48" s="116"/>
      <c r="B48" s="92">
        <f t="shared" si="31"/>
        <v>0</v>
      </c>
      <c r="C48" s="100" t="s">
        <v>14</v>
      </c>
      <c r="D48" s="92">
        <f t="shared" si="32"/>
        <v>0</v>
      </c>
      <c r="E48" s="65"/>
      <c r="F48" s="106" t="s">
        <v>14</v>
      </c>
      <c r="G48" s="92">
        <f t="shared" si="33"/>
        <v>0</v>
      </c>
      <c r="H48" s="102"/>
      <c r="I48" s="96" t="s">
        <v>14</v>
      </c>
      <c r="J48" s="92">
        <f t="shared" si="34"/>
        <v>0</v>
      </c>
      <c r="K48" s="58"/>
      <c r="L48" s="97" t="s">
        <v>14</v>
      </c>
      <c r="M48" s="92">
        <f t="shared" si="35"/>
        <v>0</v>
      </c>
      <c r="N48" s="58"/>
      <c r="O48" s="98" t="s">
        <v>195</v>
      </c>
      <c r="P48" s="61"/>
      <c r="Q48" s="61"/>
      <c r="R48" s="61"/>
      <c r="S48" s="61"/>
      <c r="T48" s="61"/>
      <c r="U48" s="61"/>
      <c r="V48" s="62"/>
      <c r="W48" s="62"/>
      <c r="X48" s="62"/>
      <c r="Y48" s="62"/>
      <c r="Z48" s="62"/>
    </row>
    <row r="49">
      <c r="A49" s="79" t="s">
        <v>238</v>
      </c>
      <c r="B49" s="127">
        <f>SUM(B50:B54)</f>
        <v>1</v>
      </c>
      <c r="C49" s="81">
        <v>1.0</v>
      </c>
      <c r="D49" s="80">
        <f>SUM(D50:D54)</f>
        <v>0</v>
      </c>
      <c r="E49" s="82">
        <f>(C49/B49)*D49</f>
        <v>0</v>
      </c>
      <c r="F49" s="81">
        <v>1.0</v>
      </c>
      <c r="G49" s="84">
        <f>SUM(G50:G54)</f>
        <v>0</v>
      </c>
      <c r="H49" s="85">
        <f>(F49/B49)*G49</f>
        <v>0</v>
      </c>
      <c r="I49" s="86"/>
      <c r="J49" s="80">
        <f>SUM(J50:J54)</f>
        <v>0</v>
      </c>
      <c r="K49" s="87">
        <f>(C49/B49)*J49</f>
        <v>0</v>
      </c>
      <c r="L49" s="88"/>
      <c r="M49" s="84">
        <f>SUM(M50:M54)</f>
        <v>0</v>
      </c>
      <c r="N49" s="85">
        <f>(F49/B49)*M49</f>
        <v>0</v>
      </c>
      <c r="O49" s="71"/>
      <c r="P49" s="61"/>
      <c r="Q49" s="61"/>
      <c r="R49" s="61"/>
      <c r="S49" s="61"/>
      <c r="T49" s="61"/>
      <c r="U49" s="61"/>
      <c r="V49" s="62"/>
      <c r="W49" s="62"/>
      <c r="X49" s="62"/>
      <c r="Y49" s="62"/>
      <c r="Z49" s="62"/>
    </row>
    <row r="50">
      <c r="A50" s="196" t="s">
        <v>194</v>
      </c>
      <c r="B50" s="119">
        <f t="shared" ref="B50:B54" si="36">COUNTA(A50)</f>
        <v>1</v>
      </c>
      <c r="C50" s="120" t="s">
        <v>14</v>
      </c>
      <c r="D50" s="92">
        <f t="shared" ref="D50:D54" si="37">IF(AND(B50=1,C50="SÍ"),1,0)</f>
        <v>0</v>
      </c>
      <c r="E50" s="65"/>
      <c r="F50" s="106" t="s">
        <v>14</v>
      </c>
      <c r="G50" s="92">
        <f t="shared" ref="G50:G54" si="38">IF(AND(B50=1,F50="SÍ"),1,0)</f>
        <v>0</v>
      </c>
      <c r="H50" s="102"/>
      <c r="I50" s="96" t="s">
        <v>14</v>
      </c>
      <c r="J50" s="92">
        <f t="shared" ref="J50:J54" si="39">IF(AND(D50=1,I50="SÍ"),1,0)</f>
        <v>0</v>
      </c>
      <c r="K50" s="58"/>
      <c r="L50" s="97" t="s">
        <v>14</v>
      </c>
      <c r="M50" s="92">
        <f t="shared" ref="M50:M54" si="40">IF(AND(G50=1,L50="SÍ"),1,0)</f>
        <v>0</v>
      </c>
      <c r="N50" s="58"/>
      <c r="O50" s="98" t="s">
        <v>195</v>
      </c>
      <c r="P50" s="61"/>
      <c r="Q50" s="61"/>
      <c r="R50" s="61"/>
      <c r="S50" s="61"/>
      <c r="T50" s="61"/>
      <c r="U50" s="61"/>
      <c r="V50" s="62"/>
      <c r="W50" s="62"/>
      <c r="X50" s="62"/>
      <c r="Y50" s="62"/>
      <c r="Z50" s="62"/>
    </row>
    <row r="51">
      <c r="A51" s="116"/>
      <c r="B51" s="92">
        <f t="shared" si="36"/>
        <v>0</v>
      </c>
      <c r="C51" s="100" t="s">
        <v>14</v>
      </c>
      <c r="D51" s="92">
        <f t="shared" si="37"/>
        <v>0</v>
      </c>
      <c r="E51" s="65"/>
      <c r="F51" s="106" t="s">
        <v>14</v>
      </c>
      <c r="G51" s="92">
        <f t="shared" si="38"/>
        <v>0</v>
      </c>
      <c r="H51" s="102"/>
      <c r="I51" s="96" t="s">
        <v>14</v>
      </c>
      <c r="J51" s="92">
        <f t="shared" si="39"/>
        <v>0</v>
      </c>
      <c r="K51" s="58"/>
      <c r="L51" s="97" t="s">
        <v>14</v>
      </c>
      <c r="M51" s="92">
        <f t="shared" si="40"/>
        <v>0</v>
      </c>
      <c r="N51" s="58"/>
      <c r="O51" s="98" t="s">
        <v>195</v>
      </c>
      <c r="P51" s="61"/>
      <c r="Q51" s="61"/>
      <c r="R51" s="61"/>
      <c r="S51" s="61"/>
      <c r="T51" s="61"/>
      <c r="U51" s="61"/>
      <c r="V51" s="62"/>
      <c r="W51" s="62"/>
      <c r="X51" s="62"/>
      <c r="Y51" s="62"/>
      <c r="Z51" s="62"/>
    </row>
    <row r="52">
      <c r="A52" s="116"/>
      <c r="B52" s="92">
        <f t="shared" si="36"/>
        <v>0</v>
      </c>
      <c r="C52" s="100" t="s">
        <v>14</v>
      </c>
      <c r="D52" s="92">
        <f t="shared" si="37"/>
        <v>0</v>
      </c>
      <c r="E52" s="65"/>
      <c r="F52" s="106" t="s">
        <v>14</v>
      </c>
      <c r="G52" s="92">
        <f t="shared" si="38"/>
        <v>0</v>
      </c>
      <c r="H52" s="102"/>
      <c r="I52" s="96" t="s">
        <v>14</v>
      </c>
      <c r="J52" s="92">
        <f t="shared" si="39"/>
        <v>0</v>
      </c>
      <c r="K52" s="58"/>
      <c r="L52" s="97" t="s">
        <v>14</v>
      </c>
      <c r="M52" s="92">
        <f t="shared" si="40"/>
        <v>0</v>
      </c>
      <c r="N52" s="58"/>
      <c r="O52" s="98" t="s">
        <v>195</v>
      </c>
      <c r="P52" s="61"/>
      <c r="Q52" s="61"/>
      <c r="R52" s="61"/>
      <c r="S52" s="61"/>
      <c r="T52" s="61"/>
      <c r="U52" s="61"/>
      <c r="V52" s="62"/>
      <c r="W52" s="62"/>
      <c r="X52" s="62"/>
      <c r="Y52" s="62"/>
      <c r="Z52" s="62"/>
    </row>
    <row r="53">
      <c r="A53" s="116"/>
      <c r="B53" s="92">
        <f t="shared" si="36"/>
        <v>0</v>
      </c>
      <c r="C53" s="100" t="s">
        <v>14</v>
      </c>
      <c r="D53" s="90">
        <f t="shared" si="37"/>
        <v>0</v>
      </c>
      <c r="E53" s="65"/>
      <c r="F53" s="106" t="s">
        <v>14</v>
      </c>
      <c r="G53" s="92">
        <f t="shared" si="38"/>
        <v>0</v>
      </c>
      <c r="H53" s="102"/>
      <c r="I53" s="96" t="s">
        <v>14</v>
      </c>
      <c r="J53" s="92">
        <f t="shared" si="39"/>
        <v>0</v>
      </c>
      <c r="K53" s="58"/>
      <c r="L53" s="97" t="s">
        <v>14</v>
      </c>
      <c r="M53" s="92">
        <f t="shared" si="40"/>
        <v>0</v>
      </c>
      <c r="N53" s="58"/>
      <c r="O53" s="98" t="s">
        <v>195</v>
      </c>
      <c r="P53" s="61"/>
      <c r="Q53" s="61"/>
      <c r="R53" s="61"/>
      <c r="S53" s="61"/>
      <c r="T53" s="61"/>
      <c r="U53" s="61"/>
      <c r="V53" s="62"/>
      <c r="W53" s="62"/>
      <c r="X53" s="62"/>
      <c r="Y53" s="62"/>
      <c r="Z53" s="62"/>
    </row>
    <row r="54">
      <c r="A54" s="116"/>
      <c r="B54" s="92">
        <f t="shared" si="36"/>
        <v>0</v>
      </c>
      <c r="C54" s="100" t="s">
        <v>14</v>
      </c>
      <c r="D54" s="92">
        <f t="shared" si="37"/>
        <v>0</v>
      </c>
      <c r="E54" s="65"/>
      <c r="F54" s="107" t="s">
        <v>14</v>
      </c>
      <c r="G54" s="90">
        <f t="shared" si="38"/>
        <v>0</v>
      </c>
      <c r="H54" s="197"/>
      <c r="I54" s="96" t="s">
        <v>14</v>
      </c>
      <c r="J54" s="92">
        <f t="shared" si="39"/>
        <v>0</v>
      </c>
      <c r="K54" s="58"/>
      <c r="L54" s="97" t="s">
        <v>14</v>
      </c>
      <c r="M54" s="92">
        <f t="shared" si="40"/>
        <v>0</v>
      </c>
      <c r="N54" s="58"/>
      <c r="O54" s="98" t="s">
        <v>195</v>
      </c>
      <c r="P54" s="61"/>
      <c r="Q54" s="61"/>
      <c r="R54" s="61"/>
      <c r="S54" s="61"/>
      <c r="T54" s="61"/>
      <c r="U54" s="61"/>
      <c r="V54" s="62"/>
      <c r="W54" s="62"/>
      <c r="X54" s="62"/>
      <c r="Y54" s="62"/>
      <c r="Z54" s="62"/>
    </row>
    <row r="55">
      <c r="A55" s="198"/>
      <c r="B55" s="108"/>
      <c r="C55" s="65"/>
      <c r="D55" s="108"/>
      <c r="E55" s="199"/>
      <c r="F55" s="129"/>
      <c r="G55" s="129"/>
      <c r="H55" s="129"/>
      <c r="I55" s="86"/>
      <c r="J55" s="108"/>
      <c r="K55" s="128"/>
      <c r="L55" s="71"/>
      <c r="M55" s="71"/>
      <c r="N55" s="71"/>
      <c r="O55" s="130"/>
      <c r="P55" s="61"/>
      <c r="Q55" s="61"/>
      <c r="R55" s="61"/>
      <c r="S55" s="61"/>
      <c r="T55" s="61"/>
      <c r="U55" s="61"/>
      <c r="V55" s="62"/>
      <c r="W55" s="62"/>
      <c r="X55" s="62"/>
      <c r="Y55" s="62"/>
      <c r="Z55" s="62"/>
    </row>
    <row r="56">
      <c r="A56" s="116"/>
      <c r="B56" s="200"/>
      <c r="C56" s="201"/>
      <c r="D56" s="200"/>
      <c r="E56" s="65"/>
      <c r="F56" s="129"/>
      <c r="G56" s="129"/>
      <c r="H56" s="129"/>
      <c r="I56" s="58"/>
      <c r="J56" s="58"/>
      <c r="K56" s="58"/>
      <c r="L56" s="71"/>
      <c r="M56" s="71"/>
      <c r="N56" s="71"/>
      <c r="O56" s="130"/>
      <c r="P56" s="61"/>
      <c r="Q56" s="61"/>
      <c r="R56" s="61"/>
      <c r="S56" s="61"/>
      <c r="T56" s="61"/>
      <c r="U56" s="61"/>
      <c r="V56" s="62"/>
      <c r="W56" s="62"/>
      <c r="X56" s="62"/>
      <c r="Y56" s="62"/>
      <c r="Z56" s="62"/>
    </row>
    <row r="57">
      <c r="A57" s="116"/>
      <c r="B57" s="200"/>
      <c r="C57" s="201"/>
      <c r="D57" s="200"/>
      <c r="E57" s="65"/>
      <c r="F57" s="129"/>
      <c r="G57" s="129"/>
      <c r="H57" s="129"/>
      <c r="I57" s="58"/>
      <c r="J57" s="58"/>
      <c r="K57" s="58"/>
      <c r="L57" s="71"/>
      <c r="M57" s="71"/>
      <c r="N57" s="71"/>
      <c r="O57" s="130"/>
      <c r="P57" s="61"/>
      <c r="Q57" s="61"/>
      <c r="R57" s="61"/>
      <c r="S57" s="61"/>
      <c r="T57" s="61"/>
      <c r="U57" s="61"/>
      <c r="V57" s="62"/>
      <c r="W57" s="62"/>
      <c r="X57" s="62"/>
      <c r="Y57" s="62"/>
      <c r="Z57" s="62"/>
    </row>
    <row r="58">
      <c r="A58" s="116"/>
      <c r="B58" s="200"/>
      <c r="C58" s="201"/>
      <c r="D58" s="200"/>
      <c r="E58" s="65"/>
      <c r="F58" s="129"/>
      <c r="G58" s="129"/>
      <c r="H58" s="129"/>
      <c r="I58" s="58"/>
      <c r="J58" s="58"/>
      <c r="K58" s="58"/>
      <c r="L58" s="71"/>
      <c r="M58" s="71"/>
      <c r="N58" s="71"/>
      <c r="O58" s="130"/>
      <c r="P58" s="61"/>
      <c r="Q58" s="61"/>
      <c r="R58" s="61"/>
      <c r="S58" s="61"/>
      <c r="T58" s="61"/>
      <c r="U58" s="61"/>
      <c r="V58" s="62"/>
      <c r="W58" s="62"/>
      <c r="X58" s="62"/>
      <c r="Y58" s="62"/>
      <c r="Z58" s="62"/>
    </row>
    <row r="59">
      <c r="A59" s="116"/>
      <c r="B59" s="200"/>
      <c r="C59" s="99"/>
      <c r="D59" s="200"/>
      <c r="E59" s="65"/>
      <c r="F59" s="129"/>
      <c r="G59" s="129"/>
      <c r="H59" s="129"/>
      <c r="I59" s="58"/>
      <c r="J59" s="58"/>
      <c r="K59" s="58"/>
      <c r="L59" s="71"/>
      <c r="M59" s="71"/>
      <c r="N59" s="71"/>
      <c r="O59" s="130"/>
      <c r="P59" s="61"/>
      <c r="Q59" s="61"/>
      <c r="R59" s="61"/>
      <c r="S59" s="61"/>
      <c r="T59" s="61"/>
      <c r="U59" s="61"/>
      <c r="V59" s="62"/>
      <c r="W59" s="62"/>
      <c r="X59" s="62"/>
      <c r="Y59" s="62"/>
      <c r="Z59" s="62"/>
    </row>
    <row r="60">
      <c r="A60" s="116"/>
      <c r="B60" s="200"/>
      <c r="C60" s="99"/>
      <c r="D60" s="200"/>
      <c r="E60" s="65"/>
      <c r="F60" s="129"/>
      <c r="G60" s="129"/>
      <c r="H60" s="129"/>
      <c r="I60" s="58"/>
      <c r="J60" s="58"/>
      <c r="K60" s="58"/>
      <c r="L60" s="71"/>
      <c r="M60" s="71"/>
      <c r="N60" s="71"/>
      <c r="O60" s="130"/>
      <c r="P60" s="61"/>
      <c r="Q60" s="61"/>
      <c r="R60" s="61"/>
      <c r="S60" s="61"/>
      <c r="T60" s="61"/>
      <c r="U60" s="61"/>
      <c r="V60" s="62"/>
      <c r="W60" s="62"/>
      <c r="X60" s="62"/>
      <c r="Y60" s="62"/>
      <c r="Z60" s="62"/>
    </row>
    <row r="61">
      <c r="A61" s="198"/>
      <c r="B61" s="108"/>
      <c r="C61" s="93"/>
      <c r="D61" s="108"/>
      <c r="E61" s="199"/>
      <c r="F61" s="129"/>
      <c r="G61" s="129"/>
      <c r="H61" s="129"/>
      <c r="I61" s="86"/>
      <c r="J61" s="108"/>
      <c r="K61" s="128"/>
      <c r="L61" s="71"/>
      <c r="M61" s="71"/>
      <c r="N61" s="71"/>
      <c r="O61" s="130"/>
      <c r="P61" s="61"/>
      <c r="Q61" s="61"/>
      <c r="R61" s="61"/>
      <c r="S61" s="61"/>
      <c r="T61" s="61"/>
      <c r="U61" s="61"/>
      <c r="V61" s="62"/>
      <c r="W61" s="62"/>
      <c r="X61" s="62"/>
      <c r="Y61" s="62"/>
      <c r="Z61" s="62"/>
    </row>
    <row r="62">
      <c r="A62" s="116"/>
      <c r="B62" s="200"/>
      <c r="C62" s="201"/>
      <c r="D62" s="200"/>
      <c r="E62" s="65"/>
      <c r="F62" s="129"/>
      <c r="G62" s="129"/>
      <c r="H62" s="129"/>
      <c r="I62" s="58"/>
      <c r="J62" s="58"/>
      <c r="K62" s="58"/>
      <c r="L62" s="71"/>
      <c r="M62" s="71"/>
      <c r="N62" s="71"/>
      <c r="O62" s="130"/>
      <c r="P62" s="61"/>
      <c r="Q62" s="61"/>
      <c r="R62" s="61"/>
      <c r="S62" s="61"/>
      <c r="T62" s="61"/>
      <c r="U62" s="61"/>
      <c r="V62" s="62"/>
      <c r="W62" s="62"/>
      <c r="X62" s="62"/>
      <c r="Y62" s="62"/>
      <c r="Z62" s="62"/>
    </row>
    <row r="63">
      <c r="A63" s="116"/>
      <c r="B63" s="200"/>
      <c r="C63" s="201"/>
      <c r="D63" s="200"/>
      <c r="E63" s="93"/>
      <c r="F63" s="129"/>
      <c r="G63" s="129"/>
      <c r="H63" s="129"/>
      <c r="I63" s="58"/>
      <c r="J63" s="58"/>
      <c r="K63" s="58"/>
      <c r="L63" s="71"/>
      <c r="M63" s="71"/>
      <c r="N63" s="71"/>
      <c r="O63" s="130"/>
      <c r="P63" s="61"/>
      <c r="Q63" s="61"/>
      <c r="R63" s="61"/>
      <c r="S63" s="61"/>
      <c r="T63" s="61"/>
      <c r="U63" s="61"/>
      <c r="V63" s="62"/>
      <c r="W63" s="62"/>
      <c r="X63" s="62"/>
      <c r="Y63" s="62"/>
      <c r="Z63" s="62"/>
    </row>
    <row r="64">
      <c r="A64" s="116"/>
      <c r="B64" s="200"/>
      <c r="C64" s="201"/>
      <c r="D64" s="200"/>
      <c r="E64" s="93"/>
      <c r="F64" s="129"/>
      <c r="G64" s="129"/>
      <c r="H64" s="129"/>
      <c r="I64" s="58"/>
      <c r="J64" s="58"/>
      <c r="K64" s="58"/>
      <c r="L64" s="71"/>
      <c r="M64" s="71"/>
      <c r="N64" s="71"/>
      <c r="O64" s="130"/>
      <c r="P64" s="61"/>
      <c r="Q64" s="61"/>
      <c r="R64" s="61"/>
      <c r="S64" s="61"/>
      <c r="T64" s="61"/>
      <c r="U64" s="61"/>
      <c r="V64" s="62"/>
      <c r="W64" s="62"/>
      <c r="X64" s="62"/>
      <c r="Y64" s="62"/>
      <c r="Z64" s="62"/>
    </row>
    <row r="65">
      <c r="A65" s="116"/>
      <c r="B65" s="200"/>
      <c r="C65" s="99"/>
      <c r="D65" s="200"/>
      <c r="E65" s="65"/>
      <c r="F65" s="129"/>
      <c r="G65" s="129"/>
      <c r="H65" s="129"/>
      <c r="I65" s="58"/>
      <c r="J65" s="58"/>
      <c r="K65" s="58"/>
      <c r="L65" s="71"/>
      <c r="M65" s="71"/>
      <c r="N65" s="71"/>
      <c r="O65" s="130"/>
      <c r="P65" s="61"/>
      <c r="Q65" s="61"/>
      <c r="R65" s="61"/>
      <c r="S65" s="61"/>
      <c r="T65" s="61"/>
      <c r="U65" s="61"/>
      <c r="V65" s="62"/>
      <c r="W65" s="62"/>
      <c r="X65" s="62"/>
      <c r="Y65" s="62"/>
      <c r="Z65" s="62"/>
    </row>
    <row r="66">
      <c r="A66" s="99"/>
      <c r="B66" s="200"/>
      <c r="C66" s="99"/>
      <c r="D66" s="200"/>
      <c r="E66" s="65"/>
      <c r="F66" s="129"/>
      <c r="G66" s="129"/>
      <c r="H66" s="129"/>
      <c r="I66" s="58"/>
      <c r="J66" s="58"/>
      <c r="K66" s="58"/>
      <c r="L66" s="71"/>
      <c r="M66" s="71"/>
      <c r="N66" s="71"/>
      <c r="O66" s="130"/>
      <c r="P66" s="61"/>
      <c r="Q66" s="61"/>
      <c r="R66" s="61"/>
      <c r="S66" s="61"/>
      <c r="T66" s="61"/>
      <c r="U66" s="61"/>
      <c r="V66" s="62"/>
      <c r="W66" s="62"/>
      <c r="X66" s="62"/>
      <c r="Y66" s="62"/>
      <c r="Z66" s="62"/>
    </row>
    <row r="67">
      <c r="A67" s="63" t="s">
        <v>207</v>
      </c>
      <c r="B67" s="63" t="s">
        <v>208</v>
      </c>
      <c r="C67" s="129"/>
      <c r="D67" s="129"/>
      <c r="E67" s="129"/>
      <c r="F67" s="129"/>
      <c r="G67" s="129"/>
      <c r="H67" s="131">
        <f>IF(F69="Sí",E69,0)</f>
        <v>0</v>
      </c>
      <c r="I67" s="70">
        <v>45325.0</v>
      </c>
      <c r="J67" s="71"/>
      <c r="K67" s="71"/>
      <c r="L67" s="71"/>
      <c r="M67" s="71"/>
      <c r="N67" s="132">
        <f>IF(I69="Sí",E69,0)</f>
        <v>0</v>
      </c>
      <c r="O67" s="71"/>
      <c r="P67" s="61"/>
      <c r="Q67" s="61"/>
      <c r="R67" s="61"/>
      <c r="S67" s="61"/>
      <c r="T67" s="61"/>
      <c r="U67" s="61"/>
      <c r="V67" s="62"/>
      <c r="W67" s="62"/>
      <c r="X67" s="62"/>
      <c r="Y67" s="62"/>
      <c r="Z67" s="62"/>
    </row>
    <row r="68">
      <c r="A68" s="76" t="s">
        <v>209</v>
      </c>
      <c r="B68" s="133" t="s">
        <v>186</v>
      </c>
      <c r="C68" s="134"/>
      <c r="D68" s="112"/>
      <c r="E68" s="76" t="s">
        <v>189</v>
      </c>
      <c r="F68" s="135" t="s">
        <v>210</v>
      </c>
      <c r="G68" s="136"/>
      <c r="H68" s="129"/>
      <c r="I68" s="67"/>
      <c r="J68" s="71"/>
      <c r="K68" s="71"/>
      <c r="L68" s="71"/>
      <c r="M68" s="71"/>
      <c r="N68" s="71"/>
      <c r="O68" s="71"/>
      <c r="P68" s="61"/>
      <c r="Q68" s="61"/>
      <c r="R68" s="61"/>
      <c r="S68" s="61"/>
      <c r="T68" s="61"/>
      <c r="U68" s="61"/>
      <c r="V68" s="62"/>
      <c r="W68" s="62"/>
      <c r="X68" s="62"/>
      <c r="Y68" s="62"/>
      <c r="Z68" s="62"/>
    </row>
    <row r="69">
      <c r="A69" s="89" t="s">
        <v>209</v>
      </c>
      <c r="B69" s="137" t="s">
        <v>211</v>
      </c>
      <c r="C69" s="134"/>
      <c r="D69" s="112"/>
      <c r="E69" s="81">
        <v>2.0</v>
      </c>
      <c r="F69" s="138" t="s">
        <v>14</v>
      </c>
      <c r="G69" s="136"/>
      <c r="H69" s="139"/>
      <c r="I69" s="140" t="s">
        <v>14</v>
      </c>
      <c r="J69" s="141"/>
      <c r="K69" s="136"/>
      <c r="L69" s="67"/>
      <c r="M69" s="67"/>
      <c r="N69" s="67"/>
      <c r="O69" s="98" t="s">
        <v>195</v>
      </c>
      <c r="P69" s="61"/>
      <c r="Q69" s="61"/>
      <c r="R69" s="61"/>
      <c r="S69" s="61"/>
      <c r="T69" s="61"/>
      <c r="U69" s="61"/>
      <c r="V69" s="62"/>
      <c r="W69" s="62"/>
      <c r="X69" s="62"/>
      <c r="Y69" s="62"/>
      <c r="Z69" s="62"/>
    </row>
    <row r="70">
      <c r="A70" s="142"/>
      <c r="B70" s="102"/>
      <c r="C70" s="102"/>
      <c r="D70" s="102"/>
      <c r="E70" s="143"/>
      <c r="F70" s="144"/>
      <c r="G70" s="144"/>
      <c r="H70" s="144"/>
      <c r="I70" s="145"/>
      <c r="J70" s="58"/>
      <c r="K70" s="58"/>
      <c r="L70" s="58"/>
      <c r="M70" s="58"/>
      <c r="N70" s="58"/>
      <c r="O70" s="146"/>
      <c r="P70" s="61"/>
      <c r="Q70" s="61"/>
      <c r="R70" s="61"/>
      <c r="S70" s="61"/>
      <c r="T70" s="61"/>
      <c r="U70" s="61"/>
      <c r="V70" s="62"/>
      <c r="W70" s="62"/>
      <c r="X70" s="62"/>
      <c r="Y70" s="62"/>
      <c r="Z70" s="62"/>
    </row>
    <row r="71">
      <c r="A71" s="147" t="s">
        <v>212</v>
      </c>
      <c r="B71" s="148" t="s">
        <v>213</v>
      </c>
      <c r="C71" s="134"/>
      <c r="D71" s="112"/>
      <c r="E71" s="143"/>
      <c r="F71" s="149"/>
      <c r="G71" s="149"/>
      <c r="H71" s="150">
        <f>H72+C77</f>
        <v>0</v>
      </c>
      <c r="I71" s="151" t="s">
        <v>214</v>
      </c>
      <c r="J71" s="58"/>
      <c r="K71" s="58"/>
      <c r="L71" s="58"/>
      <c r="M71" s="58"/>
      <c r="N71" s="152">
        <f>N72+N76</f>
        <v>0</v>
      </c>
      <c r="O71" s="71"/>
      <c r="P71" s="61"/>
      <c r="Q71" s="61"/>
      <c r="R71" s="61"/>
      <c r="S71" s="61"/>
      <c r="T71" s="61"/>
      <c r="U71" s="61"/>
      <c r="V71" s="62"/>
      <c r="W71" s="62"/>
      <c r="X71" s="62"/>
      <c r="Y71" s="62"/>
      <c r="Z71" s="62"/>
    </row>
    <row r="72">
      <c r="A72" s="153" t="s">
        <v>215</v>
      </c>
      <c r="B72" s="148" t="s">
        <v>208</v>
      </c>
      <c r="C72" s="154"/>
      <c r="D72" s="143"/>
      <c r="E72" s="143"/>
      <c r="F72" s="155" t="s">
        <v>12</v>
      </c>
      <c r="G72" s="112"/>
      <c r="H72" s="156">
        <f>SUM(F73:F75)</f>
        <v>0</v>
      </c>
      <c r="I72" s="70">
        <v>45293.0</v>
      </c>
      <c r="J72" s="67"/>
      <c r="K72" s="67"/>
      <c r="L72" s="67"/>
      <c r="M72" s="67"/>
      <c r="N72" s="157">
        <f>H72</f>
        <v>0</v>
      </c>
      <c r="O72" s="71"/>
      <c r="P72" s="61"/>
      <c r="Q72" s="61"/>
      <c r="R72" s="61"/>
      <c r="S72" s="61"/>
      <c r="T72" s="61"/>
      <c r="U72" s="61"/>
      <c r="V72" s="62"/>
      <c r="W72" s="62"/>
      <c r="X72" s="62"/>
      <c r="Y72" s="62"/>
      <c r="Z72" s="62"/>
    </row>
    <row r="73">
      <c r="A73" s="158" t="s">
        <v>216</v>
      </c>
      <c r="B73" s="159">
        <v>2.0</v>
      </c>
      <c r="C73" s="160"/>
      <c r="D73" s="138" t="s">
        <v>14</v>
      </c>
      <c r="E73" s="136"/>
      <c r="F73" s="161">
        <f>IF(AND(D73="Sí",D74="No",D75="No"),C73,0)</f>
        <v>0</v>
      </c>
      <c r="G73" s="136"/>
      <c r="H73" s="143"/>
      <c r="I73" s="71"/>
      <c r="J73" s="71"/>
      <c r="K73" s="71"/>
      <c r="L73" s="71"/>
      <c r="M73" s="71"/>
      <c r="N73" s="71"/>
      <c r="O73" s="71"/>
      <c r="P73" s="61"/>
      <c r="Q73" s="61"/>
      <c r="R73" s="61"/>
      <c r="S73" s="61"/>
      <c r="T73" s="61"/>
      <c r="U73" s="61"/>
      <c r="V73" s="62"/>
      <c r="W73" s="62"/>
      <c r="X73" s="62"/>
      <c r="Y73" s="62"/>
      <c r="Z73" s="62"/>
    </row>
    <row r="74">
      <c r="A74" s="162" t="s">
        <v>217</v>
      </c>
      <c r="B74" s="159">
        <v>1.0</v>
      </c>
      <c r="C74" s="160"/>
      <c r="D74" s="138" t="s">
        <v>14</v>
      </c>
      <c r="E74" s="136"/>
      <c r="F74" s="161">
        <f>IF(AND(D73="No",D74="Sí",D75="No"),C74,0)</f>
        <v>0</v>
      </c>
      <c r="G74" s="136"/>
      <c r="H74" s="143"/>
      <c r="I74" s="71"/>
      <c r="J74" s="71"/>
      <c r="K74" s="71"/>
      <c r="L74" s="71"/>
      <c r="M74" s="71"/>
      <c r="N74" s="71"/>
      <c r="O74" s="71"/>
      <c r="P74" s="61"/>
      <c r="Q74" s="61"/>
      <c r="R74" s="61"/>
      <c r="S74" s="61"/>
      <c r="T74" s="61"/>
      <c r="U74" s="61"/>
      <c r="V74" s="62"/>
      <c r="W74" s="62"/>
      <c r="X74" s="62"/>
      <c r="Y74" s="62"/>
      <c r="Z74" s="62"/>
    </row>
    <row r="75">
      <c r="A75" s="162" t="s">
        <v>218</v>
      </c>
      <c r="B75" s="159">
        <v>0.5</v>
      </c>
      <c r="C75" s="160"/>
      <c r="D75" s="138" t="s">
        <v>14</v>
      </c>
      <c r="E75" s="136"/>
      <c r="F75" s="161">
        <f>IF(AND(D73="No",D74="No",D75="Sí"),C75,0)</f>
        <v>0</v>
      </c>
      <c r="G75" s="136"/>
      <c r="H75" s="143"/>
      <c r="I75" s="71"/>
      <c r="J75" s="71"/>
      <c r="K75" s="71"/>
      <c r="L75" s="71"/>
      <c r="M75" s="71"/>
      <c r="N75" s="71"/>
      <c r="O75" s="71"/>
      <c r="P75" s="61"/>
      <c r="Q75" s="61"/>
      <c r="R75" s="61"/>
      <c r="S75" s="61"/>
      <c r="T75" s="61"/>
      <c r="U75" s="61"/>
      <c r="V75" s="62"/>
      <c r="W75" s="62"/>
      <c r="X75" s="62"/>
      <c r="Y75" s="62"/>
      <c r="Z75" s="62"/>
    </row>
    <row r="76">
      <c r="A76" s="162" t="s">
        <v>219</v>
      </c>
      <c r="B76" s="163" t="s">
        <v>220</v>
      </c>
      <c r="C76" s="136"/>
      <c r="D76" s="143"/>
      <c r="E76" s="143"/>
      <c r="F76" s="143"/>
      <c r="G76" s="143"/>
      <c r="H76" s="156">
        <f>C77</f>
        <v>0</v>
      </c>
      <c r="I76" s="70">
        <v>45324.0</v>
      </c>
      <c r="J76" s="71"/>
      <c r="K76" s="71"/>
      <c r="L76" s="71"/>
      <c r="M76" s="71"/>
      <c r="N76" s="132">
        <f>IF(I77="Sí",C77,0)</f>
        <v>0</v>
      </c>
      <c r="O76" s="71"/>
      <c r="P76" s="61"/>
      <c r="Q76" s="61"/>
      <c r="R76" s="61"/>
      <c r="S76" s="61"/>
      <c r="T76" s="61"/>
      <c r="U76" s="61"/>
      <c r="V76" s="62"/>
      <c r="W76" s="62"/>
      <c r="X76" s="62"/>
      <c r="Y76" s="62"/>
      <c r="Z76" s="62"/>
    </row>
    <row r="77">
      <c r="A77" s="81">
        <v>3.0</v>
      </c>
      <c r="B77" s="100" t="s">
        <v>14</v>
      </c>
      <c r="C77" s="164">
        <f>IF(B77="Sí",A77,0)</f>
        <v>0</v>
      </c>
      <c r="D77" s="165" t="s">
        <v>221</v>
      </c>
      <c r="E77" s="166"/>
      <c r="F77" s="166"/>
      <c r="G77" s="167"/>
      <c r="H77" s="139"/>
      <c r="I77" s="113" t="s">
        <v>14</v>
      </c>
      <c r="J77" s="71"/>
      <c r="K77" s="71"/>
      <c r="L77" s="71"/>
      <c r="M77" s="71"/>
      <c r="N77" s="71"/>
      <c r="O77" s="71"/>
      <c r="P77" s="61"/>
      <c r="Q77" s="61"/>
      <c r="R77" s="61"/>
      <c r="S77" s="61"/>
      <c r="T77" s="61"/>
      <c r="U77" s="61"/>
      <c r="V77" s="62"/>
      <c r="W77" s="62"/>
      <c r="X77" s="62"/>
      <c r="Y77" s="62"/>
      <c r="Z77" s="62"/>
    </row>
    <row r="78">
      <c r="A78" s="65"/>
      <c r="B78" s="168" t="s">
        <v>222</v>
      </c>
      <c r="C78" s="134"/>
      <c r="D78" s="134"/>
      <c r="E78" s="134"/>
      <c r="F78" s="134"/>
      <c r="G78" s="112"/>
      <c r="H78" s="169"/>
      <c r="I78" s="71"/>
      <c r="J78" s="71"/>
      <c r="K78" s="71"/>
      <c r="L78" s="71"/>
      <c r="M78" s="71"/>
      <c r="N78" s="71"/>
      <c r="O78" s="98" t="s">
        <v>195</v>
      </c>
      <c r="P78" s="61"/>
      <c r="Q78" s="61"/>
      <c r="R78" s="61"/>
      <c r="S78" s="61"/>
      <c r="T78" s="61"/>
      <c r="U78" s="61"/>
      <c r="V78" s="62"/>
      <c r="W78" s="62"/>
      <c r="X78" s="62"/>
      <c r="Y78" s="62"/>
      <c r="Z78" s="62"/>
    </row>
    <row r="79">
      <c r="A79" s="170"/>
      <c r="B79" s="171"/>
      <c r="C79" s="171"/>
      <c r="D79" s="172"/>
      <c r="E79" s="173"/>
      <c r="F79" s="142"/>
      <c r="G79" s="174"/>
      <c r="H79" s="174"/>
      <c r="I79" s="58"/>
      <c r="J79" s="58"/>
      <c r="K79" s="58"/>
      <c r="L79" s="58"/>
      <c r="M79" s="58"/>
      <c r="N79" s="58"/>
      <c r="O79" s="146"/>
      <c r="P79" s="61"/>
      <c r="Q79" s="61"/>
      <c r="R79" s="61"/>
      <c r="S79" s="61"/>
      <c r="T79" s="61"/>
      <c r="U79" s="61"/>
      <c r="V79" s="62"/>
      <c r="W79" s="62"/>
      <c r="X79" s="62"/>
      <c r="Y79" s="62"/>
      <c r="Z79" s="62"/>
    </row>
    <row r="80">
      <c r="A80" s="175" t="s">
        <v>223</v>
      </c>
      <c r="B80" s="163" t="s">
        <v>224</v>
      </c>
      <c r="C80" s="136"/>
      <c r="D80" s="110"/>
      <c r="E80" s="176"/>
      <c r="F80" s="177"/>
      <c r="G80" s="174"/>
      <c r="H80" s="150">
        <f>SUM(H85,H81)</f>
        <v>0</v>
      </c>
      <c r="I80" s="151" t="s">
        <v>87</v>
      </c>
      <c r="J80" s="58"/>
      <c r="K80" s="58"/>
      <c r="L80" s="58"/>
      <c r="M80" s="58"/>
      <c r="N80" s="152">
        <f>N81+N85</f>
        <v>0</v>
      </c>
      <c r="O80" s="71"/>
      <c r="P80" s="61"/>
      <c r="Q80" s="61"/>
      <c r="R80" s="61"/>
      <c r="S80" s="61"/>
      <c r="T80" s="61"/>
      <c r="U80" s="61"/>
      <c r="V80" s="62"/>
      <c r="W80" s="62"/>
      <c r="X80" s="62"/>
      <c r="Y80" s="62"/>
      <c r="Z80" s="62"/>
    </row>
    <row r="81">
      <c r="A81" s="147" t="s">
        <v>225</v>
      </c>
      <c r="B81" s="178" t="s">
        <v>220</v>
      </c>
      <c r="C81" s="154"/>
      <c r="D81" s="179" t="s">
        <v>226</v>
      </c>
      <c r="E81" s="180"/>
      <c r="F81" s="76" t="s">
        <v>189</v>
      </c>
      <c r="G81" s="174"/>
      <c r="H81" s="181">
        <f>SUM(H82:H84)</f>
        <v>0</v>
      </c>
      <c r="I81" s="70">
        <v>45295.0</v>
      </c>
      <c r="J81" s="67"/>
      <c r="K81" s="67"/>
      <c r="L81" s="67"/>
      <c r="M81" s="67"/>
      <c r="N81" s="132">
        <f>SUM(J82:J84)</f>
        <v>0</v>
      </c>
      <c r="O81" s="71"/>
      <c r="P81" s="61"/>
      <c r="Q81" s="61"/>
      <c r="R81" s="61"/>
      <c r="S81" s="61"/>
      <c r="T81" s="61"/>
      <c r="U81" s="61"/>
      <c r="V81" s="62"/>
      <c r="W81" s="62"/>
      <c r="X81" s="62"/>
      <c r="Y81" s="62"/>
      <c r="Z81" s="62"/>
    </row>
    <row r="82">
      <c r="A82" s="182" t="s">
        <v>194</v>
      </c>
      <c r="B82" s="183" t="s">
        <v>239</v>
      </c>
      <c r="C82" s="180"/>
      <c r="D82" s="137" t="s">
        <v>194</v>
      </c>
      <c r="E82" s="112"/>
      <c r="F82" s="81">
        <v>1.0</v>
      </c>
      <c r="G82" s="100" t="s">
        <v>14</v>
      </c>
      <c r="H82" s="92">
        <f t="shared" ref="H82:H84" si="41">IF(G82="SÍ",F82,0)</f>
        <v>0</v>
      </c>
      <c r="I82" s="113" t="s">
        <v>14</v>
      </c>
      <c r="J82" s="92">
        <f t="shared" ref="J82:J84" si="42">IF(I82="SÍ",H82,0)</f>
        <v>0</v>
      </c>
      <c r="K82" s="67"/>
      <c r="L82" s="67"/>
      <c r="M82" s="71"/>
      <c r="N82" s="67"/>
      <c r="O82" s="98" t="s">
        <v>195</v>
      </c>
      <c r="P82" s="61"/>
      <c r="Q82" s="61"/>
      <c r="R82" s="61"/>
      <c r="S82" s="61"/>
      <c r="T82" s="61"/>
      <c r="U82" s="61"/>
      <c r="V82" s="62"/>
      <c r="W82" s="62"/>
      <c r="X82" s="62"/>
      <c r="Y82" s="62"/>
      <c r="Z82" s="62"/>
    </row>
    <row r="83">
      <c r="A83" s="184"/>
      <c r="B83" s="185" t="s">
        <v>240</v>
      </c>
      <c r="C83" s="112"/>
      <c r="D83" s="137" t="s">
        <v>194</v>
      </c>
      <c r="E83" s="112"/>
      <c r="F83" s="81">
        <v>1.0</v>
      </c>
      <c r="G83" s="100" t="s">
        <v>14</v>
      </c>
      <c r="H83" s="92">
        <f t="shared" si="41"/>
        <v>0</v>
      </c>
      <c r="I83" s="113" t="s">
        <v>14</v>
      </c>
      <c r="J83" s="92">
        <f t="shared" si="42"/>
        <v>0</v>
      </c>
      <c r="K83" s="67"/>
      <c r="L83" s="67"/>
      <c r="M83" s="71"/>
      <c r="N83" s="67"/>
      <c r="O83" s="98" t="s">
        <v>195</v>
      </c>
      <c r="P83" s="61"/>
      <c r="Q83" s="61"/>
      <c r="R83" s="61"/>
      <c r="S83" s="61"/>
      <c r="T83" s="61"/>
      <c r="U83" s="61"/>
      <c r="V83" s="62"/>
      <c r="W83" s="62"/>
      <c r="X83" s="62"/>
      <c r="Y83" s="62"/>
      <c r="Z83" s="62"/>
    </row>
    <row r="84">
      <c r="A84" s="184"/>
      <c r="B84" s="185" t="s">
        <v>241</v>
      </c>
      <c r="C84" s="112"/>
      <c r="D84" s="137" t="s">
        <v>194</v>
      </c>
      <c r="E84" s="112"/>
      <c r="F84" s="81">
        <v>1.0</v>
      </c>
      <c r="G84" s="100" t="s">
        <v>14</v>
      </c>
      <c r="H84" s="92">
        <f t="shared" si="41"/>
        <v>0</v>
      </c>
      <c r="I84" s="113" t="s">
        <v>14</v>
      </c>
      <c r="J84" s="92">
        <f t="shared" si="42"/>
        <v>0</v>
      </c>
      <c r="K84" s="67"/>
      <c r="L84" s="67"/>
      <c r="M84" s="71"/>
      <c r="N84" s="67"/>
      <c r="O84" s="98" t="s">
        <v>195</v>
      </c>
      <c r="P84" s="61"/>
      <c r="Q84" s="61"/>
      <c r="R84" s="61"/>
      <c r="S84" s="61"/>
      <c r="T84" s="61"/>
      <c r="U84" s="61"/>
      <c r="V84" s="62"/>
      <c r="W84" s="62"/>
      <c r="X84" s="62"/>
      <c r="Y84" s="62"/>
      <c r="Z84" s="62"/>
    </row>
    <row r="85">
      <c r="A85" s="63" t="s">
        <v>230</v>
      </c>
      <c r="B85" s="148" t="s">
        <v>220</v>
      </c>
      <c r="C85" s="112"/>
      <c r="D85" s="179" t="s">
        <v>226</v>
      </c>
      <c r="E85" s="180"/>
      <c r="F85" s="76" t="s">
        <v>189</v>
      </c>
      <c r="G85" s="174"/>
      <c r="H85" s="181">
        <f>SUM(H86:H88)</f>
        <v>0</v>
      </c>
      <c r="I85" s="70">
        <v>45326.0</v>
      </c>
      <c r="J85" s="67"/>
      <c r="K85" s="67"/>
      <c r="L85" s="67"/>
      <c r="M85" s="67"/>
      <c r="N85" s="132">
        <f>SUM(J86:J88)</f>
        <v>0</v>
      </c>
      <c r="O85" s="71"/>
      <c r="P85" s="61"/>
      <c r="Q85" s="61"/>
      <c r="R85" s="61"/>
      <c r="S85" s="61"/>
      <c r="T85" s="61"/>
      <c r="U85" s="61"/>
      <c r="V85" s="62"/>
      <c r="W85" s="62"/>
      <c r="X85" s="62"/>
      <c r="Y85" s="62"/>
      <c r="Z85" s="62"/>
    </row>
    <row r="86">
      <c r="A86" s="186" t="s">
        <v>194</v>
      </c>
      <c r="B86" s="183" t="s">
        <v>242</v>
      </c>
      <c r="C86" s="180"/>
      <c r="D86" s="137" t="s">
        <v>194</v>
      </c>
      <c r="E86" s="112"/>
      <c r="F86" s="81">
        <v>1.0</v>
      </c>
      <c r="G86" s="100" t="s">
        <v>14</v>
      </c>
      <c r="H86" s="92">
        <f t="shared" ref="H86:H88" si="43">IF(G86="SÍ",F86,0)</f>
        <v>0</v>
      </c>
      <c r="I86" s="113" t="s">
        <v>14</v>
      </c>
      <c r="J86" s="92">
        <f t="shared" ref="J86:J88" si="44">IF(I86="SÍ",H86,0)</f>
        <v>0</v>
      </c>
      <c r="K86" s="67"/>
      <c r="L86" s="67"/>
      <c r="M86" s="71"/>
      <c r="N86" s="67"/>
      <c r="O86" s="98" t="s">
        <v>195</v>
      </c>
      <c r="P86" s="61"/>
      <c r="Q86" s="61"/>
      <c r="R86" s="61"/>
      <c r="S86" s="61"/>
      <c r="T86" s="61"/>
      <c r="U86" s="61"/>
      <c r="V86" s="62"/>
      <c r="W86" s="62"/>
      <c r="X86" s="62"/>
      <c r="Y86" s="62"/>
      <c r="Z86" s="62"/>
    </row>
    <row r="87">
      <c r="A87" s="99"/>
      <c r="B87" s="185" t="s">
        <v>243</v>
      </c>
      <c r="C87" s="112"/>
      <c r="D87" s="137" t="s">
        <v>233</v>
      </c>
      <c r="E87" s="112"/>
      <c r="F87" s="81">
        <v>1.0</v>
      </c>
      <c r="G87" s="100" t="s">
        <v>14</v>
      </c>
      <c r="H87" s="92">
        <f t="shared" si="43"/>
        <v>0</v>
      </c>
      <c r="I87" s="113" t="s">
        <v>14</v>
      </c>
      <c r="J87" s="92">
        <f t="shared" si="44"/>
        <v>0</v>
      </c>
      <c r="K87" s="67"/>
      <c r="L87" s="67"/>
      <c r="M87" s="71"/>
      <c r="N87" s="67"/>
      <c r="O87" s="98" t="s">
        <v>195</v>
      </c>
      <c r="P87" s="61"/>
      <c r="Q87" s="61"/>
      <c r="R87" s="61"/>
      <c r="S87" s="61"/>
      <c r="T87" s="61"/>
      <c r="U87" s="61"/>
      <c r="V87" s="62"/>
      <c r="W87" s="62"/>
      <c r="X87" s="62"/>
      <c r="Y87" s="62"/>
      <c r="Z87" s="62"/>
    </row>
    <row r="88">
      <c r="A88" s="99"/>
      <c r="B88" s="185" t="s">
        <v>244</v>
      </c>
      <c r="C88" s="112"/>
      <c r="D88" s="137" t="s">
        <v>194</v>
      </c>
      <c r="E88" s="112"/>
      <c r="F88" s="81">
        <v>1.0</v>
      </c>
      <c r="G88" s="100" t="s">
        <v>14</v>
      </c>
      <c r="H88" s="92">
        <f t="shared" si="43"/>
        <v>0</v>
      </c>
      <c r="I88" s="113" t="s">
        <v>14</v>
      </c>
      <c r="J88" s="92">
        <f t="shared" si="44"/>
        <v>0</v>
      </c>
      <c r="K88" s="67"/>
      <c r="L88" s="67"/>
      <c r="M88" s="71"/>
      <c r="N88" s="67"/>
      <c r="O88" s="98" t="s">
        <v>195</v>
      </c>
      <c r="P88" s="61"/>
      <c r="Q88" s="61"/>
      <c r="R88" s="61"/>
      <c r="S88" s="61"/>
      <c r="T88" s="61"/>
      <c r="U88" s="61"/>
      <c r="V88" s="62"/>
      <c r="W88" s="62"/>
      <c r="X88" s="62"/>
      <c r="Y88" s="62"/>
      <c r="Z88" s="62"/>
    </row>
    <row r="89">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row>
    <row r="90">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row>
    <row r="91">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row>
    <row r="92">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row>
    <row r="93">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row>
    <row r="94">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row>
    <row r="95">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row>
    <row r="96">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row>
    <row r="97">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row>
    <row r="98">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row>
    <row r="99">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row>
    <row r="100">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mergeCells count="39">
    <mergeCell ref="I1:J1"/>
    <mergeCell ref="I42:J42"/>
    <mergeCell ref="B68:D68"/>
    <mergeCell ref="F68:G68"/>
    <mergeCell ref="B69:D69"/>
    <mergeCell ref="F69:G69"/>
    <mergeCell ref="I69:K69"/>
    <mergeCell ref="D74:E74"/>
    <mergeCell ref="F74:G74"/>
    <mergeCell ref="B71:D71"/>
    <mergeCell ref="B72:C72"/>
    <mergeCell ref="F72:G72"/>
    <mergeCell ref="B73:C73"/>
    <mergeCell ref="D73:E73"/>
    <mergeCell ref="F73:G73"/>
    <mergeCell ref="B74:C74"/>
    <mergeCell ref="B75:C75"/>
    <mergeCell ref="D75:E75"/>
    <mergeCell ref="F75:G75"/>
    <mergeCell ref="B76:C76"/>
    <mergeCell ref="D77:G77"/>
    <mergeCell ref="B78:G78"/>
    <mergeCell ref="B80:C80"/>
    <mergeCell ref="B84:C84"/>
    <mergeCell ref="B85:C85"/>
    <mergeCell ref="B86:C86"/>
    <mergeCell ref="B87:C87"/>
    <mergeCell ref="B88:C88"/>
    <mergeCell ref="D85:E85"/>
    <mergeCell ref="D86:E86"/>
    <mergeCell ref="D87:E87"/>
    <mergeCell ref="D88:E88"/>
    <mergeCell ref="B81:C81"/>
    <mergeCell ref="D81:E81"/>
    <mergeCell ref="B82:C82"/>
    <mergeCell ref="D82:E82"/>
    <mergeCell ref="B83:C83"/>
    <mergeCell ref="D83:E83"/>
    <mergeCell ref="D84:E84"/>
  </mergeCells>
  <dataValidations>
    <dataValidation type="list" allowBlank="1" sqref="F30 E39 E43 E45">
      <formula1>"No,Sí"</formula1>
    </dataValidation>
    <dataValidation type="list" allowBlank="1" showErrorMessage="1" sqref="D77">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C7:C11 F7:F11 I7:I11 L7:L11 C13:C17 F13:F17 I13:I17 L13:L17 C19:C23 F19:F23 I19:I23 L19:L23 C25:C29 F25:F29 I25:I29 L25:L29 C31:C35 F31:F35 I31:I35 L31:L35 C37:C41 F37:F41 I37:I41 L37:L41 K42 C44:C48 F44:F48 I44:I48 L44:L48 C50:C54 F50:F54 I50:I54 L50:L54 F69 I69 D73:D75 B77 I77 G82:G84 I82:I84 G86:G88 I86:I88">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9" width="9.75"/>
  </cols>
  <sheetData>
    <row r="1">
      <c r="A1" s="187" t="s">
        <v>235</v>
      </c>
      <c r="B1" s="188"/>
      <c r="C1" s="188"/>
      <c r="D1" s="188"/>
      <c r="E1" s="188"/>
      <c r="F1" s="188"/>
      <c r="G1" s="188"/>
      <c r="H1" s="189"/>
      <c r="I1" s="190" t="s">
        <v>236</v>
      </c>
      <c r="J1" s="154"/>
      <c r="K1" s="191"/>
      <c r="L1" s="191"/>
      <c r="M1" s="191"/>
      <c r="N1" s="191"/>
      <c r="O1" s="191"/>
      <c r="P1" s="61"/>
      <c r="Q1" s="62"/>
      <c r="R1" s="62"/>
      <c r="S1" s="62"/>
      <c r="T1" s="62"/>
      <c r="U1" s="62"/>
      <c r="V1" s="62"/>
      <c r="W1" s="62"/>
      <c r="X1" s="62"/>
      <c r="Y1" s="62"/>
      <c r="Z1" s="62"/>
    </row>
    <row r="2">
      <c r="A2" s="53" t="s">
        <v>180</v>
      </c>
      <c r="B2" s="54" t="s">
        <v>181</v>
      </c>
      <c r="C2" s="65"/>
      <c r="D2" s="143"/>
      <c r="E2" s="143"/>
      <c r="F2" s="143"/>
      <c r="G2" s="143"/>
      <c r="H2" s="56">
        <f>E6+E12+E18+E24+E30+E36+E43+E50+E56+E62</f>
        <v>0</v>
      </c>
      <c r="I2" s="192" t="s">
        <v>8</v>
      </c>
      <c r="J2" s="58"/>
      <c r="K2" s="58"/>
      <c r="L2" s="58"/>
      <c r="M2" s="58"/>
      <c r="N2" s="59">
        <f>SUM(K6,K12,K18,K24,K30,K36,K43,K50,K56,K62)</f>
        <v>0</v>
      </c>
      <c r="O2" s="60"/>
      <c r="P2" s="61"/>
      <c r="Q2" s="62"/>
      <c r="R2" s="62"/>
      <c r="S2" s="62"/>
      <c r="T2" s="62"/>
      <c r="U2" s="62"/>
      <c r="V2" s="62"/>
      <c r="W2" s="62"/>
      <c r="X2" s="62"/>
      <c r="Y2" s="62"/>
      <c r="Z2" s="62"/>
    </row>
    <row r="3">
      <c r="A3" s="193" t="s">
        <v>182</v>
      </c>
      <c r="B3" s="64" t="s">
        <v>183</v>
      </c>
      <c r="C3" s="202"/>
      <c r="D3" s="202"/>
      <c r="E3" s="202"/>
      <c r="F3" s="194"/>
      <c r="G3" s="202"/>
      <c r="H3" s="66">
        <f>H4+H68</f>
        <v>0</v>
      </c>
      <c r="I3" s="192" t="s">
        <v>42</v>
      </c>
      <c r="J3" s="67"/>
      <c r="K3" s="67"/>
      <c r="L3" s="67"/>
      <c r="M3" s="67"/>
      <c r="N3" s="68">
        <f>SUM(N4,N68)</f>
        <v>0</v>
      </c>
      <c r="O3" s="60"/>
      <c r="P3" s="61"/>
      <c r="Q3" s="62"/>
      <c r="R3" s="62"/>
      <c r="S3" s="62"/>
      <c r="T3" s="62"/>
      <c r="U3" s="62"/>
      <c r="V3" s="62"/>
      <c r="W3" s="62"/>
      <c r="X3" s="62"/>
      <c r="Y3" s="62"/>
      <c r="Z3" s="62"/>
    </row>
    <row r="4">
      <c r="A4" s="193" t="s">
        <v>184</v>
      </c>
      <c r="B4" s="64" t="s">
        <v>185</v>
      </c>
      <c r="C4" s="202"/>
      <c r="D4" s="143"/>
      <c r="E4" s="203"/>
      <c r="F4" s="203"/>
      <c r="G4" s="203"/>
      <c r="H4" s="69">
        <f>SUM(H6,H12,H18,H24,H30,H36,H43,H49)</f>
        <v>0</v>
      </c>
      <c r="I4" s="70">
        <v>45294.0</v>
      </c>
      <c r="J4" s="71"/>
      <c r="K4" s="71"/>
      <c r="L4" s="71"/>
      <c r="M4" s="71"/>
      <c r="N4" s="72">
        <f>SUM(N6,N12,N18,N24,N30,N36,N43,N50)</f>
        <v>0</v>
      </c>
      <c r="O4" s="60"/>
      <c r="P4" s="61"/>
      <c r="Q4" s="62"/>
      <c r="R4" s="62"/>
      <c r="S4" s="62"/>
      <c r="T4" s="62"/>
      <c r="U4" s="62"/>
      <c r="V4" s="62"/>
      <c r="W4" s="62"/>
      <c r="X4" s="62"/>
      <c r="Y4" s="62"/>
      <c r="Z4" s="62"/>
    </row>
    <row r="5">
      <c r="A5" s="76" t="s">
        <v>186</v>
      </c>
      <c r="B5" s="76" t="s">
        <v>187</v>
      </c>
      <c r="C5" s="76" t="s">
        <v>188</v>
      </c>
      <c r="D5" s="195" t="s">
        <v>12</v>
      </c>
      <c r="E5" s="204" t="s">
        <v>189</v>
      </c>
      <c r="F5" s="204" t="s">
        <v>190</v>
      </c>
      <c r="G5" s="195" t="s">
        <v>12</v>
      </c>
      <c r="H5" s="205" t="s">
        <v>189</v>
      </c>
      <c r="I5" s="78" t="s">
        <v>191</v>
      </c>
      <c r="J5" s="58"/>
      <c r="K5" s="58"/>
      <c r="L5" s="78" t="s">
        <v>192</v>
      </c>
      <c r="M5" s="58"/>
      <c r="N5" s="58"/>
      <c r="O5" s="58"/>
      <c r="P5" s="61"/>
      <c r="Q5" s="62"/>
      <c r="R5" s="62"/>
      <c r="S5" s="62"/>
      <c r="T5" s="62"/>
      <c r="U5" s="62"/>
      <c r="V5" s="62"/>
      <c r="W5" s="62"/>
      <c r="X5" s="62"/>
      <c r="Y5" s="62"/>
      <c r="Z5" s="62"/>
    </row>
    <row r="6">
      <c r="A6" s="206" t="s">
        <v>193</v>
      </c>
      <c r="B6" s="207">
        <f>SUM(B7:B11)</f>
        <v>1</v>
      </c>
      <c r="C6" s="208">
        <v>2.0</v>
      </c>
      <c r="D6" s="87">
        <f>SUM(D7:D11)</f>
        <v>0</v>
      </c>
      <c r="E6" s="82">
        <f>(C6/B6)*D6</f>
        <v>0</v>
      </c>
      <c r="F6" s="208">
        <v>1.0</v>
      </c>
      <c r="G6" s="84">
        <f>SUM(G7:G11)</f>
        <v>0</v>
      </c>
      <c r="H6" s="85">
        <f>(F6/B6)*G6</f>
        <v>0</v>
      </c>
      <c r="I6" s="209"/>
      <c r="J6" s="80">
        <f>SUM(J7:J11)</f>
        <v>0</v>
      </c>
      <c r="K6" s="87">
        <f>(C6/B6)*J6</f>
        <v>0</v>
      </c>
      <c r="L6" s="88"/>
      <c r="M6" s="84">
        <f>SUM(M7:M11)</f>
        <v>0</v>
      </c>
      <c r="N6" s="85">
        <f>(F6/B6)*M6</f>
        <v>0</v>
      </c>
      <c r="O6" s="71"/>
      <c r="P6" s="61"/>
      <c r="Q6" s="62"/>
      <c r="R6" s="62"/>
      <c r="S6" s="62"/>
      <c r="T6" s="62"/>
      <c r="U6" s="62"/>
      <c r="V6" s="62"/>
      <c r="W6" s="62"/>
      <c r="X6" s="62"/>
      <c r="Y6" s="62"/>
      <c r="Z6" s="62"/>
    </row>
    <row r="7">
      <c r="A7" s="210" t="s">
        <v>194</v>
      </c>
      <c r="B7" s="121">
        <f t="shared" ref="B7:B11" si="1">COUNTA(A7)</f>
        <v>1</v>
      </c>
      <c r="C7" s="211" t="s">
        <v>14</v>
      </c>
      <c r="D7" s="94">
        <f t="shared" ref="D7:D11" si="2">IF(AND(B7=1,C7="SÍ"),1,0)</f>
        <v>0</v>
      </c>
      <c r="E7" s="203"/>
      <c r="F7" s="211" t="s">
        <v>14</v>
      </c>
      <c r="G7" s="101">
        <f t="shared" ref="G7:G11" si="3">IF(AND(B7=1,F7="SÍ"),1,0)</f>
        <v>0</v>
      </c>
      <c r="H7" s="122"/>
      <c r="I7" s="117" t="s">
        <v>14</v>
      </c>
      <c r="J7" s="92">
        <f t="shared" ref="J7:J11" si="4">IF(AND(D7=1,I7="SÍ"),1,0)</f>
        <v>0</v>
      </c>
      <c r="K7" s="58"/>
      <c r="L7" s="97" t="s">
        <v>14</v>
      </c>
      <c r="M7" s="92">
        <f t="shared" ref="M7:M11" si="5">IF(AND(G7=1,L7="SÍ"),1,0)</f>
        <v>0</v>
      </c>
      <c r="N7" s="58"/>
      <c r="O7" s="98" t="s">
        <v>195</v>
      </c>
      <c r="P7" s="61"/>
      <c r="Q7" s="62"/>
      <c r="R7" s="62"/>
      <c r="S7" s="62"/>
      <c r="T7" s="62"/>
      <c r="U7" s="62"/>
      <c r="V7" s="62"/>
      <c r="W7" s="62"/>
      <c r="X7" s="62"/>
      <c r="Y7" s="62"/>
      <c r="Z7" s="62"/>
    </row>
    <row r="8">
      <c r="A8" s="212"/>
      <c r="B8" s="121">
        <f t="shared" si="1"/>
        <v>0</v>
      </c>
      <c r="C8" s="211" t="s">
        <v>14</v>
      </c>
      <c r="D8" s="94">
        <f t="shared" si="2"/>
        <v>0</v>
      </c>
      <c r="E8" s="143"/>
      <c r="F8" s="213" t="s">
        <v>14</v>
      </c>
      <c r="G8" s="101">
        <f t="shared" si="3"/>
        <v>0</v>
      </c>
      <c r="H8" s="174"/>
      <c r="I8" s="117" t="s">
        <v>14</v>
      </c>
      <c r="J8" s="92">
        <f t="shared" si="4"/>
        <v>0</v>
      </c>
      <c r="K8" s="58"/>
      <c r="L8" s="97" t="s">
        <v>14</v>
      </c>
      <c r="M8" s="92">
        <f t="shared" si="5"/>
        <v>0</v>
      </c>
      <c r="N8" s="58"/>
      <c r="O8" s="98" t="s">
        <v>195</v>
      </c>
      <c r="P8" s="61"/>
      <c r="Q8" s="62"/>
      <c r="R8" s="62"/>
      <c r="S8" s="62"/>
      <c r="T8" s="62"/>
      <c r="U8" s="62"/>
      <c r="V8" s="62"/>
      <c r="W8" s="62"/>
      <c r="X8" s="62"/>
      <c r="Y8" s="62"/>
      <c r="Z8" s="62"/>
    </row>
    <row r="9">
      <c r="A9" s="212"/>
      <c r="B9" s="121">
        <f t="shared" si="1"/>
        <v>0</v>
      </c>
      <c r="C9" s="211" t="s">
        <v>14</v>
      </c>
      <c r="D9" s="94">
        <f t="shared" si="2"/>
        <v>0</v>
      </c>
      <c r="E9" s="203"/>
      <c r="F9" s="211" t="s">
        <v>14</v>
      </c>
      <c r="G9" s="94">
        <f t="shared" si="3"/>
        <v>0</v>
      </c>
      <c r="H9" s="95"/>
      <c r="I9" s="96" t="s">
        <v>14</v>
      </c>
      <c r="J9" s="92">
        <f t="shared" si="4"/>
        <v>0</v>
      </c>
      <c r="K9" s="58"/>
      <c r="L9" s="97" t="s">
        <v>14</v>
      </c>
      <c r="M9" s="92">
        <f t="shared" si="5"/>
        <v>0</v>
      </c>
      <c r="N9" s="58"/>
      <c r="O9" s="98" t="s">
        <v>195</v>
      </c>
      <c r="P9" s="61"/>
      <c r="Q9" s="62"/>
      <c r="R9" s="62"/>
      <c r="S9" s="62"/>
      <c r="T9" s="62"/>
      <c r="U9" s="62"/>
      <c r="V9" s="62"/>
      <c r="W9" s="62"/>
      <c r="X9" s="62"/>
      <c r="Y9" s="62"/>
      <c r="Z9" s="62"/>
    </row>
    <row r="10">
      <c r="A10" s="212"/>
      <c r="B10" s="121">
        <f t="shared" si="1"/>
        <v>0</v>
      </c>
      <c r="C10" s="211" t="s">
        <v>14</v>
      </c>
      <c r="D10" s="94">
        <f t="shared" si="2"/>
        <v>0</v>
      </c>
      <c r="E10" s="203"/>
      <c r="F10" s="211" t="s">
        <v>14</v>
      </c>
      <c r="G10" s="101">
        <f t="shared" si="3"/>
        <v>0</v>
      </c>
      <c r="H10" s="122"/>
      <c r="I10" s="117" t="s">
        <v>14</v>
      </c>
      <c r="J10" s="92">
        <f t="shared" si="4"/>
        <v>0</v>
      </c>
      <c r="K10" s="58"/>
      <c r="L10" s="97" t="s">
        <v>14</v>
      </c>
      <c r="M10" s="92">
        <f t="shared" si="5"/>
        <v>0</v>
      </c>
      <c r="N10" s="58"/>
      <c r="O10" s="98" t="s">
        <v>195</v>
      </c>
      <c r="P10" s="61"/>
      <c r="Q10" s="62"/>
      <c r="R10" s="62"/>
      <c r="S10" s="62"/>
      <c r="T10" s="62"/>
      <c r="U10" s="62"/>
      <c r="V10" s="62"/>
      <c r="W10" s="62"/>
      <c r="X10" s="62"/>
      <c r="Y10" s="62"/>
      <c r="Z10" s="62"/>
    </row>
    <row r="11">
      <c r="A11" s="212"/>
      <c r="B11" s="121">
        <f t="shared" si="1"/>
        <v>0</v>
      </c>
      <c r="C11" s="211" t="s">
        <v>14</v>
      </c>
      <c r="D11" s="94">
        <f t="shared" si="2"/>
        <v>0</v>
      </c>
      <c r="E11" s="203"/>
      <c r="F11" s="211" t="s">
        <v>14</v>
      </c>
      <c r="G11" s="101">
        <f t="shared" si="3"/>
        <v>0</v>
      </c>
      <c r="H11" s="122"/>
      <c r="I11" s="117" t="s">
        <v>14</v>
      </c>
      <c r="J11" s="92">
        <f t="shared" si="4"/>
        <v>0</v>
      </c>
      <c r="K11" s="58"/>
      <c r="L11" s="97" t="s">
        <v>14</v>
      </c>
      <c r="M11" s="92">
        <f t="shared" si="5"/>
        <v>0</v>
      </c>
      <c r="N11" s="58"/>
      <c r="O11" s="98" t="s">
        <v>195</v>
      </c>
      <c r="P11" s="61"/>
      <c r="Q11" s="62"/>
      <c r="R11" s="62"/>
      <c r="S11" s="62"/>
      <c r="T11" s="62"/>
      <c r="U11" s="62"/>
      <c r="V11" s="62"/>
      <c r="W11" s="62"/>
      <c r="X11" s="62"/>
      <c r="Y11" s="62"/>
      <c r="Z11" s="62"/>
    </row>
    <row r="12">
      <c r="A12" s="206" t="s">
        <v>196</v>
      </c>
      <c r="B12" s="207">
        <f>SUM(B13:B17)</f>
        <v>1</v>
      </c>
      <c r="C12" s="208">
        <v>2.0</v>
      </c>
      <c r="D12" s="87">
        <f>SUM(D13:D17)</f>
        <v>0</v>
      </c>
      <c r="E12" s="82">
        <f>(C12/B12)*D12</f>
        <v>0</v>
      </c>
      <c r="F12" s="208">
        <v>2.0</v>
      </c>
      <c r="G12" s="84">
        <f>SUM(G13:G17)</f>
        <v>0</v>
      </c>
      <c r="H12" s="85">
        <f>(F12/B12)*G12</f>
        <v>0</v>
      </c>
      <c r="I12" s="128"/>
      <c r="J12" s="80">
        <f>SUM(J13:J17)</f>
        <v>0</v>
      </c>
      <c r="K12" s="87">
        <f>(C12/B12)*J12</f>
        <v>0</v>
      </c>
      <c r="L12" s="88"/>
      <c r="M12" s="84">
        <f>SUM(M13:M17)</f>
        <v>0</v>
      </c>
      <c r="N12" s="85">
        <f>(F12/B12)*M12</f>
        <v>0</v>
      </c>
      <c r="O12" s="71"/>
      <c r="P12" s="61"/>
      <c r="Q12" s="62"/>
      <c r="R12" s="62"/>
      <c r="S12" s="62"/>
      <c r="T12" s="62"/>
      <c r="U12" s="62"/>
      <c r="V12" s="62"/>
      <c r="W12" s="62"/>
      <c r="X12" s="62"/>
      <c r="Y12" s="62"/>
      <c r="Z12" s="62"/>
    </row>
    <row r="13">
      <c r="A13" s="210" t="s">
        <v>194</v>
      </c>
      <c r="B13" s="121">
        <f t="shared" ref="B13:B17" si="6">COUNTA(A13)</f>
        <v>1</v>
      </c>
      <c r="C13" s="211" t="s">
        <v>14</v>
      </c>
      <c r="D13" s="94">
        <f t="shared" ref="D13:D17" si="7">IF(AND(B13=1,C13="SÍ"),1,0)</f>
        <v>0</v>
      </c>
      <c r="E13" s="203"/>
      <c r="F13" s="214" t="s">
        <v>14</v>
      </c>
      <c r="G13" s="94">
        <f t="shared" ref="G13:G17" si="8">IF(AND(B13=1,F13="SÍ"),1,0)</f>
        <v>0</v>
      </c>
      <c r="H13" s="95"/>
      <c r="I13" s="96" t="s">
        <v>14</v>
      </c>
      <c r="J13" s="92">
        <f t="shared" ref="J13:J17" si="9">IF(AND(D13=1,I13="SÍ"),1,0)</f>
        <v>0</v>
      </c>
      <c r="K13" s="58"/>
      <c r="L13" s="97" t="s">
        <v>14</v>
      </c>
      <c r="M13" s="92">
        <f t="shared" ref="M13:M17" si="10">IF(AND(G13=1,L13="SÍ"),1,0)</f>
        <v>0</v>
      </c>
      <c r="N13" s="58"/>
      <c r="O13" s="98" t="s">
        <v>195</v>
      </c>
      <c r="P13" s="61"/>
      <c r="Q13" s="62"/>
      <c r="R13" s="62"/>
      <c r="S13" s="62"/>
      <c r="T13" s="62"/>
      <c r="U13" s="62"/>
      <c r="V13" s="62"/>
      <c r="W13" s="62"/>
      <c r="X13" s="62"/>
      <c r="Y13" s="62"/>
      <c r="Z13" s="62"/>
    </row>
    <row r="14">
      <c r="A14" s="212"/>
      <c r="B14" s="121">
        <f t="shared" si="6"/>
        <v>0</v>
      </c>
      <c r="C14" s="211" t="s">
        <v>14</v>
      </c>
      <c r="D14" s="94">
        <f t="shared" si="7"/>
        <v>0</v>
      </c>
      <c r="E14" s="203"/>
      <c r="F14" s="214" t="s">
        <v>14</v>
      </c>
      <c r="G14" s="101">
        <f t="shared" si="8"/>
        <v>0</v>
      </c>
      <c r="H14" s="122"/>
      <c r="I14" s="117" t="s">
        <v>14</v>
      </c>
      <c r="J14" s="92">
        <f t="shared" si="9"/>
        <v>0</v>
      </c>
      <c r="K14" s="58"/>
      <c r="L14" s="97" t="s">
        <v>14</v>
      </c>
      <c r="M14" s="92">
        <f t="shared" si="10"/>
        <v>0</v>
      </c>
      <c r="N14" s="58"/>
      <c r="O14" s="98" t="s">
        <v>195</v>
      </c>
      <c r="P14" s="61"/>
      <c r="Q14" s="62"/>
      <c r="R14" s="62"/>
      <c r="S14" s="62"/>
      <c r="T14" s="62"/>
      <c r="U14" s="62"/>
      <c r="V14" s="62"/>
      <c r="W14" s="62"/>
      <c r="X14" s="62"/>
      <c r="Y14" s="62"/>
      <c r="Z14" s="62"/>
    </row>
    <row r="15">
      <c r="A15" s="215"/>
      <c r="B15" s="119">
        <f t="shared" si="6"/>
        <v>0</v>
      </c>
      <c r="C15" s="120" t="s">
        <v>14</v>
      </c>
      <c r="D15" s="119">
        <f t="shared" si="7"/>
        <v>0</v>
      </c>
      <c r="E15" s="55"/>
      <c r="F15" s="216" t="s">
        <v>14</v>
      </c>
      <c r="G15" s="101">
        <f t="shared" si="8"/>
        <v>0</v>
      </c>
      <c r="H15" s="217"/>
      <c r="I15" s="218" t="s">
        <v>14</v>
      </c>
      <c r="J15" s="92">
        <f t="shared" si="9"/>
        <v>0</v>
      </c>
      <c r="K15" s="58"/>
      <c r="L15" s="97" t="s">
        <v>14</v>
      </c>
      <c r="M15" s="92">
        <f t="shared" si="10"/>
        <v>0</v>
      </c>
      <c r="N15" s="58"/>
      <c r="O15" s="98" t="s">
        <v>195</v>
      </c>
      <c r="P15" s="61"/>
      <c r="Q15" s="62"/>
      <c r="R15" s="62"/>
      <c r="S15" s="62"/>
      <c r="T15" s="62"/>
      <c r="U15" s="62"/>
      <c r="V15" s="62"/>
      <c r="W15" s="62"/>
      <c r="X15" s="62"/>
      <c r="Y15" s="62"/>
      <c r="Z15" s="62"/>
    </row>
    <row r="16">
      <c r="A16" s="99"/>
      <c r="B16" s="92">
        <f t="shared" si="6"/>
        <v>0</v>
      </c>
      <c r="C16" s="100" t="s">
        <v>14</v>
      </c>
      <c r="D16" s="92">
        <f t="shared" si="7"/>
        <v>0</v>
      </c>
      <c r="E16" s="65"/>
      <c r="F16" s="106" t="s">
        <v>14</v>
      </c>
      <c r="G16" s="101">
        <f t="shared" si="8"/>
        <v>0</v>
      </c>
      <c r="H16" s="102"/>
      <c r="I16" s="117" t="s">
        <v>14</v>
      </c>
      <c r="J16" s="92">
        <f t="shared" si="9"/>
        <v>0</v>
      </c>
      <c r="K16" s="58"/>
      <c r="L16" s="97" t="s">
        <v>14</v>
      </c>
      <c r="M16" s="92">
        <f t="shared" si="10"/>
        <v>0</v>
      </c>
      <c r="N16" s="58"/>
      <c r="O16" s="98" t="s">
        <v>195</v>
      </c>
      <c r="P16" s="61"/>
      <c r="Q16" s="62"/>
      <c r="R16" s="62"/>
      <c r="S16" s="62"/>
      <c r="T16" s="62"/>
      <c r="U16" s="62"/>
      <c r="V16" s="62"/>
      <c r="W16" s="62"/>
      <c r="X16" s="62"/>
      <c r="Y16" s="62"/>
      <c r="Z16" s="62"/>
    </row>
    <row r="17">
      <c r="A17" s="99"/>
      <c r="B17" s="90">
        <f t="shared" si="6"/>
        <v>0</v>
      </c>
      <c r="C17" s="91" t="s">
        <v>14</v>
      </c>
      <c r="D17" s="92">
        <f t="shared" si="7"/>
        <v>0</v>
      </c>
      <c r="E17" s="65"/>
      <c r="F17" s="106" t="s">
        <v>14</v>
      </c>
      <c r="G17" s="94">
        <f t="shared" si="8"/>
        <v>0</v>
      </c>
      <c r="H17" s="95"/>
      <c r="I17" s="96" t="s">
        <v>14</v>
      </c>
      <c r="J17" s="92">
        <f t="shared" si="9"/>
        <v>0</v>
      </c>
      <c r="K17" s="58"/>
      <c r="L17" s="97" t="s">
        <v>14</v>
      </c>
      <c r="M17" s="92">
        <f t="shared" si="10"/>
        <v>0</v>
      </c>
      <c r="N17" s="58"/>
      <c r="O17" s="98" t="s">
        <v>195</v>
      </c>
      <c r="P17" s="61"/>
      <c r="Q17" s="62"/>
      <c r="R17" s="62"/>
      <c r="S17" s="62"/>
      <c r="T17" s="62"/>
      <c r="U17" s="62"/>
      <c r="V17" s="62"/>
      <c r="W17" s="62"/>
      <c r="X17" s="62"/>
      <c r="Y17" s="62"/>
      <c r="Z17" s="62"/>
    </row>
    <row r="18">
      <c r="A18" s="103" t="s">
        <v>197</v>
      </c>
      <c r="B18" s="104">
        <f>SUM(B19:B23)</f>
        <v>1</v>
      </c>
      <c r="C18" s="105">
        <v>2.0</v>
      </c>
      <c r="D18" s="80">
        <f>SUM(D19:D23)</f>
        <v>0</v>
      </c>
      <c r="E18" s="82">
        <f>(C18/B18)*D18</f>
        <v>0</v>
      </c>
      <c r="F18" s="81">
        <v>1.0</v>
      </c>
      <c r="G18" s="84">
        <f>SUM(G19:G23)</f>
        <v>0</v>
      </c>
      <c r="H18" s="85">
        <f>(F18/B18)*G18</f>
        <v>0</v>
      </c>
      <c r="I18" s="86"/>
      <c r="J18" s="80">
        <f>SUM(J19:J23)</f>
        <v>0</v>
      </c>
      <c r="K18" s="87">
        <f>(C18/B18)*J18</f>
        <v>0</v>
      </c>
      <c r="L18" s="88"/>
      <c r="M18" s="84">
        <f>SUM(M19:M23)</f>
        <v>0</v>
      </c>
      <c r="N18" s="85">
        <f>(F18/B18)*M18</f>
        <v>0</v>
      </c>
      <c r="O18" s="71"/>
      <c r="P18" s="61"/>
      <c r="Q18" s="62"/>
      <c r="R18" s="62"/>
      <c r="S18" s="62"/>
      <c r="T18" s="62"/>
      <c r="U18" s="62"/>
      <c r="V18" s="62"/>
      <c r="W18" s="62"/>
      <c r="X18" s="62"/>
      <c r="Y18" s="62"/>
      <c r="Z18" s="62"/>
    </row>
    <row r="19">
      <c r="A19" s="115" t="s">
        <v>194</v>
      </c>
      <c r="B19" s="90">
        <f t="shared" ref="B19:B23" si="11">COUNTA(A19)</f>
        <v>1</v>
      </c>
      <c r="C19" s="91" t="s">
        <v>14</v>
      </c>
      <c r="D19" s="92">
        <f t="shared" ref="D19:D23" si="12">IF(AND(B19=1,C19="SÍ"),1,0)</f>
        <v>0</v>
      </c>
      <c r="E19" s="65"/>
      <c r="F19" s="118" t="s">
        <v>14</v>
      </c>
      <c r="G19" s="101">
        <f t="shared" ref="G19:G23" si="13">IF(AND(B19=1,F19="SÍ"),1,0)</f>
        <v>0</v>
      </c>
      <c r="H19" s="95"/>
      <c r="I19" s="96" t="s">
        <v>14</v>
      </c>
      <c r="J19" s="92">
        <f t="shared" ref="J19:J23" si="14">IF(AND(D19=1,I19="SÍ"),1,0)</f>
        <v>0</v>
      </c>
      <c r="K19" s="58"/>
      <c r="L19" s="97" t="s">
        <v>14</v>
      </c>
      <c r="M19" s="92">
        <f t="shared" ref="M19:M23" si="15">IF(AND(G19=1,L19="SÍ"),1,0)</f>
        <v>0</v>
      </c>
      <c r="N19" s="58"/>
      <c r="O19" s="98" t="s">
        <v>195</v>
      </c>
      <c r="P19" s="61"/>
      <c r="Q19" s="62"/>
      <c r="R19" s="62"/>
      <c r="S19" s="62"/>
      <c r="T19" s="62"/>
      <c r="U19" s="62"/>
      <c r="V19" s="62"/>
      <c r="W19" s="62"/>
      <c r="X19" s="62"/>
      <c r="Y19" s="62"/>
      <c r="Z19" s="62"/>
    </row>
    <row r="20">
      <c r="A20" s="99"/>
      <c r="B20" s="92">
        <f t="shared" si="11"/>
        <v>0</v>
      </c>
      <c r="C20" s="100" t="s">
        <v>14</v>
      </c>
      <c r="D20" s="92">
        <f t="shared" si="12"/>
        <v>0</v>
      </c>
      <c r="E20" s="65"/>
      <c r="F20" s="106" t="s">
        <v>14</v>
      </c>
      <c r="G20" s="101">
        <f t="shared" si="13"/>
        <v>0</v>
      </c>
      <c r="H20" s="95"/>
      <c r="I20" s="96" t="s">
        <v>14</v>
      </c>
      <c r="J20" s="92">
        <f t="shared" si="14"/>
        <v>0</v>
      </c>
      <c r="K20" s="58"/>
      <c r="L20" s="97" t="s">
        <v>14</v>
      </c>
      <c r="M20" s="92">
        <f t="shared" si="15"/>
        <v>0</v>
      </c>
      <c r="N20" s="58"/>
      <c r="O20" s="98" t="s">
        <v>195</v>
      </c>
      <c r="P20" s="61"/>
      <c r="Q20" s="62"/>
      <c r="R20" s="62"/>
      <c r="S20" s="62"/>
      <c r="T20" s="62"/>
      <c r="U20" s="62"/>
      <c r="V20" s="62"/>
      <c r="W20" s="62"/>
      <c r="X20" s="62"/>
      <c r="Y20" s="62"/>
      <c r="Z20" s="62"/>
    </row>
    <row r="21">
      <c r="A21" s="99"/>
      <c r="B21" s="90">
        <f t="shared" si="11"/>
        <v>0</v>
      </c>
      <c r="C21" s="91" t="s">
        <v>14</v>
      </c>
      <c r="D21" s="92">
        <f t="shared" si="12"/>
        <v>0</v>
      </c>
      <c r="E21" s="93"/>
      <c r="F21" s="107" t="s">
        <v>14</v>
      </c>
      <c r="G21" s="94">
        <f t="shared" si="13"/>
        <v>0</v>
      </c>
      <c r="H21" s="95"/>
      <c r="I21" s="96" t="s">
        <v>14</v>
      </c>
      <c r="J21" s="92">
        <f t="shared" si="14"/>
        <v>0</v>
      </c>
      <c r="K21" s="58"/>
      <c r="L21" s="97" t="s">
        <v>14</v>
      </c>
      <c r="M21" s="92">
        <f t="shared" si="15"/>
        <v>0</v>
      </c>
      <c r="N21" s="58"/>
      <c r="O21" s="98" t="s">
        <v>195</v>
      </c>
      <c r="P21" s="61"/>
      <c r="Q21" s="62"/>
      <c r="R21" s="62"/>
      <c r="S21" s="62"/>
      <c r="T21" s="62"/>
      <c r="U21" s="62"/>
      <c r="V21" s="62"/>
      <c r="W21" s="62"/>
      <c r="X21" s="62"/>
      <c r="Y21" s="62"/>
      <c r="Z21" s="62"/>
    </row>
    <row r="22">
      <c r="A22" s="99"/>
      <c r="B22" s="90">
        <f t="shared" si="11"/>
        <v>0</v>
      </c>
      <c r="C22" s="100" t="s">
        <v>14</v>
      </c>
      <c r="D22" s="92">
        <f t="shared" si="12"/>
        <v>0</v>
      </c>
      <c r="E22" s="93"/>
      <c r="F22" s="107" t="s">
        <v>14</v>
      </c>
      <c r="G22" s="101">
        <f t="shared" si="13"/>
        <v>0</v>
      </c>
      <c r="H22" s="95"/>
      <c r="I22" s="96" t="s">
        <v>14</v>
      </c>
      <c r="J22" s="92">
        <f t="shared" si="14"/>
        <v>0</v>
      </c>
      <c r="K22" s="58"/>
      <c r="L22" s="97" t="s">
        <v>14</v>
      </c>
      <c r="M22" s="92">
        <f t="shared" si="15"/>
        <v>0</v>
      </c>
      <c r="N22" s="58"/>
      <c r="O22" s="98" t="s">
        <v>195</v>
      </c>
      <c r="P22" s="61"/>
      <c r="Q22" s="62"/>
      <c r="R22" s="62"/>
      <c r="S22" s="62"/>
      <c r="T22" s="62"/>
      <c r="U22" s="62"/>
      <c r="V22" s="62"/>
      <c r="W22" s="62"/>
      <c r="X22" s="62"/>
      <c r="Y22" s="62"/>
      <c r="Z22" s="62"/>
    </row>
    <row r="23">
      <c r="A23" s="99"/>
      <c r="B23" s="90">
        <f t="shared" si="11"/>
        <v>0</v>
      </c>
      <c r="C23" s="100" t="s">
        <v>14</v>
      </c>
      <c r="D23" s="92">
        <f t="shared" si="12"/>
        <v>0</v>
      </c>
      <c r="E23" s="65"/>
      <c r="F23" s="106" t="s">
        <v>14</v>
      </c>
      <c r="G23" s="101">
        <f t="shared" si="13"/>
        <v>0</v>
      </c>
      <c r="H23" s="95"/>
      <c r="I23" s="96" t="s">
        <v>14</v>
      </c>
      <c r="J23" s="92">
        <f t="shared" si="14"/>
        <v>0</v>
      </c>
      <c r="K23" s="58"/>
      <c r="L23" s="97" t="s">
        <v>14</v>
      </c>
      <c r="M23" s="92">
        <f t="shared" si="15"/>
        <v>0</v>
      </c>
      <c r="N23" s="58"/>
      <c r="O23" s="98" t="s">
        <v>195</v>
      </c>
      <c r="P23" s="61"/>
      <c r="Q23" s="62"/>
      <c r="R23" s="62"/>
      <c r="S23" s="62"/>
      <c r="T23" s="62"/>
      <c r="U23" s="62"/>
      <c r="V23" s="62"/>
      <c r="W23" s="62"/>
      <c r="X23" s="62"/>
      <c r="Y23" s="62"/>
      <c r="Z23" s="62"/>
    </row>
    <row r="24">
      <c r="A24" s="103" t="s">
        <v>245</v>
      </c>
      <c r="B24" s="80">
        <f>SUM(B25:B29)</f>
        <v>1</v>
      </c>
      <c r="C24" s="81">
        <v>2.0</v>
      </c>
      <c r="D24" s="80">
        <f>SUM(D25:D29)</f>
        <v>0</v>
      </c>
      <c r="E24" s="82">
        <f>(C24/B24)*D24</f>
        <v>0</v>
      </c>
      <c r="F24" s="81">
        <v>1.0</v>
      </c>
      <c r="G24" s="84">
        <f>SUM(G25:G29)</f>
        <v>0</v>
      </c>
      <c r="H24" s="85">
        <f>(F24/B24)*G24</f>
        <v>0</v>
      </c>
      <c r="I24" s="86"/>
      <c r="J24" s="80">
        <f>SUM(J25:J29)</f>
        <v>0</v>
      </c>
      <c r="K24" s="87">
        <f>(C24/B24)*J24</f>
        <v>0</v>
      </c>
      <c r="L24" s="88"/>
      <c r="M24" s="84">
        <f>SUM(M25:M29)</f>
        <v>0</v>
      </c>
      <c r="N24" s="85">
        <f>(F24/B24)*M24</f>
        <v>0</v>
      </c>
      <c r="O24" s="71"/>
      <c r="P24" s="61"/>
      <c r="Q24" s="62"/>
      <c r="R24" s="62"/>
      <c r="S24" s="62"/>
      <c r="T24" s="62"/>
      <c r="U24" s="62"/>
      <c r="V24" s="62"/>
      <c r="W24" s="62"/>
      <c r="X24" s="62"/>
      <c r="Y24" s="62"/>
      <c r="Z24" s="62"/>
    </row>
    <row r="25">
      <c r="A25" s="89" t="s">
        <v>194</v>
      </c>
      <c r="B25" s="90">
        <f t="shared" ref="B25:B29" si="16">COUNTA(A25)</f>
        <v>1</v>
      </c>
      <c r="C25" s="91" t="s">
        <v>14</v>
      </c>
      <c r="D25" s="92">
        <f t="shared" ref="D25:D29" si="17">IF(AND(B25=1,C25="SÍ"),1,0)</f>
        <v>0</v>
      </c>
      <c r="E25" s="93"/>
      <c r="F25" s="107" t="s">
        <v>14</v>
      </c>
      <c r="G25" s="94">
        <f t="shared" ref="G25:G29" si="18">IF(AND(B25=1,F25="SÍ"),1,0)</f>
        <v>0</v>
      </c>
      <c r="H25" s="95"/>
      <c r="I25" s="96" t="s">
        <v>14</v>
      </c>
      <c r="J25" s="92">
        <f t="shared" ref="J25:J29" si="19">IF(AND(D25=1,I25="SÍ"),1,0)</f>
        <v>0</v>
      </c>
      <c r="K25" s="58"/>
      <c r="L25" s="97" t="s">
        <v>14</v>
      </c>
      <c r="M25" s="92">
        <f t="shared" ref="M25:M29" si="20">IF(AND(G25=1,L25="SÍ"),1,0)</f>
        <v>0</v>
      </c>
      <c r="N25" s="58"/>
      <c r="O25" s="98" t="s">
        <v>195</v>
      </c>
      <c r="P25" s="61"/>
      <c r="Q25" s="62"/>
      <c r="R25" s="62"/>
      <c r="S25" s="62"/>
      <c r="T25" s="62"/>
      <c r="U25" s="62"/>
      <c r="V25" s="62"/>
      <c r="W25" s="62"/>
      <c r="X25" s="62"/>
      <c r="Y25" s="62"/>
      <c r="Z25" s="62"/>
    </row>
    <row r="26">
      <c r="A26" s="99"/>
      <c r="B26" s="90">
        <f t="shared" si="16"/>
        <v>0</v>
      </c>
      <c r="C26" s="100" t="s">
        <v>14</v>
      </c>
      <c r="D26" s="92">
        <f t="shared" si="17"/>
        <v>0</v>
      </c>
      <c r="E26" s="93"/>
      <c r="F26" s="107" t="s">
        <v>14</v>
      </c>
      <c r="G26" s="101">
        <f t="shared" si="18"/>
        <v>0</v>
      </c>
      <c r="H26" s="95"/>
      <c r="I26" s="96" t="s">
        <v>14</v>
      </c>
      <c r="J26" s="92">
        <f t="shared" si="19"/>
        <v>0</v>
      </c>
      <c r="K26" s="58"/>
      <c r="L26" s="97" t="s">
        <v>14</v>
      </c>
      <c r="M26" s="92">
        <f t="shared" si="20"/>
        <v>0</v>
      </c>
      <c r="N26" s="58"/>
      <c r="O26" s="98" t="s">
        <v>195</v>
      </c>
      <c r="P26" s="61"/>
      <c r="Q26" s="62"/>
      <c r="R26" s="62"/>
      <c r="S26" s="62"/>
      <c r="T26" s="62"/>
      <c r="U26" s="62"/>
      <c r="V26" s="62"/>
      <c r="W26" s="62"/>
      <c r="X26" s="62"/>
      <c r="Y26" s="62"/>
      <c r="Z26" s="62"/>
    </row>
    <row r="27">
      <c r="A27" s="99"/>
      <c r="B27" s="90">
        <f t="shared" si="16"/>
        <v>0</v>
      </c>
      <c r="C27" s="100" t="s">
        <v>14</v>
      </c>
      <c r="D27" s="92">
        <f t="shared" si="17"/>
        <v>0</v>
      </c>
      <c r="E27" s="65"/>
      <c r="F27" s="106" t="s">
        <v>14</v>
      </c>
      <c r="G27" s="101">
        <f t="shared" si="18"/>
        <v>0</v>
      </c>
      <c r="H27" s="95"/>
      <c r="I27" s="96" t="s">
        <v>14</v>
      </c>
      <c r="J27" s="92">
        <f t="shared" si="19"/>
        <v>0</v>
      </c>
      <c r="K27" s="58"/>
      <c r="L27" s="97" t="s">
        <v>14</v>
      </c>
      <c r="M27" s="92">
        <f t="shared" si="20"/>
        <v>0</v>
      </c>
      <c r="N27" s="58"/>
      <c r="O27" s="98" t="s">
        <v>195</v>
      </c>
      <c r="P27" s="61"/>
      <c r="Q27" s="62"/>
      <c r="R27" s="62"/>
      <c r="S27" s="62"/>
      <c r="T27" s="62"/>
      <c r="U27" s="62"/>
      <c r="V27" s="62"/>
      <c r="W27" s="62"/>
      <c r="X27" s="62"/>
      <c r="Y27" s="62"/>
      <c r="Z27" s="62"/>
    </row>
    <row r="28">
      <c r="A28" s="99"/>
      <c r="B28" s="92">
        <f t="shared" si="16"/>
        <v>0</v>
      </c>
      <c r="C28" s="100" t="s">
        <v>14</v>
      </c>
      <c r="D28" s="92">
        <f t="shared" si="17"/>
        <v>0</v>
      </c>
      <c r="E28" s="65"/>
      <c r="F28" s="106" t="s">
        <v>14</v>
      </c>
      <c r="G28" s="101">
        <f t="shared" si="18"/>
        <v>0</v>
      </c>
      <c r="H28" s="102"/>
      <c r="I28" s="97" t="s">
        <v>14</v>
      </c>
      <c r="J28" s="92">
        <f t="shared" si="19"/>
        <v>0</v>
      </c>
      <c r="K28" s="58"/>
      <c r="L28" s="97" t="s">
        <v>14</v>
      </c>
      <c r="M28" s="92">
        <f t="shared" si="20"/>
        <v>0</v>
      </c>
      <c r="N28" s="58"/>
      <c r="O28" s="98" t="s">
        <v>195</v>
      </c>
      <c r="P28" s="61"/>
      <c r="Q28" s="62"/>
      <c r="R28" s="62"/>
      <c r="S28" s="62"/>
      <c r="T28" s="62"/>
      <c r="U28" s="62"/>
      <c r="V28" s="62"/>
      <c r="W28" s="62"/>
      <c r="X28" s="62"/>
      <c r="Y28" s="62"/>
      <c r="Z28" s="62"/>
    </row>
    <row r="29">
      <c r="A29" s="99"/>
      <c r="B29" s="92">
        <f t="shared" si="16"/>
        <v>0</v>
      </c>
      <c r="C29" s="100" t="s">
        <v>14</v>
      </c>
      <c r="D29" s="92">
        <f t="shared" si="17"/>
        <v>0</v>
      </c>
      <c r="E29" s="65"/>
      <c r="F29" s="106" t="s">
        <v>14</v>
      </c>
      <c r="G29" s="94">
        <f t="shared" si="18"/>
        <v>0</v>
      </c>
      <c r="H29" s="174"/>
      <c r="I29" s="117" t="s">
        <v>14</v>
      </c>
      <c r="J29" s="92">
        <f t="shared" si="19"/>
        <v>0</v>
      </c>
      <c r="K29" s="58"/>
      <c r="L29" s="97" t="s">
        <v>14</v>
      </c>
      <c r="M29" s="92">
        <f t="shared" si="20"/>
        <v>0</v>
      </c>
      <c r="N29" s="58"/>
      <c r="O29" s="98" t="s">
        <v>195</v>
      </c>
      <c r="P29" s="61"/>
      <c r="Q29" s="62"/>
      <c r="R29" s="62"/>
      <c r="S29" s="62"/>
      <c r="T29" s="62"/>
      <c r="U29" s="62"/>
      <c r="V29" s="62"/>
      <c r="W29" s="62"/>
      <c r="X29" s="62"/>
      <c r="Y29" s="62"/>
      <c r="Z29" s="62"/>
    </row>
    <row r="30">
      <c r="A30" s="103" t="s">
        <v>199</v>
      </c>
      <c r="B30" s="104">
        <f>SUM(B31:B35)</f>
        <v>1</v>
      </c>
      <c r="C30" s="105">
        <v>2.0</v>
      </c>
      <c r="D30" s="80">
        <f>SUM(D31:D35)</f>
        <v>0</v>
      </c>
      <c r="E30" s="82">
        <f>(C30/B30)*D30</f>
        <v>0</v>
      </c>
      <c r="F30" s="105">
        <v>1.0</v>
      </c>
      <c r="G30" s="84">
        <f>SUM(G31:G35)</f>
        <v>0</v>
      </c>
      <c r="H30" s="85">
        <f>(F30/B30)*G30</f>
        <v>0</v>
      </c>
      <c r="I30" s="86"/>
      <c r="J30" s="80">
        <f>SUM(J31:J35)</f>
        <v>0</v>
      </c>
      <c r="K30" s="87">
        <f>(C30/B30)*J30</f>
        <v>0</v>
      </c>
      <c r="L30" s="88"/>
      <c r="M30" s="84">
        <f>SUM(M31:M35)</f>
        <v>0</v>
      </c>
      <c r="N30" s="85">
        <f>(F30/B30)*M30</f>
        <v>0</v>
      </c>
      <c r="O30" s="71"/>
      <c r="P30" s="61"/>
      <c r="Q30" s="62"/>
      <c r="R30" s="62"/>
      <c r="S30" s="62"/>
      <c r="T30" s="62"/>
      <c r="U30" s="62"/>
      <c r="V30" s="62"/>
      <c r="W30" s="62"/>
      <c r="X30" s="62"/>
      <c r="Y30" s="62"/>
      <c r="Z30" s="62"/>
    </row>
    <row r="31">
      <c r="A31" s="89" t="s">
        <v>194</v>
      </c>
      <c r="B31" s="90">
        <f t="shared" ref="B31:B35" si="21">COUNTA(A31)</f>
        <v>1</v>
      </c>
      <c r="C31" s="100" t="s">
        <v>14</v>
      </c>
      <c r="D31" s="92">
        <f t="shared" ref="D31:D35" si="22">IF(AND(B31=1,C31="SÍ"),1,0)</f>
        <v>0</v>
      </c>
      <c r="E31" s="93"/>
      <c r="F31" s="107" t="s">
        <v>14</v>
      </c>
      <c r="G31" s="101">
        <f t="shared" ref="G31:G35" si="23">IF(AND(B31=1,F31="SÍ"),1,0)</f>
        <v>0</v>
      </c>
      <c r="H31" s="95"/>
      <c r="I31" s="96" t="s">
        <v>14</v>
      </c>
      <c r="J31" s="92">
        <f t="shared" ref="J31:J35" si="24">IF(AND(D31=1,I31="SÍ"),1,0)</f>
        <v>0</v>
      </c>
      <c r="K31" s="58"/>
      <c r="L31" s="97" t="s">
        <v>14</v>
      </c>
      <c r="M31" s="92">
        <f t="shared" ref="M31:M35" si="25">IF(AND(G31=1,L31="SÍ"),1,0)</f>
        <v>0</v>
      </c>
      <c r="N31" s="58"/>
      <c r="O31" s="98" t="s">
        <v>195</v>
      </c>
      <c r="P31" s="61"/>
      <c r="Q31" s="62"/>
      <c r="R31" s="62"/>
      <c r="S31" s="62"/>
      <c r="T31" s="62"/>
      <c r="U31" s="62"/>
      <c r="V31" s="62"/>
      <c r="W31" s="62"/>
      <c r="X31" s="62"/>
      <c r="Y31" s="62"/>
      <c r="Z31" s="62"/>
    </row>
    <row r="32">
      <c r="A32" s="99"/>
      <c r="B32" s="90">
        <f t="shared" si="21"/>
        <v>0</v>
      </c>
      <c r="C32" s="100" t="s">
        <v>14</v>
      </c>
      <c r="D32" s="92">
        <f t="shared" si="22"/>
        <v>0</v>
      </c>
      <c r="E32" s="65"/>
      <c r="F32" s="106" t="s">
        <v>14</v>
      </c>
      <c r="G32" s="101">
        <f t="shared" si="23"/>
        <v>0</v>
      </c>
      <c r="H32" s="102"/>
      <c r="I32" s="97" t="s">
        <v>14</v>
      </c>
      <c r="J32" s="92">
        <f t="shared" si="24"/>
        <v>0</v>
      </c>
      <c r="K32" s="58"/>
      <c r="L32" s="97" t="s">
        <v>14</v>
      </c>
      <c r="M32" s="92">
        <f t="shared" si="25"/>
        <v>0</v>
      </c>
      <c r="N32" s="58"/>
      <c r="O32" s="98" t="s">
        <v>195</v>
      </c>
      <c r="P32" s="61"/>
      <c r="Q32" s="62"/>
      <c r="R32" s="62"/>
      <c r="S32" s="62"/>
      <c r="T32" s="62"/>
      <c r="U32" s="62"/>
      <c r="V32" s="62"/>
      <c r="W32" s="62"/>
      <c r="X32" s="62"/>
      <c r="Y32" s="62"/>
      <c r="Z32" s="62"/>
    </row>
    <row r="33">
      <c r="A33" s="99"/>
      <c r="B33" s="92">
        <f t="shared" si="21"/>
        <v>0</v>
      </c>
      <c r="C33" s="100" t="s">
        <v>14</v>
      </c>
      <c r="D33" s="92">
        <f t="shared" si="22"/>
        <v>0</v>
      </c>
      <c r="E33" s="65"/>
      <c r="F33" s="106" t="s">
        <v>14</v>
      </c>
      <c r="G33" s="101">
        <f t="shared" si="23"/>
        <v>0</v>
      </c>
      <c r="H33" s="95"/>
      <c r="I33" s="96" t="s">
        <v>14</v>
      </c>
      <c r="J33" s="92">
        <f t="shared" si="24"/>
        <v>0</v>
      </c>
      <c r="K33" s="58"/>
      <c r="L33" s="97" t="s">
        <v>14</v>
      </c>
      <c r="M33" s="92">
        <f t="shared" si="25"/>
        <v>0</v>
      </c>
      <c r="N33" s="58"/>
      <c r="O33" s="98" t="s">
        <v>195</v>
      </c>
      <c r="P33" s="61"/>
      <c r="Q33" s="62"/>
      <c r="R33" s="62"/>
      <c r="S33" s="62"/>
      <c r="T33" s="62"/>
      <c r="U33" s="62"/>
      <c r="V33" s="62"/>
      <c r="W33" s="62"/>
      <c r="X33" s="62"/>
      <c r="Y33" s="62"/>
      <c r="Z33" s="62"/>
    </row>
    <row r="34">
      <c r="A34" s="99"/>
      <c r="B34" s="90">
        <f t="shared" si="21"/>
        <v>0</v>
      </c>
      <c r="C34" s="91" t="s">
        <v>14</v>
      </c>
      <c r="D34" s="92">
        <f t="shared" si="22"/>
        <v>0</v>
      </c>
      <c r="E34" s="93"/>
      <c r="F34" s="107" t="s">
        <v>14</v>
      </c>
      <c r="G34" s="94">
        <f t="shared" si="23"/>
        <v>0</v>
      </c>
      <c r="H34" s="95"/>
      <c r="I34" s="96" t="s">
        <v>14</v>
      </c>
      <c r="J34" s="92">
        <f t="shared" si="24"/>
        <v>0</v>
      </c>
      <c r="K34" s="58"/>
      <c r="L34" s="97" t="s">
        <v>14</v>
      </c>
      <c r="M34" s="92">
        <f t="shared" si="25"/>
        <v>0</v>
      </c>
      <c r="N34" s="58"/>
      <c r="O34" s="98" t="s">
        <v>195</v>
      </c>
      <c r="P34" s="61"/>
      <c r="Q34" s="62"/>
      <c r="R34" s="62"/>
      <c r="S34" s="62"/>
      <c r="T34" s="62"/>
      <c r="U34" s="62"/>
      <c r="V34" s="62"/>
      <c r="W34" s="62"/>
      <c r="X34" s="62"/>
      <c r="Y34" s="62"/>
      <c r="Z34" s="62"/>
    </row>
    <row r="35">
      <c r="A35" s="99"/>
      <c r="B35" s="90">
        <f t="shared" si="21"/>
        <v>0</v>
      </c>
      <c r="C35" s="100" t="s">
        <v>14</v>
      </c>
      <c r="D35" s="92">
        <f t="shared" si="22"/>
        <v>0</v>
      </c>
      <c r="E35" s="93"/>
      <c r="F35" s="107" t="s">
        <v>14</v>
      </c>
      <c r="G35" s="101">
        <f t="shared" si="23"/>
        <v>0</v>
      </c>
      <c r="H35" s="95"/>
      <c r="I35" s="96" t="s">
        <v>14</v>
      </c>
      <c r="J35" s="92">
        <f t="shared" si="24"/>
        <v>0</v>
      </c>
      <c r="K35" s="58"/>
      <c r="L35" s="97" t="s">
        <v>14</v>
      </c>
      <c r="M35" s="92">
        <f t="shared" si="25"/>
        <v>0</v>
      </c>
      <c r="N35" s="58"/>
      <c r="O35" s="98" t="s">
        <v>195</v>
      </c>
      <c r="P35" s="61"/>
      <c r="Q35" s="62"/>
      <c r="R35" s="62"/>
      <c r="S35" s="62"/>
      <c r="T35" s="62"/>
      <c r="U35" s="62"/>
      <c r="V35" s="62"/>
      <c r="W35" s="62"/>
      <c r="X35" s="62"/>
      <c r="Y35" s="62"/>
      <c r="Z35" s="62"/>
    </row>
    <row r="36">
      <c r="A36" s="103" t="s">
        <v>246</v>
      </c>
      <c r="B36" s="104">
        <f>SUM(B37:B41)</f>
        <v>1</v>
      </c>
      <c r="C36" s="81">
        <v>2.0</v>
      </c>
      <c r="D36" s="80">
        <f>SUM(D37:D41)</f>
        <v>0</v>
      </c>
      <c r="E36" s="82">
        <f>(C36/B36)*D36</f>
        <v>0</v>
      </c>
      <c r="F36" s="81">
        <v>1.0</v>
      </c>
      <c r="G36" s="84">
        <f>SUM(G37:G41)</f>
        <v>0</v>
      </c>
      <c r="H36" s="85">
        <f>(F36/B36)*G36</f>
        <v>0</v>
      </c>
      <c r="I36" s="108"/>
      <c r="J36" s="80">
        <f>SUM(J37:J41)</f>
        <v>0</v>
      </c>
      <c r="K36" s="87">
        <f>(C36/B36)*J36</f>
        <v>0</v>
      </c>
      <c r="L36" s="88"/>
      <c r="M36" s="84">
        <f>SUM(M37:M41)</f>
        <v>0</v>
      </c>
      <c r="N36" s="85">
        <f>(F36/B36)*M36</f>
        <v>0</v>
      </c>
      <c r="O36" s="71"/>
      <c r="P36" s="61"/>
      <c r="Q36" s="62"/>
      <c r="R36" s="62"/>
      <c r="S36" s="62"/>
      <c r="T36" s="62"/>
      <c r="U36" s="62"/>
      <c r="V36" s="62"/>
      <c r="W36" s="62"/>
      <c r="X36" s="62"/>
      <c r="Y36" s="62"/>
      <c r="Z36" s="62"/>
    </row>
    <row r="37">
      <c r="A37" s="89" t="s">
        <v>194</v>
      </c>
      <c r="B37" s="92">
        <f t="shared" ref="B37:B41" si="26">COUNTA(A37)</f>
        <v>1</v>
      </c>
      <c r="C37" s="100" t="s">
        <v>14</v>
      </c>
      <c r="D37" s="92">
        <f t="shared" ref="D37:D41" si="27">IF(AND(B37=1,C37="SÍ"),1,0)</f>
        <v>0</v>
      </c>
      <c r="E37" s="65"/>
      <c r="F37" s="106" t="s">
        <v>14</v>
      </c>
      <c r="G37" s="101">
        <f t="shared" ref="G37:G41" si="28">IF(AND(B37=1,F37="SÍ"),1,0)</f>
        <v>0</v>
      </c>
      <c r="H37" s="95"/>
      <c r="I37" s="96" t="s">
        <v>14</v>
      </c>
      <c r="J37" s="92">
        <f t="shared" ref="J37:J41" si="29">IF(AND(D37=1,I37="SÍ"),1,0)</f>
        <v>0</v>
      </c>
      <c r="K37" s="58"/>
      <c r="L37" s="97" t="s">
        <v>14</v>
      </c>
      <c r="M37" s="92">
        <f t="shared" ref="M37:M41" si="30">IF(AND(G37=1,L37="SÍ"),1,0)</f>
        <v>0</v>
      </c>
      <c r="N37" s="58"/>
      <c r="O37" s="98" t="s">
        <v>195</v>
      </c>
      <c r="P37" s="61"/>
      <c r="Q37" s="62"/>
      <c r="R37" s="62"/>
      <c r="S37" s="62"/>
      <c r="T37" s="62"/>
      <c r="U37" s="62"/>
      <c r="V37" s="62"/>
      <c r="W37" s="62"/>
      <c r="X37" s="62"/>
      <c r="Y37" s="62"/>
      <c r="Z37" s="62"/>
    </row>
    <row r="38">
      <c r="A38" s="99"/>
      <c r="B38" s="90">
        <f t="shared" si="26"/>
        <v>0</v>
      </c>
      <c r="C38" s="91" t="s">
        <v>14</v>
      </c>
      <c r="D38" s="92">
        <f t="shared" si="27"/>
        <v>0</v>
      </c>
      <c r="E38" s="93"/>
      <c r="F38" s="107" t="s">
        <v>14</v>
      </c>
      <c r="G38" s="94">
        <f t="shared" si="28"/>
        <v>0</v>
      </c>
      <c r="H38" s="95"/>
      <c r="I38" s="96" t="s">
        <v>14</v>
      </c>
      <c r="J38" s="92">
        <f t="shared" si="29"/>
        <v>0</v>
      </c>
      <c r="K38" s="58"/>
      <c r="L38" s="97" t="s">
        <v>14</v>
      </c>
      <c r="M38" s="92">
        <f t="shared" si="30"/>
        <v>0</v>
      </c>
      <c r="N38" s="58"/>
      <c r="O38" s="98" t="s">
        <v>195</v>
      </c>
      <c r="P38" s="61"/>
      <c r="Q38" s="62"/>
      <c r="R38" s="62"/>
      <c r="S38" s="62"/>
      <c r="T38" s="62"/>
      <c r="U38" s="62"/>
      <c r="V38" s="62"/>
      <c r="W38" s="62"/>
      <c r="X38" s="62"/>
      <c r="Y38" s="62"/>
      <c r="Z38" s="62"/>
    </row>
    <row r="39">
      <c r="A39" s="99"/>
      <c r="B39" s="90">
        <f t="shared" si="26"/>
        <v>0</v>
      </c>
      <c r="C39" s="100" t="s">
        <v>14</v>
      </c>
      <c r="D39" s="92">
        <f t="shared" si="27"/>
        <v>0</v>
      </c>
      <c r="E39" s="93"/>
      <c r="F39" s="107" t="s">
        <v>14</v>
      </c>
      <c r="G39" s="101">
        <f t="shared" si="28"/>
        <v>0</v>
      </c>
      <c r="H39" s="95"/>
      <c r="I39" s="96" t="s">
        <v>14</v>
      </c>
      <c r="J39" s="92">
        <f t="shared" si="29"/>
        <v>0</v>
      </c>
      <c r="K39" s="58"/>
      <c r="L39" s="97" t="s">
        <v>14</v>
      </c>
      <c r="M39" s="92">
        <f t="shared" si="30"/>
        <v>0</v>
      </c>
      <c r="N39" s="58"/>
      <c r="O39" s="98" t="s">
        <v>195</v>
      </c>
      <c r="P39" s="61"/>
      <c r="Q39" s="62"/>
      <c r="R39" s="62"/>
      <c r="S39" s="62"/>
      <c r="T39" s="62"/>
      <c r="U39" s="62"/>
      <c r="V39" s="62"/>
      <c r="W39" s="62"/>
      <c r="X39" s="62"/>
      <c r="Y39" s="62"/>
      <c r="Z39" s="62"/>
    </row>
    <row r="40">
      <c r="A40" s="99"/>
      <c r="B40" s="90">
        <f t="shared" si="26"/>
        <v>0</v>
      </c>
      <c r="C40" s="100" t="s">
        <v>14</v>
      </c>
      <c r="D40" s="92">
        <f t="shared" si="27"/>
        <v>0</v>
      </c>
      <c r="E40" s="65"/>
      <c r="F40" s="106" t="s">
        <v>14</v>
      </c>
      <c r="G40" s="101">
        <f t="shared" si="28"/>
        <v>0</v>
      </c>
      <c r="H40" s="102"/>
      <c r="I40" s="97" t="s">
        <v>14</v>
      </c>
      <c r="J40" s="92">
        <f t="shared" si="29"/>
        <v>0</v>
      </c>
      <c r="K40" s="58"/>
      <c r="L40" s="97" t="s">
        <v>14</v>
      </c>
      <c r="M40" s="92">
        <f t="shared" si="30"/>
        <v>0</v>
      </c>
      <c r="N40" s="58"/>
      <c r="O40" s="98" t="s">
        <v>195</v>
      </c>
      <c r="P40" s="61"/>
      <c r="Q40" s="62"/>
      <c r="R40" s="62"/>
      <c r="S40" s="62"/>
      <c r="T40" s="62"/>
      <c r="U40" s="62"/>
      <c r="V40" s="62"/>
      <c r="W40" s="62"/>
      <c r="X40" s="62"/>
      <c r="Y40" s="62"/>
      <c r="Z40" s="62"/>
    </row>
    <row r="41">
      <c r="A41" s="99"/>
      <c r="B41" s="92">
        <f t="shared" si="26"/>
        <v>0</v>
      </c>
      <c r="C41" s="100" t="s">
        <v>14</v>
      </c>
      <c r="D41" s="92">
        <f t="shared" si="27"/>
        <v>0</v>
      </c>
      <c r="E41" s="65"/>
      <c r="F41" s="106" t="s">
        <v>14</v>
      </c>
      <c r="G41" s="101">
        <f t="shared" si="28"/>
        <v>0</v>
      </c>
      <c r="H41" s="95"/>
      <c r="I41" s="96" t="s">
        <v>14</v>
      </c>
      <c r="J41" s="92">
        <f t="shared" si="29"/>
        <v>0</v>
      </c>
      <c r="K41" s="58"/>
      <c r="L41" s="97" t="s">
        <v>14</v>
      </c>
      <c r="M41" s="92">
        <f t="shared" si="30"/>
        <v>0</v>
      </c>
      <c r="N41" s="58"/>
      <c r="O41" s="98" t="s">
        <v>195</v>
      </c>
      <c r="P41" s="61"/>
      <c r="Q41" s="62"/>
      <c r="R41" s="62"/>
      <c r="S41" s="62"/>
      <c r="T41" s="62"/>
      <c r="U41" s="62"/>
      <c r="V41" s="62"/>
      <c r="W41" s="62"/>
      <c r="X41" s="62"/>
      <c r="Y41" s="62"/>
      <c r="Z41" s="62"/>
    </row>
    <row r="42">
      <c r="A42" s="202"/>
      <c r="B42" s="65"/>
      <c r="C42" s="65"/>
      <c r="D42" s="65"/>
      <c r="E42" s="65"/>
      <c r="F42" s="110"/>
      <c r="G42" s="174"/>
      <c r="H42" s="95"/>
      <c r="I42" s="219" t="s">
        <v>201</v>
      </c>
      <c r="J42" s="112"/>
      <c r="K42" s="113" t="s">
        <v>202</v>
      </c>
      <c r="L42" s="114"/>
      <c r="M42" s="114"/>
      <c r="N42" s="58"/>
      <c r="O42" s="114"/>
      <c r="P42" s="61"/>
      <c r="Q42" s="62"/>
      <c r="R42" s="62"/>
      <c r="S42" s="62"/>
      <c r="T42" s="62"/>
      <c r="U42" s="62"/>
      <c r="V42" s="62"/>
      <c r="W42" s="62"/>
      <c r="X42" s="62"/>
      <c r="Y42" s="62"/>
      <c r="Z42" s="62"/>
    </row>
    <row r="43">
      <c r="A43" s="79" t="s">
        <v>203</v>
      </c>
      <c r="B43" s="104">
        <f>SUM(B44:B48)</f>
        <v>1</v>
      </c>
      <c r="C43" s="105">
        <v>2.0</v>
      </c>
      <c r="D43" s="80">
        <f>SUM(D44:D48)</f>
        <v>0</v>
      </c>
      <c r="E43" s="82">
        <f>(C43/B43)*D43</f>
        <v>0</v>
      </c>
      <c r="F43" s="81">
        <v>1.0</v>
      </c>
      <c r="G43" s="84">
        <f>SUM(G44:G48)</f>
        <v>0</v>
      </c>
      <c r="H43" s="85">
        <f>(F43/B43)*G43</f>
        <v>0</v>
      </c>
      <c r="I43" s="128"/>
      <c r="J43" s="80">
        <f>SUM(J44:J48)</f>
        <v>0</v>
      </c>
      <c r="K43" s="87">
        <f>(C43/B43)*J43</f>
        <v>0</v>
      </c>
      <c r="L43" s="88"/>
      <c r="M43" s="84">
        <f>SUM(M44:M48)</f>
        <v>0</v>
      </c>
      <c r="N43" s="85">
        <f>(F43/B43)*M43</f>
        <v>0</v>
      </c>
      <c r="O43" s="71"/>
      <c r="P43" s="61"/>
      <c r="Q43" s="62"/>
      <c r="R43" s="62"/>
      <c r="S43" s="62"/>
      <c r="T43" s="62"/>
      <c r="U43" s="62"/>
      <c r="V43" s="62"/>
      <c r="W43" s="62"/>
      <c r="X43" s="62"/>
      <c r="Y43" s="62"/>
      <c r="Z43" s="62"/>
    </row>
    <row r="44">
      <c r="A44" s="115" t="s">
        <v>194</v>
      </c>
      <c r="B44" s="90">
        <f t="shared" ref="B44:B48" si="31">COUNTA(A44)</f>
        <v>1</v>
      </c>
      <c r="C44" s="91" t="s">
        <v>14</v>
      </c>
      <c r="D44" s="92">
        <f t="shared" ref="D44:D48" si="32">IF(AND(B44=1,C44="SÍ"),1,0)</f>
        <v>0</v>
      </c>
      <c r="E44" s="65"/>
      <c r="F44" s="118" t="s">
        <v>14</v>
      </c>
      <c r="G44" s="101">
        <f t="shared" ref="G44:G48" si="33">IF(AND(B44=1,F44="SÍ"),1,0)</f>
        <v>0</v>
      </c>
      <c r="H44" s="102"/>
      <c r="I44" s="117" t="s">
        <v>14</v>
      </c>
      <c r="J44" s="92">
        <f t="shared" ref="J44:J48" si="34">IF(AND(D44=1,I44="SÍ"),1,0)</f>
        <v>0</v>
      </c>
      <c r="K44" s="58"/>
      <c r="L44" s="97" t="s">
        <v>14</v>
      </c>
      <c r="M44" s="92">
        <f t="shared" ref="M44:M48" si="35">IF(AND(G44=1,L44="SÍ"),1,0)</f>
        <v>0</v>
      </c>
      <c r="N44" s="58"/>
      <c r="O44" s="98" t="s">
        <v>195</v>
      </c>
      <c r="P44" s="61"/>
      <c r="Q44" s="62"/>
      <c r="R44" s="62"/>
      <c r="S44" s="62"/>
      <c r="T44" s="62"/>
      <c r="U44" s="62"/>
      <c r="V44" s="62"/>
      <c r="W44" s="62"/>
      <c r="X44" s="62"/>
      <c r="Y44" s="62"/>
      <c r="Z44" s="62"/>
    </row>
    <row r="45">
      <c r="A45" s="116"/>
      <c r="B45" s="119">
        <f t="shared" si="31"/>
        <v>0</v>
      </c>
      <c r="C45" s="120" t="s">
        <v>14</v>
      </c>
      <c r="D45" s="119">
        <f t="shared" si="32"/>
        <v>0</v>
      </c>
      <c r="E45" s="55"/>
      <c r="F45" s="118" t="s">
        <v>14</v>
      </c>
      <c r="G45" s="101">
        <f t="shared" si="33"/>
        <v>0</v>
      </c>
      <c r="H45" s="109"/>
      <c r="I45" s="96" t="s">
        <v>14</v>
      </c>
      <c r="J45" s="92">
        <f t="shared" si="34"/>
        <v>0</v>
      </c>
      <c r="K45" s="58"/>
      <c r="L45" s="97" t="s">
        <v>14</v>
      </c>
      <c r="M45" s="92">
        <f t="shared" si="35"/>
        <v>0</v>
      </c>
      <c r="N45" s="58"/>
      <c r="O45" s="98" t="s">
        <v>195</v>
      </c>
      <c r="P45" s="61"/>
      <c r="Q45" s="62"/>
      <c r="R45" s="62"/>
      <c r="S45" s="62"/>
      <c r="T45" s="62"/>
      <c r="U45" s="62"/>
      <c r="V45" s="62"/>
      <c r="W45" s="62"/>
      <c r="X45" s="62"/>
      <c r="Y45" s="62"/>
      <c r="Z45" s="62"/>
    </row>
    <row r="46">
      <c r="A46" s="116"/>
      <c r="B46" s="119">
        <f t="shared" si="31"/>
        <v>0</v>
      </c>
      <c r="C46" s="120" t="s">
        <v>14</v>
      </c>
      <c r="D46" s="92">
        <f t="shared" si="32"/>
        <v>0</v>
      </c>
      <c r="E46" s="65"/>
      <c r="F46" s="106" t="s">
        <v>14</v>
      </c>
      <c r="G46" s="94">
        <f t="shared" si="33"/>
        <v>0</v>
      </c>
      <c r="H46" s="174"/>
      <c r="I46" s="96" t="s">
        <v>14</v>
      </c>
      <c r="J46" s="92">
        <f t="shared" si="34"/>
        <v>0</v>
      </c>
      <c r="K46" s="58"/>
      <c r="L46" s="97" t="s">
        <v>14</v>
      </c>
      <c r="M46" s="92">
        <f t="shared" si="35"/>
        <v>0</v>
      </c>
      <c r="N46" s="58"/>
      <c r="O46" s="98" t="s">
        <v>195</v>
      </c>
      <c r="P46" s="61"/>
      <c r="Q46" s="62"/>
      <c r="R46" s="62"/>
      <c r="S46" s="62"/>
      <c r="T46" s="62"/>
      <c r="U46" s="62"/>
      <c r="V46" s="62"/>
      <c r="W46" s="62"/>
      <c r="X46" s="62"/>
      <c r="Y46" s="62"/>
      <c r="Z46" s="62"/>
    </row>
    <row r="47">
      <c r="A47" s="116"/>
      <c r="B47" s="92">
        <f t="shared" si="31"/>
        <v>0</v>
      </c>
      <c r="C47" s="100" t="s">
        <v>14</v>
      </c>
      <c r="D47" s="92">
        <f t="shared" si="32"/>
        <v>0</v>
      </c>
      <c r="E47" s="65"/>
      <c r="F47" s="106" t="s">
        <v>14</v>
      </c>
      <c r="G47" s="92">
        <f t="shared" si="33"/>
        <v>0</v>
      </c>
      <c r="H47" s="102"/>
      <c r="I47" s="117" t="s">
        <v>14</v>
      </c>
      <c r="J47" s="92">
        <f t="shared" si="34"/>
        <v>0</v>
      </c>
      <c r="K47" s="58"/>
      <c r="L47" s="97" t="s">
        <v>14</v>
      </c>
      <c r="M47" s="92">
        <f t="shared" si="35"/>
        <v>0</v>
      </c>
      <c r="N47" s="58"/>
      <c r="O47" s="98" t="s">
        <v>195</v>
      </c>
      <c r="P47" s="61"/>
      <c r="Q47" s="62"/>
      <c r="R47" s="62"/>
      <c r="S47" s="62"/>
      <c r="T47" s="62"/>
      <c r="U47" s="62"/>
      <c r="V47" s="62"/>
      <c r="W47" s="62"/>
      <c r="X47" s="62"/>
      <c r="Y47" s="62"/>
      <c r="Z47" s="62"/>
    </row>
    <row r="48">
      <c r="A48" s="116"/>
      <c r="B48" s="92">
        <f t="shared" si="31"/>
        <v>0</v>
      </c>
      <c r="C48" s="100" t="s">
        <v>14</v>
      </c>
      <c r="D48" s="92">
        <f t="shared" si="32"/>
        <v>0</v>
      </c>
      <c r="E48" s="65"/>
      <c r="F48" s="118" t="s">
        <v>14</v>
      </c>
      <c r="G48" s="101">
        <f t="shared" si="33"/>
        <v>0</v>
      </c>
      <c r="H48" s="109"/>
      <c r="I48" s="117" t="s">
        <v>14</v>
      </c>
      <c r="J48" s="92">
        <f t="shared" si="34"/>
        <v>0</v>
      </c>
      <c r="K48" s="58"/>
      <c r="L48" s="97" t="s">
        <v>14</v>
      </c>
      <c r="M48" s="92">
        <f t="shared" si="35"/>
        <v>0</v>
      </c>
      <c r="N48" s="58"/>
      <c r="O48" s="98" t="s">
        <v>195</v>
      </c>
      <c r="P48" s="61"/>
      <c r="Q48" s="62"/>
      <c r="R48" s="62"/>
      <c r="S48" s="62"/>
      <c r="T48" s="62"/>
      <c r="U48" s="62"/>
      <c r="V48" s="62"/>
      <c r="W48" s="62"/>
      <c r="X48" s="62"/>
      <c r="Y48" s="62"/>
      <c r="Z48" s="62"/>
    </row>
    <row r="49">
      <c r="A49" s="123"/>
      <c r="B49" s="220"/>
      <c r="C49" s="220"/>
      <c r="D49" s="124"/>
      <c r="E49" s="124"/>
      <c r="F49" s="221" t="s">
        <v>247</v>
      </c>
      <c r="G49" s="126"/>
      <c r="H49" s="222">
        <f>IF(H50&gt;H56,H50,H56)</f>
        <v>0</v>
      </c>
      <c r="I49" s="58"/>
      <c r="J49" s="58"/>
      <c r="K49" s="58"/>
      <c r="L49" s="223" t="s">
        <v>247</v>
      </c>
      <c r="M49" s="224"/>
      <c r="N49" s="85">
        <f>IF(N50&gt;N56,N50,N56)</f>
        <v>0</v>
      </c>
      <c r="O49" s="58"/>
      <c r="P49" s="61"/>
      <c r="Q49" s="62"/>
      <c r="R49" s="62"/>
      <c r="S49" s="62"/>
      <c r="T49" s="62"/>
      <c r="U49" s="62"/>
      <c r="V49" s="62"/>
      <c r="W49" s="62"/>
      <c r="X49" s="62"/>
      <c r="Y49" s="62"/>
      <c r="Z49" s="62"/>
    </row>
    <row r="50">
      <c r="A50" s="79" t="s">
        <v>248</v>
      </c>
      <c r="B50" s="80">
        <f>SUM(B51:B55)</f>
        <v>1</v>
      </c>
      <c r="C50" s="81">
        <v>2.0</v>
      </c>
      <c r="D50" s="80">
        <f>SUM(D51:D55)</f>
        <v>0</v>
      </c>
      <c r="E50" s="82">
        <f>(C50/B50)*D50</f>
        <v>0</v>
      </c>
      <c r="F50" s="81">
        <v>1.0</v>
      </c>
      <c r="G50" s="84">
        <f>SUM(G51:G55)</f>
        <v>0</v>
      </c>
      <c r="H50" s="225">
        <f>(F50/B50)*G50</f>
        <v>0</v>
      </c>
      <c r="I50" s="86"/>
      <c r="J50" s="80">
        <f>SUM(J51:J55)</f>
        <v>0</v>
      </c>
      <c r="K50" s="87">
        <f>(C50/B50)*J50</f>
        <v>0</v>
      </c>
      <c r="L50" s="88"/>
      <c r="M50" s="84">
        <f>SUM(M51:M55)</f>
        <v>0</v>
      </c>
      <c r="N50" s="225">
        <f>(F50/B50)*M50</f>
        <v>0</v>
      </c>
      <c r="O50" s="71"/>
      <c r="P50" s="61"/>
      <c r="Q50" s="62"/>
      <c r="R50" s="62"/>
      <c r="S50" s="62"/>
      <c r="T50" s="62"/>
      <c r="U50" s="62"/>
      <c r="V50" s="62"/>
      <c r="W50" s="62"/>
      <c r="X50" s="62"/>
      <c r="Y50" s="62"/>
      <c r="Z50" s="62"/>
    </row>
    <row r="51">
      <c r="A51" s="115" t="s">
        <v>194</v>
      </c>
      <c r="B51" s="92">
        <f t="shared" ref="B51:B55" si="36">COUNTA(A51)</f>
        <v>1</v>
      </c>
      <c r="C51" s="100" t="s">
        <v>14</v>
      </c>
      <c r="D51" s="92">
        <f t="shared" ref="D51:D55" si="37">IF(AND(B51=1,C51="SÍ"),1,0)</f>
        <v>0</v>
      </c>
      <c r="E51" s="65"/>
      <c r="F51" s="106" t="s">
        <v>14</v>
      </c>
      <c r="G51" s="101">
        <f t="shared" ref="G51:G55" si="38">IF(AND(B51=1,F51="SÍ"),1,0)</f>
        <v>0</v>
      </c>
      <c r="H51" s="109"/>
      <c r="I51" s="96" t="s">
        <v>14</v>
      </c>
      <c r="J51" s="92">
        <f t="shared" ref="J51:J55" si="39">IF(AND(D51=1,I51="SÍ"),1,0)</f>
        <v>0</v>
      </c>
      <c r="K51" s="58"/>
      <c r="L51" s="97" t="s">
        <v>14</v>
      </c>
      <c r="M51" s="92">
        <f t="shared" ref="M51:M55" si="40">IF(AND(G51=1,L51="SÍ"),1,0)</f>
        <v>0</v>
      </c>
      <c r="N51" s="58"/>
      <c r="O51" s="98" t="s">
        <v>195</v>
      </c>
      <c r="P51" s="61"/>
      <c r="Q51" s="62"/>
      <c r="R51" s="62"/>
      <c r="S51" s="62"/>
      <c r="T51" s="62"/>
      <c r="U51" s="62"/>
      <c r="V51" s="62"/>
      <c r="W51" s="62"/>
      <c r="X51" s="62"/>
      <c r="Y51" s="62"/>
      <c r="Z51" s="62"/>
    </row>
    <row r="52">
      <c r="A52" s="116"/>
      <c r="B52" s="92">
        <f t="shared" si="36"/>
        <v>0</v>
      </c>
      <c r="C52" s="100" t="s">
        <v>14</v>
      </c>
      <c r="D52" s="90">
        <f t="shared" si="37"/>
        <v>0</v>
      </c>
      <c r="E52" s="93"/>
      <c r="F52" s="118" t="s">
        <v>14</v>
      </c>
      <c r="G52" s="101">
        <f t="shared" si="38"/>
        <v>0</v>
      </c>
      <c r="H52" s="109"/>
      <c r="I52" s="96" t="s">
        <v>14</v>
      </c>
      <c r="J52" s="92">
        <f t="shared" si="39"/>
        <v>0</v>
      </c>
      <c r="K52" s="58"/>
      <c r="L52" s="97" t="s">
        <v>14</v>
      </c>
      <c r="M52" s="92">
        <f t="shared" si="40"/>
        <v>0</v>
      </c>
      <c r="N52" s="58"/>
      <c r="O52" s="98" t="s">
        <v>195</v>
      </c>
      <c r="P52" s="61"/>
      <c r="Q52" s="62"/>
      <c r="R52" s="62"/>
      <c r="S52" s="62"/>
      <c r="T52" s="62"/>
      <c r="U52" s="62"/>
      <c r="V52" s="62"/>
      <c r="W52" s="62"/>
      <c r="X52" s="62"/>
      <c r="Y52" s="62"/>
      <c r="Z52" s="62"/>
    </row>
    <row r="53">
      <c r="A53" s="116"/>
      <c r="B53" s="92">
        <f t="shared" si="36"/>
        <v>0</v>
      </c>
      <c r="C53" s="100" t="s">
        <v>14</v>
      </c>
      <c r="D53" s="92">
        <f t="shared" si="37"/>
        <v>0</v>
      </c>
      <c r="E53" s="65"/>
      <c r="F53" s="106" t="s">
        <v>14</v>
      </c>
      <c r="G53" s="92">
        <f t="shared" si="38"/>
        <v>0</v>
      </c>
      <c r="H53" s="102"/>
      <c r="I53" s="117" t="s">
        <v>14</v>
      </c>
      <c r="J53" s="92">
        <f t="shared" si="39"/>
        <v>0</v>
      </c>
      <c r="K53" s="58"/>
      <c r="L53" s="97" t="s">
        <v>14</v>
      </c>
      <c r="M53" s="92">
        <f t="shared" si="40"/>
        <v>0</v>
      </c>
      <c r="N53" s="58"/>
      <c r="O53" s="98" t="s">
        <v>195</v>
      </c>
      <c r="P53" s="61"/>
      <c r="Q53" s="62"/>
      <c r="R53" s="62"/>
      <c r="S53" s="62"/>
      <c r="T53" s="62"/>
      <c r="U53" s="62"/>
      <c r="V53" s="62"/>
      <c r="W53" s="62"/>
      <c r="X53" s="62"/>
      <c r="Y53" s="62"/>
      <c r="Z53" s="62"/>
    </row>
    <row r="54">
      <c r="A54" s="116"/>
      <c r="B54" s="92">
        <f t="shared" si="36"/>
        <v>0</v>
      </c>
      <c r="C54" s="100" t="s">
        <v>14</v>
      </c>
      <c r="D54" s="92">
        <f t="shared" si="37"/>
        <v>0</v>
      </c>
      <c r="E54" s="65"/>
      <c r="F54" s="106" t="s">
        <v>14</v>
      </c>
      <c r="G54" s="92">
        <f t="shared" si="38"/>
        <v>0</v>
      </c>
      <c r="H54" s="102"/>
      <c r="I54" s="96" t="s">
        <v>14</v>
      </c>
      <c r="J54" s="92">
        <f t="shared" si="39"/>
        <v>0</v>
      </c>
      <c r="K54" s="58"/>
      <c r="L54" s="97" t="s">
        <v>14</v>
      </c>
      <c r="M54" s="92">
        <f t="shared" si="40"/>
        <v>0</v>
      </c>
      <c r="N54" s="58"/>
      <c r="O54" s="98" t="s">
        <v>195</v>
      </c>
      <c r="P54" s="61"/>
      <c r="Q54" s="62"/>
      <c r="R54" s="62"/>
      <c r="S54" s="62"/>
      <c r="T54" s="62"/>
      <c r="U54" s="62"/>
      <c r="V54" s="62"/>
      <c r="W54" s="62"/>
      <c r="X54" s="62"/>
      <c r="Y54" s="62"/>
      <c r="Z54" s="62"/>
    </row>
    <row r="55">
      <c r="A55" s="99"/>
      <c r="B55" s="92">
        <f t="shared" si="36"/>
        <v>0</v>
      </c>
      <c r="C55" s="91" t="s">
        <v>14</v>
      </c>
      <c r="D55" s="92">
        <f t="shared" si="37"/>
        <v>0</v>
      </c>
      <c r="E55" s="65"/>
      <c r="F55" s="106" t="s">
        <v>14</v>
      </c>
      <c r="G55" s="92">
        <f t="shared" si="38"/>
        <v>0</v>
      </c>
      <c r="H55" s="102"/>
      <c r="I55" s="96" t="s">
        <v>14</v>
      </c>
      <c r="J55" s="92">
        <f t="shared" si="39"/>
        <v>0</v>
      </c>
      <c r="K55" s="58"/>
      <c r="L55" s="97" t="s">
        <v>14</v>
      </c>
      <c r="M55" s="92">
        <f t="shared" si="40"/>
        <v>0</v>
      </c>
      <c r="N55" s="58"/>
      <c r="O55" s="98" t="s">
        <v>195</v>
      </c>
      <c r="P55" s="61"/>
      <c r="Q55" s="62"/>
      <c r="R55" s="62"/>
      <c r="S55" s="62"/>
      <c r="T55" s="62"/>
      <c r="U55" s="62"/>
      <c r="V55" s="62"/>
      <c r="W55" s="62"/>
      <c r="X55" s="62"/>
      <c r="Y55" s="62"/>
      <c r="Z55" s="62"/>
    </row>
    <row r="56">
      <c r="A56" s="103" t="s">
        <v>249</v>
      </c>
      <c r="B56" s="80">
        <f>SUM(B57:B61)</f>
        <v>1</v>
      </c>
      <c r="C56" s="105">
        <v>2.0</v>
      </c>
      <c r="D56" s="80">
        <f>SUM(D57:D61)</f>
        <v>0</v>
      </c>
      <c r="E56" s="82">
        <f>(C56/B56)*D56</f>
        <v>0</v>
      </c>
      <c r="F56" s="81">
        <v>1.0</v>
      </c>
      <c r="G56" s="84">
        <f>SUM(G57:G61)</f>
        <v>0</v>
      </c>
      <c r="H56" s="225">
        <f>(F56/B56)*G56</f>
        <v>0</v>
      </c>
      <c r="I56" s="86"/>
      <c r="J56" s="80">
        <f>SUM(J57:J61)</f>
        <v>0</v>
      </c>
      <c r="K56" s="87">
        <f>(C56/B56)*J56</f>
        <v>0</v>
      </c>
      <c r="L56" s="88"/>
      <c r="M56" s="84">
        <f>SUM(M57:M61)</f>
        <v>0</v>
      </c>
      <c r="N56" s="225">
        <f>(F56/B56)*M56</f>
        <v>0</v>
      </c>
      <c r="O56" s="71"/>
      <c r="P56" s="61"/>
      <c r="Q56" s="62"/>
      <c r="R56" s="62"/>
      <c r="S56" s="62"/>
      <c r="T56" s="62"/>
      <c r="U56" s="62"/>
      <c r="V56" s="62"/>
      <c r="W56" s="62"/>
      <c r="X56" s="62"/>
      <c r="Y56" s="62"/>
      <c r="Z56" s="62"/>
    </row>
    <row r="57">
      <c r="A57" s="89" t="s">
        <v>194</v>
      </c>
      <c r="B57" s="92">
        <f t="shared" ref="B57:B61" si="41">COUNTA(A57)</f>
        <v>1</v>
      </c>
      <c r="C57" s="91" t="s">
        <v>14</v>
      </c>
      <c r="D57" s="92">
        <f t="shared" ref="D57:D61" si="42">IF(AND(B57=1,C57="SÍ"),1,0)</f>
        <v>0</v>
      </c>
      <c r="E57" s="65"/>
      <c r="F57" s="106" t="s">
        <v>14</v>
      </c>
      <c r="G57" s="92">
        <f t="shared" ref="G57:G61" si="43">IF(AND(B57=1,F57="SÍ"),1,0)</f>
        <v>0</v>
      </c>
      <c r="H57" s="102"/>
      <c r="I57" s="96" t="s">
        <v>14</v>
      </c>
      <c r="J57" s="92">
        <f t="shared" ref="J57:J61" si="44">IF(AND(D57=1,I57="SÍ"),1,0)</f>
        <v>0</v>
      </c>
      <c r="K57" s="58"/>
      <c r="L57" s="97" t="s">
        <v>14</v>
      </c>
      <c r="M57" s="92">
        <f t="shared" ref="M57:M61" si="45">IF(AND(G57=1,L57="SÍ"),1,0)</f>
        <v>0</v>
      </c>
      <c r="N57" s="58"/>
      <c r="O57" s="98" t="s">
        <v>195</v>
      </c>
      <c r="P57" s="61"/>
      <c r="Q57" s="62"/>
      <c r="R57" s="62"/>
      <c r="S57" s="62"/>
      <c r="T57" s="62"/>
      <c r="U57" s="62"/>
      <c r="V57" s="62"/>
      <c r="W57" s="62"/>
      <c r="X57" s="62"/>
      <c r="Y57" s="62"/>
      <c r="Z57" s="62"/>
    </row>
    <row r="58">
      <c r="A58" s="116"/>
      <c r="B58" s="92">
        <f t="shared" si="41"/>
        <v>0</v>
      </c>
      <c r="C58" s="100" t="s">
        <v>14</v>
      </c>
      <c r="D58" s="92">
        <f t="shared" si="42"/>
        <v>0</v>
      </c>
      <c r="E58" s="65"/>
      <c r="F58" s="106" t="s">
        <v>14</v>
      </c>
      <c r="G58" s="92">
        <f t="shared" si="43"/>
        <v>0</v>
      </c>
      <c r="H58" s="102"/>
      <c r="I58" s="96" t="s">
        <v>14</v>
      </c>
      <c r="J58" s="92">
        <f t="shared" si="44"/>
        <v>0</v>
      </c>
      <c r="K58" s="58"/>
      <c r="L58" s="97" t="s">
        <v>14</v>
      </c>
      <c r="M58" s="92">
        <f t="shared" si="45"/>
        <v>0</v>
      </c>
      <c r="N58" s="58"/>
      <c r="O58" s="98" t="s">
        <v>195</v>
      </c>
      <c r="P58" s="61"/>
      <c r="Q58" s="62"/>
      <c r="R58" s="62"/>
      <c r="S58" s="62"/>
      <c r="T58" s="62"/>
      <c r="U58" s="62"/>
      <c r="V58" s="62"/>
      <c r="W58" s="62"/>
      <c r="X58" s="62"/>
      <c r="Y58" s="62"/>
      <c r="Z58" s="62"/>
    </row>
    <row r="59">
      <c r="A59" s="116"/>
      <c r="B59" s="92">
        <f t="shared" si="41"/>
        <v>0</v>
      </c>
      <c r="C59" s="100" t="s">
        <v>14</v>
      </c>
      <c r="D59" s="92">
        <f t="shared" si="42"/>
        <v>0</v>
      </c>
      <c r="E59" s="65"/>
      <c r="F59" s="106" t="s">
        <v>14</v>
      </c>
      <c r="G59" s="92">
        <f t="shared" si="43"/>
        <v>0</v>
      </c>
      <c r="H59" s="102"/>
      <c r="I59" s="96" t="s">
        <v>14</v>
      </c>
      <c r="J59" s="92">
        <f t="shared" si="44"/>
        <v>0</v>
      </c>
      <c r="K59" s="58"/>
      <c r="L59" s="97" t="s">
        <v>14</v>
      </c>
      <c r="M59" s="92">
        <f t="shared" si="45"/>
        <v>0</v>
      </c>
      <c r="N59" s="58"/>
      <c r="O59" s="98" t="s">
        <v>195</v>
      </c>
      <c r="P59" s="61"/>
      <c r="Q59" s="62"/>
      <c r="R59" s="62"/>
      <c r="S59" s="62"/>
      <c r="T59" s="62"/>
      <c r="U59" s="62"/>
      <c r="V59" s="62"/>
      <c r="W59" s="62"/>
      <c r="X59" s="62"/>
      <c r="Y59" s="62"/>
      <c r="Z59" s="62"/>
    </row>
    <row r="60">
      <c r="A60" s="116"/>
      <c r="B60" s="92">
        <f t="shared" si="41"/>
        <v>0</v>
      </c>
      <c r="C60" s="91" t="s">
        <v>14</v>
      </c>
      <c r="D60" s="92">
        <f t="shared" si="42"/>
        <v>0</v>
      </c>
      <c r="E60" s="93"/>
      <c r="F60" s="106" t="s">
        <v>14</v>
      </c>
      <c r="G60" s="92">
        <f t="shared" si="43"/>
        <v>0</v>
      </c>
      <c r="H60" s="102"/>
      <c r="I60" s="96" t="s">
        <v>14</v>
      </c>
      <c r="J60" s="92">
        <f t="shared" si="44"/>
        <v>0</v>
      </c>
      <c r="K60" s="58"/>
      <c r="L60" s="97" t="s">
        <v>14</v>
      </c>
      <c r="M60" s="92">
        <f t="shared" si="45"/>
        <v>0</v>
      </c>
      <c r="N60" s="58"/>
      <c r="O60" s="98" t="s">
        <v>195</v>
      </c>
      <c r="P60" s="61"/>
      <c r="Q60" s="62"/>
      <c r="R60" s="62"/>
      <c r="S60" s="62"/>
      <c r="T60" s="62"/>
      <c r="U60" s="62"/>
      <c r="V60" s="62"/>
      <c r="W60" s="62"/>
      <c r="X60" s="62"/>
      <c r="Y60" s="62"/>
      <c r="Z60" s="62"/>
    </row>
    <row r="61">
      <c r="A61" s="116"/>
      <c r="B61" s="92">
        <f t="shared" si="41"/>
        <v>0</v>
      </c>
      <c r="C61" s="91" t="s">
        <v>14</v>
      </c>
      <c r="D61" s="92">
        <f t="shared" si="42"/>
        <v>0</v>
      </c>
      <c r="E61" s="65"/>
      <c r="F61" s="106" t="s">
        <v>14</v>
      </c>
      <c r="G61" s="92">
        <f t="shared" si="43"/>
        <v>0</v>
      </c>
      <c r="H61" s="102"/>
      <c r="I61" s="96" t="s">
        <v>14</v>
      </c>
      <c r="J61" s="92">
        <f t="shared" si="44"/>
        <v>0</v>
      </c>
      <c r="K61" s="58"/>
      <c r="L61" s="97" t="s">
        <v>14</v>
      </c>
      <c r="M61" s="92">
        <f t="shared" si="45"/>
        <v>0</v>
      </c>
      <c r="N61" s="58"/>
      <c r="O61" s="98" t="s">
        <v>195</v>
      </c>
      <c r="P61" s="61"/>
      <c r="Q61" s="62"/>
      <c r="R61" s="62"/>
      <c r="S61" s="62"/>
      <c r="T61" s="62"/>
      <c r="U61" s="62"/>
      <c r="V61" s="62"/>
      <c r="W61" s="62"/>
      <c r="X61" s="62"/>
      <c r="Y61" s="62"/>
      <c r="Z61" s="62"/>
    </row>
    <row r="62">
      <c r="A62" s="103" t="s">
        <v>250</v>
      </c>
      <c r="B62" s="80">
        <f>SUM(B63:B67)</f>
        <v>1</v>
      </c>
      <c r="C62" s="81">
        <v>1.0</v>
      </c>
      <c r="D62" s="80">
        <f>SUM(D63:D67)</f>
        <v>0</v>
      </c>
      <c r="E62" s="82">
        <f>(C62/B62)*D62</f>
        <v>0</v>
      </c>
      <c r="F62" s="129"/>
      <c r="G62" s="129"/>
      <c r="H62" s="129"/>
      <c r="I62" s="108"/>
      <c r="J62" s="80">
        <f>SUM(J63:J67)</f>
        <v>0</v>
      </c>
      <c r="K62" s="87">
        <f>(C62/B62)*J62</f>
        <v>0</v>
      </c>
      <c r="L62" s="71"/>
      <c r="M62" s="71"/>
      <c r="N62" s="71"/>
      <c r="O62" s="130"/>
      <c r="P62" s="61"/>
      <c r="Q62" s="62"/>
      <c r="R62" s="62"/>
      <c r="S62" s="62"/>
      <c r="T62" s="62"/>
      <c r="U62" s="62"/>
      <c r="V62" s="62"/>
      <c r="W62" s="62"/>
      <c r="X62" s="62"/>
      <c r="Y62" s="62"/>
      <c r="Z62" s="62"/>
    </row>
    <row r="63">
      <c r="A63" s="89" t="s">
        <v>194</v>
      </c>
      <c r="B63" s="92">
        <f t="shared" ref="B63:B67" si="46">COUNTA(A63)</f>
        <v>1</v>
      </c>
      <c r="C63" s="100" t="s">
        <v>14</v>
      </c>
      <c r="D63" s="92">
        <f t="shared" ref="D63:D67" si="47">IF(AND(B63=1,C63="SÍ"),1,0)</f>
        <v>0</v>
      </c>
      <c r="E63" s="65"/>
      <c r="F63" s="129"/>
      <c r="G63" s="129"/>
      <c r="H63" s="129"/>
      <c r="I63" s="97" t="s">
        <v>14</v>
      </c>
      <c r="J63" s="92">
        <f t="shared" ref="J63:J67" si="48">IF(AND(D63=1,I63="SÍ"),1,0)</f>
        <v>0</v>
      </c>
      <c r="K63" s="58"/>
      <c r="L63" s="71"/>
      <c r="M63" s="71"/>
      <c r="N63" s="71"/>
      <c r="O63" s="130"/>
      <c r="P63" s="61"/>
      <c r="Q63" s="62"/>
      <c r="R63" s="62"/>
      <c r="S63" s="62"/>
      <c r="T63" s="62"/>
      <c r="U63" s="62"/>
      <c r="V63" s="62"/>
      <c r="W63" s="62"/>
      <c r="X63" s="62"/>
      <c r="Y63" s="62"/>
      <c r="Z63" s="62"/>
    </row>
    <row r="64">
      <c r="A64" s="99"/>
      <c r="B64" s="92">
        <f t="shared" si="46"/>
        <v>0</v>
      </c>
      <c r="C64" s="100" t="s">
        <v>14</v>
      </c>
      <c r="D64" s="92">
        <f t="shared" si="47"/>
        <v>0</v>
      </c>
      <c r="E64" s="65"/>
      <c r="F64" s="129"/>
      <c r="G64" s="129"/>
      <c r="H64" s="129"/>
      <c r="I64" s="97" t="s">
        <v>14</v>
      </c>
      <c r="J64" s="92">
        <f t="shared" si="48"/>
        <v>0</v>
      </c>
      <c r="K64" s="58"/>
      <c r="L64" s="71"/>
      <c r="M64" s="71"/>
      <c r="N64" s="71"/>
      <c r="O64" s="130"/>
      <c r="P64" s="61"/>
      <c r="Q64" s="62"/>
      <c r="R64" s="62"/>
      <c r="S64" s="62"/>
      <c r="T64" s="62"/>
      <c r="U64" s="62"/>
      <c r="V64" s="62"/>
      <c r="W64" s="62"/>
      <c r="X64" s="62"/>
      <c r="Y64" s="62"/>
      <c r="Z64" s="62"/>
    </row>
    <row r="65">
      <c r="A65" s="99"/>
      <c r="B65" s="92">
        <f t="shared" si="46"/>
        <v>0</v>
      </c>
      <c r="C65" s="100" t="s">
        <v>14</v>
      </c>
      <c r="D65" s="92">
        <f t="shared" si="47"/>
        <v>0</v>
      </c>
      <c r="E65" s="65"/>
      <c r="F65" s="129"/>
      <c r="G65" s="129"/>
      <c r="H65" s="129"/>
      <c r="I65" s="97" t="s">
        <v>14</v>
      </c>
      <c r="J65" s="92">
        <f t="shared" si="48"/>
        <v>0</v>
      </c>
      <c r="K65" s="58"/>
      <c r="L65" s="71"/>
      <c r="M65" s="71"/>
      <c r="N65" s="71"/>
      <c r="O65" s="130"/>
      <c r="P65" s="61"/>
      <c r="Q65" s="62"/>
      <c r="R65" s="62"/>
      <c r="S65" s="62"/>
      <c r="T65" s="62"/>
      <c r="U65" s="62"/>
      <c r="V65" s="62"/>
      <c r="W65" s="62"/>
      <c r="X65" s="62"/>
      <c r="Y65" s="62"/>
      <c r="Z65" s="62"/>
    </row>
    <row r="66">
      <c r="A66" s="99"/>
      <c r="B66" s="92">
        <f t="shared" si="46"/>
        <v>0</v>
      </c>
      <c r="C66" s="100" t="s">
        <v>14</v>
      </c>
      <c r="D66" s="92">
        <f t="shared" si="47"/>
        <v>0</v>
      </c>
      <c r="E66" s="65"/>
      <c r="F66" s="129"/>
      <c r="G66" s="129"/>
      <c r="H66" s="129"/>
      <c r="I66" s="97" t="s">
        <v>14</v>
      </c>
      <c r="J66" s="92">
        <f t="shared" si="48"/>
        <v>0</v>
      </c>
      <c r="K66" s="58"/>
      <c r="L66" s="71"/>
      <c r="M66" s="71"/>
      <c r="N66" s="71"/>
      <c r="O66" s="130"/>
      <c r="P66" s="61"/>
      <c r="Q66" s="62"/>
      <c r="R66" s="62"/>
      <c r="S66" s="62"/>
      <c r="T66" s="62"/>
      <c r="U66" s="62"/>
      <c r="V66" s="62"/>
      <c r="W66" s="62"/>
      <c r="X66" s="62"/>
      <c r="Y66" s="62"/>
      <c r="Z66" s="62"/>
    </row>
    <row r="67">
      <c r="A67" s="99"/>
      <c r="B67" s="92">
        <f t="shared" si="46"/>
        <v>0</v>
      </c>
      <c r="C67" s="100" t="s">
        <v>14</v>
      </c>
      <c r="D67" s="92">
        <f t="shared" si="47"/>
        <v>0</v>
      </c>
      <c r="E67" s="65"/>
      <c r="F67" s="129"/>
      <c r="G67" s="129"/>
      <c r="H67" s="129"/>
      <c r="I67" s="97" t="s">
        <v>14</v>
      </c>
      <c r="J67" s="92">
        <f t="shared" si="48"/>
        <v>0</v>
      </c>
      <c r="K67" s="58"/>
      <c r="L67" s="71"/>
      <c r="M67" s="71"/>
      <c r="N67" s="71"/>
      <c r="O67" s="130"/>
      <c r="P67" s="61"/>
      <c r="Q67" s="62"/>
      <c r="R67" s="62"/>
      <c r="S67" s="62"/>
      <c r="T67" s="62"/>
      <c r="U67" s="62"/>
      <c r="V67" s="62"/>
      <c r="W67" s="62"/>
      <c r="X67" s="62"/>
      <c r="Y67" s="62"/>
      <c r="Z67" s="62"/>
    </row>
    <row r="68">
      <c r="A68" s="63" t="s">
        <v>207</v>
      </c>
      <c r="B68" s="63" t="s">
        <v>208</v>
      </c>
      <c r="C68" s="129"/>
      <c r="D68" s="129"/>
      <c r="E68" s="129"/>
      <c r="F68" s="129"/>
      <c r="G68" s="129"/>
      <c r="H68" s="131">
        <f>IF(F70="Sí",E70,0)</f>
        <v>0</v>
      </c>
      <c r="I68" s="70">
        <v>45325.0</v>
      </c>
      <c r="J68" s="71"/>
      <c r="K68" s="71"/>
      <c r="L68" s="71"/>
      <c r="M68" s="71"/>
      <c r="N68" s="132">
        <f>IF(I70="Sí",E70,0)</f>
        <v>0</v>
      </c>
      <c r="O68" s="71"/>
      <c r="P68" s="61"/>
      <c r="Q68" s="62"/>
      <c r="R68" s="62"/>
      <c r="S68" s="62"/>
      <c r="T68" s="62"/>
      <c r="U68" s="62"/>
      <c r="V68" s="62"/>
      <c r="W68" s="62"/>
      <c r="X68" s="62"/>
      <c r="Y68" s="62"/>
      <c r="Z68" s="62"/>
    </row>
    <row r="69">
      <c r="A69" s="76" t="s">
        <v>209</v>
      </c>
      <c r="B69" s="133" t="s">
        <v>186</v>
      </c>
      <c r="C69" s="134"/>
      <c r="D69" s="112"/>
      <c r="E69" s="76" t="s">
        <v>189</v>
      </c>
      <c r="F69" s="135" t="s">
        <v>210</v>
      </c>
      <c r="G69" s="136"/>
      <c r="H69" s="129"/>
      <c r="I69" s="71"/>
      <c r="J69" s="71"/>
      <c r="K69" s="71"/>
      <c r="L69" s="71"/>
      <c r="M69" s="71"/>
      <c r="N69" s="71"/>
      <c r="O69" s="71"/>
      <c r="P69" s="61"/>
      <c r="Q69" s="62"/>
      <c r="R69" s="62"/>
      <c r="S69" s="62"/>
      <c r="T69" s="62"/>
      <c r="U69" s="62"/>
      <c r="V69" s="62"/>
      <c r="W69" s="62"/>
      <c r="X69" s="62"/>
      <c r="Y69" s="62"/>
      <c r="Z69" s="62"/>
    </row>
    <row r="70">
      <c r="A70" s="89" t="s">
        <v>209</v>
      </c>
      <c r="B70" s="137" t="s">
        <v>211</v>
      </c>
      <c r="C70" s="134"/>
      <c r="D70" s="112"/>
      <c r="E70" s="81">
        <v>2.0</v>
      </c>
      <c r="F70" s="138" t="s">
        <v>14</v>
      </c>
      <c r="G70" s="136"/>
      <c r="H70" s="139"/>
      <c r="I70" s="140" t="s">
        <v>14</v>
      </c>
      <c r="J70" s="141"/>
      <c r="K70" s="136"/>
      <c r="L70" s="67"/>
      <c r="M70" s="67"/>
      <c r="N70" s="67"/>
      <c r="O70" s="98" t="s">
        <v>195</v>
      </c>
      <c r="P70" s="61"/>
      <c r="Q70" s="62"/>
      <c r="R70" s="62"/>
      <c r="S70" s="62"/>
      <c r="T70" s="62"/>
      <c r="U70" s="62"/>
      <c r="V70" s="62"/>
      <c r="W70" s="62"/>
      <c r="X70" s="62"/>
      <c r="Y70" s="62"/>
      <c r="Z70" s="62"/>
    </row>
    <row r="71">
      <c r="A71" s="142"/>
      <c r="B71" s="102"/>
      <c r="C71" s="102"/>
      <c r="D71" s="102"/>
      <c r="E71" s="143"/>
      <c r="F71" s="144"/>
      <c r="G71" s="144"/>
      <c r="H71" s="144"/>
      <c r="I71" s="145"/>
      <c r="J71" s="58"/>
      <c r="K71" s="58"/>
      <c r="L71" s="58"/>
      <c r="M71" s="58"/>
      <c r="N71" s="58"/>
      <c r="O71" s="146"/>
      <c r="P71" s="61"/>
      <c r="Q71" s="62"/>
      <c r="R71" s="62"/>
      <c r="S71" s="62"/>
      <c r="T71" s="62"/>
      <c r="U71" s="62"/>
      <c r="V71" s="62"/>
      <c r="W71" s="62"/>
      <c r="X71" s="62"/>
      <c r="Y71" s="62"/>
      <c r="Z71" s="62"/>
    </row>
    <row r="72">
      <c r="A72" s="147" t="s">
        <v>212</v>
      </c>
      <c r="B72" s="148" t="s">
        <v>213</v>
      </c>
      <c r="C72" s="134"/>
      <c r="D72" s="112"/>
      <c r="E72" s="143"/>
      <c r="F72" s="149"/>
      <c r="G72" s="149"/>
      <c r="H72" s="150">
        <f>H73+C78</f>
        <v>0</v>
      </c>
      <c r="I72" s="151" t="s">
        <v>214</v>
      </c>
      <c r="J72" s="58"/>
      <c r="K72" s="58"/>
      <c r="L72" s="58"/>
      <c r="M72" s="58"/>
      <c r="N72" s="152">
        <f>N73+N77</f>
        <v>0</v>
      </c>
      <c r="O72" s="71"/>
      <c r="P72" s="61"/>
      <c r="Q72" s="62"/>
      <c r="R72" s="62"/>
      <c r="S72" s="62"/>
      <c r="T72" s="62"/>
      <c r="U72" s="62"/>
      <c r="V72" s="62"/>
      <c r="W72" s="62"/>
      <c r="X72" s="62"/>
      <c r="Y72" s="62"/>
      <c r="Z72" s="62"/>
    </row>
    <row r="73">
      <c r="A73" s="153" t="s">
        <v>215</v>
      </c>
      <c r="B73" s="148" t="s">
        <v>208</v>
      </c>
      <c r="C73" s="154"/>
      <c r="D73" s="143"/>
      <c r="E73" s="143"/>
      <c r="F73" s="155" t="s">
        <v>12</v>
      </c>
      <c r="G73" s="112"/>
      <c r="H73" s="156">
        <f>SUM(F74:F76)</f>
        <v>0</v>
      </c>
      <c r="I73" s="70">
        <v>45293.0</v>
      </c>
      <c r="J73" s="67"/>
      <c r="K73" s="67"/>
      <c r="L73" s="67"/>
      <c r="M73" s="67"/>
      <c r="N73" s="157">
        <f>H73</f>
        <v>0</v>
      </c>
      <c r="O73" s="71"/>
      <c r="P73" s="61"/>
      <c r="Q73" s="62"/>
      <c r="R73" s="62"/>
      <c r="S73" s="62"/>
      <c r="T73" s="62"/>
      <c r="U73" s="62"/>
      <c r="V73" s="62"/>
      <c r="W73" s="62"/>
      <c r="X73" s="62"/>
      <c r="Y73" s="62"/>
      <c r="Z73" s="62"/>
    </row>
    <row r="74">
      <c r="A74" s="158" t="s">
        <v>216</v>
      </c>
      <c r="B74" s="159">
        <v>2.0</v>
      </c>
      <c r="C74" s="160"/>
      <c r="D74" s="138" t="s">
        <v>14</v>
      </c>
      <c r="E74" s="136"/>
      <c r="F74" s="161">
        <f>IF(AND(D74="Sí",D75="No",D76="No"),C74,0)</f>
        <v>0</v>
      </c>
      <c r="G74" s="136"/>
      <c r="H74" s="143"/>
      <c r="I74" s="71"/>
      <c r="J74" s="71"/>
      <c r="K74" s="71"/>
      <c r="L74" s="71"/>
      <c r="M74" s="71"/>
      <c r="N74" s="71"/>
      <c r="O74" s="71"/>
      <c r="P74" s="61"/>
      <c r="Q74" s="62"/>
      <c r="R74" s="62"/>
      <c r="S74" s="62"/>
      <c r="T74" s="62"/>
      <c r="U74" s="62"/>
      <c r="V74" s="62"/>
      <c r="W74" s="62"/>
      <c r="X74" s="62"/>
      <c r="Y74" s="62"/>
      <c r="Z74" s="62"/>
    </row>
    <row r="75">
      <c r="A75" s="162" t="s">
        <v>217</v>
      </c>
      <c r="B75" s="159">
        <v>1.0</v>
      </c>
      <c r="C75" s="160"/>
      <c r="D75" s="138" t="s">
        <v>14</v>
      </c>
      <c r="E75" s="136"/>
      <c r="F75" s="161">
        <f>IF(AND(D74="No",D75="Sí",D76="No"),C75,0)</f>
        <v>0</v>
      </c>
      <c r="G75" s="136"/>
      <c r="H75" s="143"/>
      <c r="I75" s="71"/>
      <c r="J75" s="71"/>
      <c r="K75" s="71"/>
      <c r="L75" s="71"/>
      <c r="M75" s="71"/>
      <c r="N75" s="71"/>
      <c r="O75" s="71"/>
      <c r="P75" s="61"/>
      <c r="Q75" s="62"/>
      <c r="R75" s="62"/>
      <c r="S75" s="62"/>
      <c r="T75" s="62"/>
      <c r="U75" s="62"/>
      <c r="V75" s="62"/>
      <c r="W75" s="62"/>
      <c r="X75" s="62"/>
      <c r="Y75" s="62"/>
      <c r="Z75" s="62"/>
    </row>
    <row r="76">
      <c r="A76" s="162" t="s">
        <v>218</v>
      </c>
      <c r="B76" s="159">
        <v>0.5</v>
      </c>
      <c r="C76" s="160"/>
      <c r="D76" s="138" t="s">
        <v>14</v>
      </c>
      <c r="E76" s="136"/>
      <c r="F76" s="161">
        <f>IF(AND(D74="No",D75="No",D76="Sí"),C76,0)</f>
        <v>0</v>
      </c>
      <c r="G76" s="136"/>
      <c r="H76" s="143"/>
      <c r="I76" s="71"/>
      <c r="J76" s="71"/>
      <c r="K76" s="71"/>
      <c r="L76" s="71"/>
      <c r="M76" s="71"/>
      <c r="N76" s="71"/>
      <c r="O76" s="71"/>
      <c r="P76" s="61"/>
      <c r="Q76" s="62"/>
      <c r="R76" s="62"/>
      <c r="S76" s="62"/>
      <c r="T76" s="62"/>
      <c r="U76" s="62"/>
      <c r="V76" s="62"/>
      <c r="W76" s="62"/>
      <c r="X76" s="62"/>
      <c r="Y76" s="62"/>
      <c r="Z76" s="62"/>
    </row>
    <row r="77">
      <c r="A77" s="162" t="s">
        <v>219</v>
      </c>
      <c r="B77" s="163" t="s">
        <v>220</v>
      </c>
      <c r="C77" s="136"/>
      <c r="D77" s="143"/>
      <c r="E77" s="143"/>
      <c r="F77" s="143"/>
      <c r="G77" s="143"/>
      <c r="H77" s="156">
        <f>C78</f>
        <v>0</v>
      </c>
      <c r="I77" s="70">
        <v>45324.0</v>
      </c>
      <c r="J77" s="71"/>
      <c r="K77" s="71"/>
      <c r="L77" s="71"/>
      <c r="M77" s="71"/>
      <c r="N77" s="132">
        <f>IF(I78="Sí",C78,0)</f>
        <v>0</v>
      </c>
      <c r="O77" s="71"/>
      <c r="P77" s="61"/>
      <c r="Q77" s="62"/>
      <c r="R77" s="62"/>
      <c r="S77" s="62"/>
      <c r="T77" s="62"/>
      <c r="U77" s="62"/>
      <c r="V77" s="62"/>
      <c r="W77" s="62"/>
      <c r="X77" s="62"/>
      <c r="Y77" s="62"/>
      <c r="Z77" s="62"/>
    </row>
    <row r="78">
      <c r="A78" s="81">
        <v>3.0</v>
      </c>
      <c r="B78" s="100" t="s">
        <v>14</v>
      </c>
      <c r="C78" s="164">
        <f>IF(B78="Sí",A78,0)</f>
        <v>0</v>
      </c>
      <c r="D78" s="165" t="s">
        <v>221</v>
      </c>
      <c r="E78" s="166"/>
      <c r="F78" s="166"/>
      <c r="G78" s="167"/>
      <c r="H78" s="139"/>
      <c r="I78" s="113" t="s">
        <v>14</v>
      </c>
      <c r="J78" s="71"/>
      <c r="K78" s="71"/>
      <c r="L78" s="71"/>
      <c r="M78" s="71"/>
      <c r="N78" s="71"/>
      <c r="O78" s="71"/>
      <c r="P78" s="61"/>
      <c r="Q78" s="62"/>
      <c r="R78" s="62"/>
      <c r="S78" s="62"/>
      <c r="T78" s="62"/>
      <c r="U78" s="62"/>
      <c r="V78" s="62"/>
      <c r="W78" s="62"/>
      <c r="X78" s="62"/>
      <c r="Y78" s="62"/>
      <c r="Z78" s="62"/>
    </row>
    <row r="79">
      <c r="A79" s="65"/>
      <c r="B79" s="168" t="s">
        <v>222</v>
      </c>
      <c r="C79" s="134"/>
      <c r="D79" s="134"/>
      <c r="E79" s="134"/>
      <c r="F79" s="134"/>
      <c r="G79" s="112"/>
      <c r="H79" s="169"/>
      <c r="I79" s="71"/>
      <c r="J79" s="71"/>
      <c r="K79" s="71"/>
      <c r="L79" s="71"/>
      <c r="M79" s="71"/>
      <c r="N79" s="71"/>
      <c r="O79" s="98" t="s">
        <v>195</v>
      </c>
      <c r="P79" s="61"/>
      <c r="Q79" s="62"/>
      <c r="R79" s="62"/>
      <c r="S79" s="62"/>
      <c r="T79" s="62"/>
      <c r="U79" s="62"/>
      <c r="V79" s="62"/>
      <c r="W79" s="62"/>
      <c r="X79" s="62"/>
      <c r="Y79" s="62"/>
      <c r="Z79" s="62"/>
    </row>
    <row r="80">
      <c r="A80" s="170"/>
      <c r="B80" s="171"/>
      <c r="C80" s="171"/>
      <c r="D80" s="172"/>
      <c r="E80" s="173"/>
      <c r="F80" s="142"/>
      <c r="G80" s="174"/>
      <c r="H80" s="174"/>
      <c r="I80" s="58"/>
      <c r="J80" s="58"/>
      <c r="K80" s="58"/>
      <c r="L80" s="58"/>
      <c r="M80" s="58"/>
      <c r="N80" s="58"/>
      <c r="O80" s="146"/>
      <c r="P80" s="61"/>
      <c r="Q80" s="62"/>
      <c r="R80" s="62"/>
      <c r="S80" s="62"/>
      <c r="T80" s="62"/>
      <c r="U80" s="62"/>
      <c r="V80" s="62"/>
      <c r="W80" s="62"/>
      <c r="X80" s="62"/>
      <c r="Y80" s="62"/>
      <c r="Z80" s="62"/>
    </row>
    <row r="81">
      <c r="A81" s="175" t="s">
        <v>223</v>
      </c>
      <c r="B81" s="163" t="s">
        <v>224</v>
      </c>
      <c r="C81" s="136"/>
      <c r="D81" s="110"/>
      <c r="E81" s="176"/>
      <c r="F81" s="177"/>
      <c r="G81" s="174"/>
      <c r="H81" s="150">
        <f>SUM(H86,H82)</f>
        <v>0</v>
      </c>
      <c r="I81" s="151" t="s">
        <v>87</v>
      </c>
      <c r="J81" s="58"/>
      <c r="K81" s="58"/>
      <c r="L81" s="58"/>
      <c r="M81" s="58"/>
      <c r="N81" s="152">
        <f>N82+N86</f>
        <v>0</v>
      </c>
      <c r="O81" s="71"/>
      <c r="P81" s="61"/>
      <c r="Q81" s="62"/>
      <c r="R81" s="62"/>
      <c r="S81" s="62"/>
      <c r="T81" s="62"/>
      <c r="U81" s="62"/>
      <c r="V81" s="62"/>
      <c r="W81" s="62"/>
      <c r="X81" s="62"/>
      <c r="Y81" s="62"/>
      <c r="Z81" s="62"/>
    </row>
    <row r="82">
      <c r="A82" s="147" t="s">
        <v>225</v>
      </c>
      <c r="B82" s="178" t="s">
        <v>220</v>
      </c>
      <c r="C82" s="154"/>
      <c r="D82" s="179" t="s">
        <v>226</v>
      </c>
      <c r="E82" s="180"/>
      <c r="F82" s="76" t="s">
        <v>189</v>
      </c>
      <c r="G82" s="174"/>
      <c r="H82" s="181">
        <f>SUM(H83:H85)</f>
        <v>0</v>
      </c>
      <c r="I82" s="70">
        <v>45295.0</v>
      </c>
      <c r="J82" s="67"/>
      <c r="K82" s="67"/>
      <c r="L82" s="67"/>
      <c r="M82" s="67"/>
      <c r="N82" s="132">
        <f>SUM(J83:J85)</f>
        <v>0</v>
      </c>
      <c r="O82" s="71"/>
      <c r="P82" s="61"/>
      <c r="Q82" s="62"/>
      <c r="R82" s="62"/>
      <c r="S82" s="62"/>
      <c r="T82" s="62"/>
      <c r="U82" s="62"/>
      <c r="V82" s="62"/>
      <c r="W82" s="62"/>
      <c r="X82" s="62"/>
      <c r="Y82" s="62"/>
      <c r="Z82" s="62"/>
    </row>
    <row r="83">
      <c r="A83" s="182" t="s">
        <v>194</v>
      </c>
      <c r="B83" s="183" t="s">
        <v>251</v>
      </c>
      <c r="C83" s="180"/>
      <c r="D83" s="137" t="s">
        <v>194</v>
      </c>
      <c r="E83" s="112"/>
      <c r="F83" s="81">
        <v>1.0</v>
      </c>
      <c r="G83" s="100" t="s">
        <v>14</v>
      </c>
      <c r="H83" s="92">
        <f t="shared" ref="H83:H85" si="49">IF(G83="SÍ",F83,0)</f>
        <v>0</v>
      </c>
      <c r="I83" s="113" t="s">
        <v>14</v>
      </c>
      <c r="J83" s="92">
        <f t="shared" ref="J83:J85" si="50">IF(I83="SÍ",H83,0)</f>
        <v>0</v>
      </c>
      <c r="K83" s="67"/>
      <c r="L83" s="67"/>
      <c r="M83" s="71"/>
      <c r="N83" s="67"/>
      <c r="O83" s="98" t="s">
        <v>195</v>
      </c>
      <c r="P83" s="61"/>
      <c r="Q83" s="62"/>
      <c r="R83" s="62"/>
      <c r="S83" s="62"/>
      <c r="T83" s="62"/>
      <c r="U83" s="62"/>
      <c r="V83" s="62"/>
      <c r="W83" s="62"/>
      <c r="X83" s="62"/>
      <c r="Y83" s="62"/>
      <c r="Z83" s="62"/>
    </row>
    <row r="84">
      <c r="A84" s="184"/>
      <c r="B84" s="185" t="s">
        <v>252</v>
      </c>
      <c r="C84" s="112"/>
      <c r="D84" s="137" t="s">
        <v>194</v>
      </c>
      <c r="E84" s="112"/>
      <c r="F84" s="81">
        <v>1.0</v>
      </c>
      <c r="G84" s="100" t="s">
        <v>14</v>
      </c>
      <c r="H84" s="92">
        <f t="shared" si="49"/>
        <v>0</v>
      </c>
      <c r="I84" s="113" t="s">
        <v>14</v>
      </c>
      <c r="J84" s="92">
        <f t="shared" si="50"/>
        <v>0</v>
      </c>
      <c r="K84" s="67"/>
      <c r="L84" s="67"/>
      <c r="M84" s="71"/>
      <c r="N84" s="67"/>
      <c r="O84" s="98" t="s">
        <v>195</v>
      </c>
      <c r="P84" s="61"/>
      <c r="Q84" s="62"/>
      <c r="R84" s="62"/>
      <c r="S84" s="62"/>
      <c r="T84" s="62"/>
      <c r="U84" s="62"/>
      <c r="V84" s="62"/>
      <c r="W84" s="62"/>
      <c r="X84" s="62"/>
      <c r="Y84" s="62"/>
      <c r="Z84" s="62"/>
    </row>
    <row r="85">
      <c r="A85" s="184"/>
      <c r="B85" s="185" t="s">
        <v>253</v>
      </c>
      <c r="C85" s="112"/>
      <c r="D85" s="137" t="s">
        <v>194</v>
      </c>
      <c r="E85" s="112"/>
      <c r="F85" s="81">
        <v>1.0</v>
      </c>
      <c r="G85" s="100" t="s">
        <v>14</v>
      </c>
      <c r="H85" s="92">
        <f t="shared" si="49"/>
        <v>0</v>
      </c>
      <c r="I85" s="113" t="s">
        <v>14</v>
      </c>
      <c r="J85" s="92">
        <f t="shared" si="50"/>
        <v>0</v>
      </c>
      <c r="K85" s="67"/>
      <c r="L85" s="67"/>
      <c r="M85" s="71"/>
      <c r="N85" s="67"/>
      <c r="O85" s="98" t="s">
        <v>195</v>
      </c>
      <c r="P85" s="61"/>
      <c r="Q85" s="62"/>
      <c r="R85" s="62"/>
      <c r="S85" s="62"/>
      <c r="T85" s="62"/>
      <c r="U85" s="62"/>
      <c r="V85" s="62"/>
      <c r="W85" s="62"/>
      <c r="X85" s="62"/>
      <c r="Y85" s="62"/>
      <c r="Z85" s="62"/>
    </row>
    <row r="86">
      <c r="A86" s="63" t="s">
        <v>230</v>
      </c>
      <c r="B86" s="148" t="s">
        <v>220</v>
      </c>
      <c r="C86" s="112"/>
      <c r="D86" s="179" t="s">
        <v>226</v>
      </c>
      <c r="E86" s="180"/>
      <c r="F86" s="76" t="s">
        <v>189</v>
      </c>
      <c r="G86" s="174"/>
      <c r="H86" s="181">
        <f>SUM(H87:H89)</f>
        <v>0</v>
      </c>
      <c r="I86" s="70">
        <v>45326.0</v>
      </c>
      <c r="J86" s="67"/>
      <c r="K86" s="67"/>
      <c r="L86" s="67"/>
      <c r="M86" s="67"/>
      <c r="N86" s="132">
        <f>SUM(J87:J89)</f>
        <v>0</v>
      </c>
      <c r="O86" s="71"/>
      <c r="P86" s="61"/>
      <c r="Q86" s="62"/>
      <c r="R86" s="62"/>
      <c r="S86" s="62"/>
      <c r="T86" s="62"/>
      <c r="U86" s="62"/>
      <c r="V86" s="62"/>
      <c r="W86" s="62"/>
      <c r="X86" s="62"/>
      <c r="Y86" s="62"/>
      <c r="Z86" s="62"/>
    </row>
    <row r="87">
      <c r="A87" s="186" t="s">
        <v>194</v>
      </c>
      <c r="B87" s="183" t="s">
        <v>254</v>
      </c>
      <c r="C87" s="180"/>
      <c r="D87" s="137" t="s">
        <v>194</v>
      </c>
      <c r="E87" s="112"/>
      <c r="F87" s="81">
        <v>1.0</v>
      </c>
      <c r="G87" s="100" t="s">
        <v>14</v>
      </c>
      <c r="H87" s="92">
        <f t="shared" ref="H87:H89" si="51">IF(G87="SÍ",F87,0)</f>
        <v>0</v>
      </c>
      <c r="I87" s="113" t="s">
        <v>14</v>
      </c>
      <c r="J87" s="92">
        <f t="shared" ref="J87:J89" si="52">IF(I87="SÍ",H87,0)</f>
        <v>0</v>
      </c>
      <c r="K87" s="67"/>
      <c r="L87" s="67"/>
      <c r="M87" s="71"/>
      <c r="N87" s="67"/>
      <c r="O87" s="98" t="s">
        <v>195</v>
      </c>
      <c r="P87" s="61"/>
      <c r="Q87" s="62"/>
      <c r="R87" s="62"/>
      <c r="S87" s="62"/>
      <c r="T87" s="62"/>
      <c r="U87" s="62"/>
      <c r="V87" s="62"/>
      <c r="W87" s="62"/>
      <c r="X87" s="62"/>
      <c r="Y87" s="62"/>
      <c r="Z87" s="62"/>
    </row>
    <row r="88">
      <c r="A88" s="99"/>
      <c r="B88" s="185" t="s">
        <v>255</v>
      </c>
      <c r="C88" s="112"/>
      <c r="D88" s="137" t="s">
        <v>233</v>
      </c>
      <c r="E88" s="112"/>
      <c r="F88" s="81">
        <v>1.0</v>
      </c>
      <c r="G88" s="100" t="s">
        <v>14</v>
      </c>
      <c r="H88" s="92">
        <f t="shared" si="51"/>
        <v>0</v>
      </c>
      <c r="I88" s="113" t="s">
        <v>14</v>
      </c>
      <c r="J88" s="92">
        <f t="shared" si="52"/>
        <v>0</v>
      </c>
      <c r="K88" s="67"/>
      <c r="L88" s="67"/>
      <c r="M88" s="71"/>
      <c r="N88" s="67"/>
      <c r="O88" s="98" t="s">
        <v>195</v>
      </c>
      <c r="P88" s="61"/>
      <c r="Q88" s="62"/>
      <c r="R88" s="62"/>
      <c r="S88" s="62"/>
      <c r="T88" s="62"/>
      <c r="U88" s="62"/>
      <c r="V88" s="62"/>
      <c r="W88" s="62"/>
      <c r="X88" s="62"/>
      <c r="Y88" s="62"/>
      <c r="Z88" s="62"/>
    </row>
    <row r="89">
      <c r="A89" s="99"/>
      <c r="B89" s="185" t="s">
        <v>256</v>
      </c>
      <c r="C89" s="112"/>
      <c r="D89" s="137" t="s">
        <v>194</v>
      </c>
      <c r="E89" s="112"/>
      <c r="F89" s="81">
        <v>1.0</v>
      </c>
      <c r="G89" s="100" t="s">
        <v>14</v>
      </c>
      <c r="H89" s="92">
        <f t="shared" si="51"/>
        <v>0</v>
      </c>
      <c r="I89" s="113" t="s">
        <v>14</v>
      </c>
      <c r="J89" s="92">
        <f t="shared" si="52"/>
        <v>0</v>
      </c>
      <c r="K89" s="67"/>
      <c r="L89" s="67"/>
      <c r="M89" s="71"/>
      <c r="N89" s="67"/>
      <c r="O89" s="98" t="s">
        <v>195</v>
      </c>
      <c r="P89" s="61"/>
      <c r="Q89" s="62"/>
      <c r="R89" s="62"/>
      <c r="S89" s="62"/>
      <c r="T89" s="62"/>
      <c r="U89" s="62"/>
      <c r="V89" s="62"/>
      <c r="W89" s="62"/>
      <c r="X89" s="62"/>
      <c r="Y89" s="62"/>
      <c r="Z89" s="62"/>
    </row>
    <row r="90">
      <c r="A90" s="102"/>
      <c r="B90" s="65"/>
      <c r="C90" s="110"/>
      <c r="D90" s="102"/>
      <c r="E90" s="143"/>
      <c r="F90" s="226"/>
      <c r="G90" s="227"/>
      <c r="H90" s="227"/>
      <c r="I90" s="58"/>
      <c r="J90" s="58"/>
      <c r="K90" s="58"/>
      <c r="L90" s="58"/>
      <c r="M90" s="71"/>
      <c r="N90" s="71"/>
      <c r="O90" s="71"/>
      <c r="P90" s="61"/>
      <c r="Q90" s="62"/>
      <c r="R90" s="62"/>
      <c r="S90" s="62"/>
      <c r="T90" s="62"/>
      <c r="U90" s="62"/>
      <c r="V90" s="62"/>
      <c r="W90" s="62"/>
      <c r="X90" s="62"/>
      <c r="Y90" s="62"/>
      <c r="Z90" s="62"/>
    </row>
    <row r="91">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row>
    <row r="92">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row>
    <row r="93">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row>
    <row r="94">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row>
    <row r="95">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row>
    <row r="96">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row>
    <row r="97">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row>
    <row r="98">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row>
    <row r="99">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row>
    <row r="100">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sheetData>
  <mergeCells count="39">
    <mergeCell ref="I1:J1"/>
    <mergeCell ref="I42:J42"/>
    <mergeCell ref="B69:D69"/>
    <mergeCell ref="F69:G69"/>
    <mergeCell ref="B70:D70"/>
    <mergeCell ref="F70:G70"/>
    <mergeCell ref="I70:K70"/>
    <mergeCell ref="D75:E75"/>
    <mergeCell ref="F75:G75"/>
    <mergeCell ref="B72:D72"/>
    <mergeCell ref="B73:C73"/>
    <mergeCell ref="F73:G73"/>
    <mergeCell ref="B74:C74"/>
    <mergeCell ref="D74:E74"/>
    <mergeCell ref="F74:G74"/>
    <mergeCell ref="B75:C75"/>
    <mergeCell ref="B76:C76"/>
    <mergeCell ref="D76:E76"/>
    <mergeCell ref="F76:G76"/>
    <mergeCell ref="B77:C77"/>
    <mergeCell ref="D78:G78"/>
    <mergeCell ref="B79:G79"/>
    <mergeCell ref="B81:C81"/>
    <mergeCell ref="B85:C85"/>
    <mergeCell ref="B86:C86"/>
    <mergeCell ref="B87:C87"/>
    <mergeCell ref="B88:C88"/>
    <mergeCell ref="B89:C89"/>
    <mergeCell ref="D86:E86"/>
    <mergeCell ref="D87:E87"/>
    <mergeCell ref="D88:E88"/>
    <mergeCell ref="D89:E89"/>
    <mergeCell ref="B82:C82"/>
    <mergeCell ref="D82:E82"/>
    <mergeCell ref="B83:C83"/>
    <mergeCell ref="D83:E83"/>
    <mergeCell ref="B84:C84"/>
    <mergeCell ref="D84:E84"/>
    <mergeCell ref="D85:E85"/>
  </mergeCells>
  <dataValidations>
    <dataValidation type="list" allowBlank="1" sqref="E42 E46 E52">
      <formula1>"No,Sí"</formula1>
    </dataValidation>
    <dataValidation type="list" allowBlank="1" showErrorMessage="1" sqref="D78">
      <formula1>"Seleccione una opción,a) Adaptación de una obra que forme parte de la literatura canaria.,b) Obra cuya acción,o al menos una parte relevante de la acción,tenga lugar en Canarias.,c) Proyecto con una presencia relevante o puesta en valor del patrimonio cul"&amp;"tural,la cultura o la historia de Canarias."</formula1>
    </dataValidation>
    <dataValidation type="list" allowBlank="1" showErrorMessage="1" sqref="C7:C11 F7:F11 I7:I11 L7:L11 C13:C17 F13:F17 I13:I17 L13:L17 C19:C23 F19:F23 I19:I23 L19:L23 C25:C29 F25:F29 I25:I29 L25:L29 C31:C35 F31:F35 I31:I35 L31:L35 C37:C41 F37:F41 I37:I41 L37:L41 K42 C44:C48 F44:F48 I44:I48 L44:L48 C51:C55 F51:F55 I51:I55 L51:L55 C57:C61 F57:F61 I57:I61 L57:L61 C63:C67 I63:I67 F70 I70 D74:D76 B78 I78 G83:G85 I83:I85 G87:G89 I87:I89">
      <formula1>"No verificado,SÍ,NO"</formula1>
    </dataValidation>
  </dataValidations>
  <printOptions gridLines="1" horizontalCentered="1"/>
  <pageMargins bottom="0.75" footer="0.0" header="0.0" left="0.7" right="0.7" top="0.75"/>
  <pageSetup fitToHeight="0" paperSize="9"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1" max="1" width="7.38"/>
    <col customWidth="1" min="2" max="2" width="28.75"/>
    <col customWidth="1" min="3" max="3" width="11.5"/>
    <col customWidth="1" min="4" max="4" width="28.75"/>
  </cols>
  <sheetData>
    <row r="1">
      <c r="A1" s="228"/>
      <c r="B1" s="2" t="s">
        <v>1</v>
      </c>
      <c r="C1" s="2"/>
      <c r="D1" s="3" t="s">
        <v>257</v>
      </c>
    </row>
    <row r="2">
      <c r="A2" s="4"/>
      <c r="B2" s="5" t="s">
        <v>3</v>
      </c>
      <c r="C2" s="6" t="s">
        <v>4</v>
      </c>
      <c r="D2" s="6" t="s">
        <v>5</v>
      </c>
    </row>
    <row r="3">
      <c r="A3" s="12"/>
      <c r="B3" s="18" t="s">
        <v>258</v>
      </c>
      <c r="C3" s="14"/>
      <c r="D3" s="13"/>
    </row>
    <row r="4">
      <c r="A4" s="12"/>
      <c r="B4" s="18" t="s">
        <v>259</v>
      </c>
      <c r="C4" s="14"/>
      <c r="D4" s="13"/>
    </row>
    <row r="5">
      <c r="A5" s="12"/>
      <c r="B5" s="18" t="s">
        <v>260</v>
      </c>
      <c r="C5" s="14"/>
      <c r="D5" s="13"/>
    </row>
    <row r="6">
      <c r="A6" s="12"/>
      <c r="B6" s="18" t="s">
        <v>261</v>
      </c>
      <c r="C6" s="14"/>
      <c r="D6" s="13"/>
    </row>
    <row r="7">
      <c r="A7" s="4" t="s">
        <v>8</v>
      </c>
      <c r="B7" s="6" t="s">
        <v>9</v>
      </c>
      <c r="C7" s="5" t="s">
        <v>14</v>
      </c>
      <c r="D7" s="11"/>
    </row>
    <row r="8">
      <c r="A8" s="32"/>
      <c r="B8" s="21"/>
      <c r="C8" s="13"/>
      <c r="D8" s="14"/>
    </row>
    <row r="9">
      <c r="A9" s="9" t="s">
        <v>214</v>
      </c>
      <c r="B9" s="27" t="s">
        <v>262</v>
      </c>
      <c r="C9" s="6"/>
      <c r="D9" s="11"/>
    </row>
    <row r="10">
      <c r="A10" s="16" t="s">
        <v>11</v>
      </c>
      <c r="B10" s="13" t="s">
        <v>12</v>
      </c>
      <c r="C10" s="17"/>
      <c r="D10" s="14"/>
    </row>
    <row r="11">
      <c r="A11" s="16" t="s">
        <v>263</v>
      </c>
      <c r="B11" s="21" t="s">
        <v>264</v>
      </c>
      <c r="C11" s="229"/>
      <c r="D11" s="17"/>
    </row>
    <row r="12">
      <c r="A12" s="19"/>
      <c r="B12" s="21" t="s">
        <v>265</v>
      </c>
      <c r="C12" s="229"/>
      <c r="D12" s="17"/>
    </row>
    <row r="13">
      <c r="A13" s="22"/>
      <c r="B13" s="50" t="str">
        <f t="shared" ref="B13:B14" si="1">B4</f>
        <v>[Productora beneficiaria]</v>
      </c>
      <c r="C13" s="230">
        <v>0.0</v>
      </c>
      <c r="D13" s="19"/>
    </row>
    <row r="14">
      <c r="A14" s="22"/>
      <c r="B14" s="231" t="str">
        <f t="shared" si="1"/>
        <v>[Coproductora española no beneficiaria]</v>
      </c>
      <c r="C14" s="230">
        <v>0.0</v>
      </c>
      <c r="D14" s="19"/>
    </row>
    <row r="15">
      <c r="A15" s="22"/>
      <c r="B15" s="50" t="s">
        <v>266</v>
      </c>
      <c r="C15" s="232">
        <f>C13+C14</f>
        <v>0</v>
      </c>
      <c r="D15" s="19" t="s">
        <v>267</v>
      </c>
    </row>
    <row r="16">
      <c r="A16" s="22"/>
      <c r="B16" s="21" t="s">
        <v>268</v>
      </c>
      <c r="C16" s="229"/>
      <c r="D16" s="19"/>
    </row>
    <row r="17">
      <c r="A17" s="12"/>
      <c r="B17" s="50" t="str">
        <f>B6</f>
        <v>[nombre de coproductora extranjera]</v>
      </c>
      <c r="C17" s="230">
        <v>0.0</v>
      </c>
      <c r="D17" s="19" t="s">
        <v>269</v>
      </c>
    </row>
    <row r="18">
      <c r="A18" s="12"/>
      <c r="B18" s="50" t="str">
        <f> "TOTAL "&amp;B11</f>
        <v>TOTAL Compromiso de gasto </v>
      </c>
      <c r="C18" s="233">
        <f>C15+C17</f>
        <v>0</v>
      </c>
      <c r="D18" s="19" t="s">
        <v>269</v>
      </c>
    </row>
    <row r="19">
      <c r="A19" s="16" t="s">
        <v>19</v>
      </c>
      <c r="B19" s="21" t="s">
        <v>270</v>
      </c>
      <c r="C19" s="14"/>
      <c r="D19" s="14"/>
    </row>
    <row r="20">
      <c r="A20" s="12"/>
      <c r="B20" s="13" t="s">
        <v>271</v>
      </c>
      <c r="C20" s="234">
        <v>0.5</v>
      </c>
      <c r="D20" s="19" t="s">
        <v>272</v>
      </c>
    </row>
    <row r="21">
      <c r="A21" s="16" t="s">
        <v>33</v>
      </c>
      <c r="B21" s="21" t="s">
        <v>34</v>
      </c>
      <c r="C21" s="44"/>
      <c r="D21" s="17"/>
    </row>
    <row r="22">
      <c r="A22" s="12"/>
      <c r="B22" s="21" t="s">
        <v>273</v>
      </c>
      <c r="C22" s="230">
        <v>0.0</v>
      </c>
      <c r="D22" s="17"/>
    </row>
    <row r="23">
      <c r="A23" s="12"/>
      <c r="B23" s="13"/>
      <c r="C23" s="17"/>
      <c r="D23" s="17"/>
    </row>
    <row r="24">
      <c r="A24" s="15" t="s">
        <v>42</v>
      </c>
      <c r="B24" s="27" t="s">
        <v>274</v>
      </c>
      <c r="C24" s="37"/>
      <c r="D24" s="36"/>
    </row>
    <row r="25">
      <c r="A25" s="12"/>
      <c r="B25" s="50" t="str">
        <f t="shared" ref="B25:B26" si="2">"Coste declarado "&amp;B4</f>
        <v>Coste declarado [Productora beneficiaria]</v>
      </c>
      <c r="C25" s="230">
        <v>0.0</v>
      </c>
      <c r="D25" s="235"/>
    </row>
    <row r="26">
      <c r="A26" s="12"/>
      <c r="B26" s="50" t="str">
        <f t="shared" si="2"/>
        <v>Coste declarado [Coproductora española no beneficiaria]</v>
      </c>
      <c r="C26" s="230">
        <v>0.0</v>
      </c>
      <c r="D26" s="235"/>
    </row>
    <row r="27">
      <c r="A27" s="12"/>
      <c r="B27" s="50" t="s">
        <v>275</v>
      </c>
      <c r="C27" s="236">
        <f>C25+C26</f>
        <v>0</v>
      </c>
      <c r="D27" s="235"/>
    </row>
    <row r="28">
      <c r="A28" s="12"/>
      <c r="B28" s="14"/>
      <c r="C28" s="40"/>
      <c r="D28" s="237"/>
    </row>
    <row r="29">
      <c r="A29" s="15" t="s">
        <v>87</v>
      </c>
      <c r="B29" s="27" t="s">
        <v>276</v>
      </c>
      <c r="C29" s="26"/>
      <c r="D29" s="36"/>
    </row>
    <row r="30">
      <c r="A30" s="15" t="s">
        <v>277</v>
      </c>
      <c r="B30" s="50" t="s">
        <v>278</v>
      </c>
      <c r="C30" s="238"/>
      <c r="D30" s="235"/>
    </row>
    <row r="31">
      <c r="A31" s="16" t="s">
        <v>279</v>
      </c>
      <c r="B31" s="50" t="str">
        <f>B4&amp;": "&amp;B30&amp;" declarado"</f>
        <v>[Productora beneficiaria]: Coste de realización declarado</v>
      </c>
      <c r="C31" s="230">
        <v>0.0</v>
      </c>
      <c r="D31" s="235"/>
    </row>
    <row r="32">
      <c r="A32" s="12"/>
      <c r="B32" s="19" t="s">
        <v>280</v>
      </c>
      <c r="C32" s="35">
        <v>0.0</v>
      </c>
      <c r="D32" s="14" t="s">
        <v>281</v>
      </c>
    </row>
    <row r="33">
      <c r="A33" s="12"/>
      <c r="B33" s="50" t="str">
        <f>B4&amp;": "&amp;B30&amp;" reconocido"</f>
        <v>[Productora beneficiaria]: Coste de realización reconocido</v>
      </c>
      <c r="C33" s="238">
        <f>C31-C32</f>
        <v>0</v>
      </c>
      <c r="D33" s="239"/>
    </row>
    <row r="34">
      <c r="A34" s="12"/>
      <c r="B34" s="21"/>
      <c r="C34" s="240"/>
      <c r="D34" s="19"/>
    </row>
    <row r="35">
      <c r="A35" s="16" t="s">
        <v>282</v>
      </c>
      <c r="B35" s="50" t="str">
        <f>B5&amp;": "&amp;B30&amp;" declarado"</f>
        <v>[Coproductora española no beneficiaria]: Coste de realización declarado</v>
      </c>
      <c r="C35" s="230">
        <v>0.0</v>
      </c>
      <c r="D35" s="14"/>
    </row>
    <row r="36">
      <c r="A36" s="16"/>
      <c r="B36" s="19" t="s">
        <v>280</v>
      </c>
      <c r="C36" s="35">
        <v>0.0</v>
      </c>
      <c r="D36" s="14"/>
    </row>
    <row r="37">
      <c r="A37" s="22"/>
      <c r="B37" s="50" t="str">
        <f>B5&amp;": "&amp;B30&amp;" declarado"</f>
        <v>[Coproductora española no beneficiaria]: Coste de realización declarado</v>
      </c>
      <c r="C37" s="238">
        <f>C35-C36</f>
        <v>0</v>
      </c>
      <c r="D37" s="19"/>
    </row>
    <row r="38">
      <c r="A38" s="16" t="s">
        <v>277</v>
      </c>
      <c r="B38" s="50" t="str">
        <f>B30&amp;" reconocido total"</f>
        <v>Coste de realización reconocido total</v>
      </c>
      <c r="C38" s="238">
        <f>C33+C37</f>
        <v>0</v>
      </c>
      <c r="D38" s="19"/>
    </row>
    <row r="39">
      <c r="A39" s="33"/>
      <c r="B39" s="50" t="s">
        <v>283</v>
      </c>
      <c r="C39" s="241" t="str">
        <f>C33/C38</f>
        <v>#DIV/0!</v>
      </c>
      <c r="D39" s="17"/>
    </row>
    <row r="40">
      <c r="A40" s="33"/>
      <c r="B40" s="50" t="s">
        <v>284</v>
      </c>
      <c r="C40" s="241" t="str">
        <f>C37/C38</f>
        <v>#DIV/0!</v>
      </c>
      <c r="D40" s="14"/>
    </row>
    <row r="41">
      <c r="A41" s="33"/>
      <c r="B41" s="21"/>
      <c r="C41" s="242"/>
      <c r="D41" s="14"/>
    </row>
    <row r="42">
      <c r="A42" s="15" t="s">
        <v>285</v>
      </c>
      <c r="B42" s="50" t="s">
        <v>286</v>
      </c>
      <c r="C42" s="238"/>
      <c r="D42" s="17"/>
    </row>
    <row r="43">
      <c r="A43" s="15" t="s">
        <v>287</v>
      </c>
      <c r="B43" s="21" t="s">
        <v>134</v>
      </c>
      <c r="C43" s="243">
        <v>0.07</v>
      </c>
      <c r="D43" s="14"/>
    </row>
    <row r="44">
      <c r="A44" s="15"/>
      <c r="B44" s="21" t="str">
        <f>B43&amp;" de "&amp;$B$4</f>
        <v>Gastos generales de [Productora beneficiaria]</v>
      </c>
      <c r="C44" s="229"/>
      <c r="D44" s="14"/>
    </row>
    <row r="45">
      <c r="A45" s="22"/>
      <c r="B45" s="19" t="s">
        <v>288</v>
      </c>
      <c r="C45" s="35">
        <v>0.0</v>
      </c>
      <c r="D45" s="17"/>
    </row>
    <row r="46">
      <c r="A46" s="33"/>
      <c r="B46" s="19" t="s">
        <v>280</v>
      </c>
      <c r="C46" s="35">
        <v>0.0</v>
      </c>
      <c r="D46" s="17"/>
    </row>
    <row r="47">
      <c r="A47" s="33"/>
      <c r="B47" s="244" t="str">
        <f>B43&amp;" verificados de "&amp;$B$4</f>
        <v>Gastos generales verificados de [Productora beneficiaria]</v>
      </c>
      <c r="C47" s="245">
        <f>C45-C46</f>
        <v>0</v>
      </c>
      <c r="D47" s="19"/>
    </row>
    <row r="48">
      <c r="A48" s="33"/>
      <c r="B48" s="21" t="str">
        <f>B43&amp;" de "&amp;$B$5</f>
        <v>Gastos generales de [Coproductora española no beneficiaria]</v>
      </c>
      <c r="C48" s="229"/>
      <c r="D48" s="17"/>
    </row>
    <row r="49">
      <c r="A49" s="33"/>
      <c r="B49" s="19" t="s">
        <v>288</v>
      </c>
      <c r="C49" s="35">
        <v>0.0</v>
      </c>
      <c r="D49" s="14"/>
    </row>
    <row r="50">
      <c r="A50" s="22"/>
      <c r="B50" s="19" t="s">
        <v>280</v>
      </c>
      <c r="C50" s="35">
        <v>0.0</v>
      </c>
      <c r="D50" s="14"/>
    </row>
    <row r="51">
      <c r="A51" s="33"/>
      <c r="B51" s="244" t="str">
        <f>B43&amp;" verificados de "&amp;$B$5</f>
        <v>Gastos generales verificados de [Coproductora española no beneficiaria]</v>
      </c>
      <c r="C51" s="245">
        <f>C49-C50</f>
        <v>0</v>
      </c>
      <c r="D51" s="21"/>
    </row>
    <row r="52">
      <c r="A52" s="33"/>
      <c r="B52" s="50" t="str">
        <f>"Total "&amp;B43&amp;" verificados"</f>
        <v>Total Gastos generales verificados</v>
      </c>
      <c r="C52" s="238">
        <f>C47+C51</f>
        <v>0</v>
      </c>
      <c r="D52" s="21"/>
    </row>
    <row r="53">
      <c r="A53" s="12"/>
      <c r="B53" s="246" t="str">
        <f>"Límite de "&amp;B43</f>
        <v>Límite de Gastos generales</v>
      </c>
      <c r="C53" s="245">
        <f>$C$38*C43</f>
        <v>0</v>
      </c>
      <c r="D53" s="19"/>
    </row>
    <row r="54">
      <c r="A54" s="12"/>
      <c r="B54" s="50" t="str">
        <f>B43&amp;" reconocidos"</f>
        <v>Gastos generales reconocidos</v>
      </c>
      <c r="C54" s="238">
        <f>MIN(C52,C53)</f>
        <v>0</v>
      </c>
      <c r="D54" s="19"/>
    </row>
    <row r="55">
      <c r="A55" s="12"/>
      <c r="B55" s="41" t="str">
        <f>B43&amp;" de "&amp;$B$4</f>
        <v>Gastos generales de [Productora beneficiaria]</v>
      </c>
      <c r="C55" s="247">
        <f>IF(C52=0,0,C47/C52*C54)</f>
        <v>0</v>
      </c>
      <c r="D55" s="19"/>
    </row>
    <row r="56">
      <c r="A56" s="12"/>
      <c r="B56" s="41" t="str">
        <f>B43&amp;" de "&amp;$B$5</f>
        <v>Gastos generales de [Coproductora española no beneficiaria]</v>
      </c>
      <c r="C56" s="247">
        <f>IF(C52=0,0,C51/C52*C54)</f>
        <v>0</v>
      </c>
      <c r="D56" s="19"/>
    </row>
    <row r="57">
      <c r="A57" s="15" t="s">
        <v>289</v>
      </c>
      <c r="B57" s="21" t="s">
        <v>290</v>
      </c>
      <c r="C57" s="243">
        <v>0.15</v>
      </c>
      <c r="D57" s="21"/>
    </row>
    <row r="58">
      <c r="A58" s="15"/>
      <c r="B58" s="21" t="str">
        <f>B57&amp;" de "&amp;$B$4</f>
        <v>Gastos financieros de [Productora beneficiaria]</v>
      </c>
      <c r="C58" s="229"/>
      <c r="D58" s="21"/>
    </row>
    <row r="59">
      <c r="A59" s="22"/>
      <c r="B59" s="19" t="s">
        <v>288</v>
      </c>
      <c r="C59" s="35">
        <v>0.0</v>
      </c>
      <c r="D59" s="19"/>
    </row>
    <row r="60">
      <c r="A60" s="33"/>
      <c r="B60" s="19" t="s">
        <v>280</v>
      </c>
      <c r="C60" s="35">
        <v>0.0</v>
      </c>
      <c r="D60" s="19"/>
    </row>
    <row r="61">
      <c r="A61" s="33"/>
      <c r="B61" s="244" t="str">
        <f>B57&amp;" verificados de "&amp;$B$4</f>
        <v>Gastos financieros verificados de [Productora beneficiaria]</v>
      </c>
      <c r="C61" s="245">
        <f>C59-C60</f>
        <v>0</v>
      </c>
      <c r="D61" s="19"/>
    </row>
    <row r="62">
      <c r="A62" s="33"/>
      <c r="B62" s="21" t="str">
        <f>B57&amp;" de "&amp;$B$5</f>
        <v>Gastos financieros de [Coproductora española no beneficiaria]</v>
      </c>
      <c r="C62" s="229"/>
      <c r="D62" s="21"/>
    </row>
    <row r="63">
      <c r="A63" s="33"/>
      <c r="B63" s="19" t="s">
        <v>288</v>
      </c>
      <c r="C63" s="35">
        <v>0.0</v>
      </c>
      <c r="D63" s="19"/>
    </row>
    <row r="64">
      <c r="A64" s="22"/>
      <c r="B64" s="19" t="s">
        <v>280</v>
      </c>
      <c r="C64" s="35">
        <v>0.0</v>
      </c>
      <c r="D64" s="19"/>
    </row>
    <row r="65">
      <c r="A65" s="33"/>
      <c r="B65" s="244" t="str">
        <f>B57&amp;" verificados de "&amp;$B$5</f>
        <v>Gastos financieros verificados de [Coproductora española no beneficiaria]</v>
      </c>
      <c r="C65" s="245">
        <f>C63-C64</f>
        <v>0</v>
      </c>
      <c r="D65" s="19"/>
    </row>
    <row r="66">
      <c r="A66" s="33"/>
      <c r="B66" s="50" t="str">
        <f>"Total "&amp;B57&amp;" verificados"</f>
        <v>Total Gastos financieros verificados</v>
      </c>
      <c r="C66" s="238">
        <f>C61+C65</f>
        <v>0</v>
      </c>
      <c r="D66" s="21"/>
    </row>
    <row r="67">
      <c r="A67" s="12"/>
      <c r="B67" s="246" t="str">
        <f>"Límite de "&amp;B57</f>
        <v>Límite de Gastos financieros</v>
      </c>
      <c r="C67" s="245">
        <f>$C$38*C57</f>
        <v>0</v>
      </c>
      <c r="D67" s="19"/>
    </row>
    <row r="68">
      <c r="A68" s="12"/>
      <c r="B68" s="50" t="str">
        <f>B57&amp;" reconocidos"</f>
        <v>Gastos financieros reconocidos</v>
      </c>
      <c r="C68" s="238">
        <f>MIN(C66,C67)</f>
        <v>0</v>
      </c>
      <c r="D68" s="21"/>
    </row>
    <row r="69">
      <c r="A69" s="12"/>
      <c r="B69" s="41" t="str">
        <f>B57&amp;" de "&amp;$B$4</f>
        <v>Gastos financieros de [Productora beneficiaria]</v>
      </c>
      <c r="C69" s="247">
        <f>IF(C66=0,0,C61/C66*C68)</f>
        <v>0</v>
      </c>
      <c r="D69" s="21"/>
    </row>
    <row r="70">
      <c r="A70" s="12"/>
      <c r="B70" s="41" t="str">
        <f>B57&amp;" de "&amp;$B$5</f>
        <v>Gastos financieros de [Coproductora española no beneficiaria]</v>
      </c>
      <c r="C70" s="247">
        <f>IF(C66=0,0,C65/C66*C68)</f>
        <v>0</v>
      </c>
      <c r="D70" s="21"/>
    </row>
    <row r="71">
      <c r="A71" s="15" t="s">
        <v>291</v>
      </c>
      <c r="B71" s="13" t="s">
        <v>292</v>
      </c>
      <c r="C71" s="240"/>
      <c r="D71" s="17"/>
    </row>
    <row r="72">
      <c r="A72" s="15"/>
      <c r="B72" s="18" t="s">
        <v>293</v>
      </c>
      <c r="C72" s="243">
        <v>0.08</v>
      </c>
      <c r="D72" s="17"/>
    </row>
    <row r="73">
      <c r="A73" s="15"/>
      <c r="B73" s="21" t="str">
        <f>B72&amp;" de "&amp;$B$4</f>
        <v>[Persona vinculada 1] de [Productora beneficiaria]</v>
      </c>
      <c r="C73" s="229"/>
      <c r="D73" s="21"/>
    </row>
    <row r="74">
      <c r="A74" s="22"/>
      <c r="B74" s="19" t="s">
        <v>288</v>
      </c>
      <c r="C74" s="35">
        <v>0.0</v>
      </c>
      <c r="D74" s="19"/>
    </row>
    <row r="75">
      <c r="A75" s="33"/>
      <c r="B75" s="19" t="s">
        <v>280</v>
      </c>
      <c r="C75" s="35">
        <v>0.0</v>
      </c>
      <c r="D75" s="19"/>
    </row>
    <row r="76">
      <c r="A76" s="33"/>
      <c r="B76" s="244" t="str">
        <f>B72&amp;" verificados de "&amp;$B$4</f>
        <v>[Persona vinculada 1] verificados de [Productora beneficiaria]</v>
      </c>
      <c r="C76" s="245">
        <f>C74-C75</f>
        <v>0</v>
      </c>
      <c r="D76" s="19"/>
    </row>
    <row r="77">
      <c r="A77" s="33"/>
      <c r="B77" s="21" t="str">
        <f>B72&amp;" de "&amp;$B$5</f>
        <v>[Persona vinculada 1] de [Coproductora española no beneficiaria]</v>
      </c>
      <c r="C77" s="229"/>
      <c r="D77" s="21"/>
    </row>
    <row r="78">
      <c r="A78" s="33"/>
      <c r="B78" s="19" t="s">
        <v>288</v>
      </c>
      <c r="C78" s="35">
        <v>0.0</v>
      </c>
      <c r="D78" s="19"/>
    </row>
    <row r="79">
      <c r="A79" s="22"/>
      <c r="B79" s="19" t="s">
        <v>280</v>
      </c>
      <c r="C79" s="35">
        <v>0.0</v>
      </c>
      <c r="D79" s="19"/>
    </row>
    <row r="80">
      <c r="A80" s="33"/>
      <c r="B80" s="244" t="str">
        <f>B72&amp;" verificados de "&amp;$B$5</f>
        <v>[Persona vinculada 1] verificados de [Coproductora española no beneficiaria]</v>
      </c>
      <c r="C80" s="245">
        <f>C78-C79</f>
        <v>0</v>
      </c>
      <c r="D80" s="19"/>
    </row>
    <row r="81">
      <c r="A81" s="33"/>
      <c r="B81" s="50" t="str">
        <f>"Total "&amp;B72&amp;" verificados"</f>
        <v>Total [Persona vinculada 1] verificados</v>
      </c>
      <c r="C81" s="238">
        <f>C76+C80</f>
        <v>0</v>
      </c>
      <c r="D81" s="21"/>
    </row>
    <row r="82">
      <c r="A82" s="12"/>
      <c r="B82" s="246" t="str">
        <f>"Límite de "&amp;B72</f>
        <v>Límite de [Persona vinculada 1]</v>
      </c>
      <c r="C82" s="245">
        <f>$C$38*C72</f>
        <v>0</v>
      </c>
      <c r="D82" s="19"/>
    </row>
    <row r="83">
      <c r="A83" s="12"/>
      <c r="B83" s="50" t="str">
        <f>B72&amp;" reconocidos"</f>
        <v>[Persona vinculada 1] reconocidos</v>
      </c>
      <c r="C83" s="238">
        <f>MIN(C81,C82)</f>
        <v>0</v>
      </c>
      <c r="D83" s="21"/>
    </row>
    <row r="84">
      <c r="A84" s="12"/>
      <c r="B84" s="41" t="str">
        <f>B72&amp;" de "&amp;$B$4</f>
        <v>[Persona vinculada 1] de [Productora beneficiaria]</v>
      </c>
      <c r="C84" s="247">
        <f>IF(C81=0,0,C76/C81*C83)</f>
        <v>0</v>
      </c>
      <c r="D84" s="21"/>
    </row>
    <row r="85">
      <c r="A85" s="12"/>
      <c r="B85" s="41" t="str">
        <f>B72&amp;" de "&amp;$B$5</f>
        <v>[Persona vinculada 1] de [Coproductora española no beneficiaria]</v>
      </c>
      <c r="C85" s="247">
        <f>IF(C81=0,0,C80/C81*C83)</f>
        <v>0</v>
      </c>
      <c r="D85" s="21"/>
    </row>
    <row r="86">
      <c r="A86" s="15"/>
      <c r="B86" s="18" t="s">
        <v>294</v>
      </c>
      <c r="C86" s="243">
        <v>0.08</v>
      </c>
      <c r="D86" s="17"/>
    </row>
    <row r="87">
      <c r="A87" s="15"/>
      <c r="B87" s="21" t="str">
        <f>B86&amp;" de "&amp;$B$4</f>
        <v>[Persona vinculada 2] de [Productora beneficiaria]</v>
      </c>
      <c r="C87" s="229"/>
      <c r="D87" s="17"/>
    </row>
    <row r="88">
      <c r="A88" s="16"/>
      <c r="B88" s="19" t="s">
        <v>288</v>
      </c>
      <c r="C88" s="35">
        <v>0.0</v>
      </c>
      <c r="D88" s="17"/>
    </row>
    <row r="89">
      <c r="A89" s="22"/>
      <c r="B89" s="19" t="s">
        <v>280</v>
      </c>
      <c r="C89" s="35">
        <v>0.0</v>
      </c>
      <c r="D89" s="17"/>
    </row>
    <row r="90">
      <c r="A90" s="12"/>
      <c r="B90" s="244" t="str">
        <f>B86&amp;" verificados de "&amp;$B$4</f>
        <v>[Persona vinculada 2] verificados de [Productora beneficiaria]</v>
      </c>
      <c r="C90" s="245">
        <f>C88-C89</f>
        <v>0</v>
      </c>
      <c r="D90" s="17"/>
    </row>
    <row r="91">
      <c r="A91" s="12"/>
      <c r="B91" s="21" t="str">
        <f>B86&amp;" de "&amp;$B$5</f>
        <v>[Persona vinculada 2] de [Coproductora española no beneficiaria]</v>
      </c>
      <c r="C91" s="229"/>
      <c r="D91" s="17"/>
    </row>
    <row r="92">
      <c r="A92" s="22"/>
      <c r="B92" s="19" t="s">
        <v>288</v>
      </c>
      <c r="C92" s="35">
        <v>0.0</v>
      </c>
      <c r="D92" s="17"/>
    </row>
    <row r="93">
      <c r="A93" s="12"/>
      <c r="B93" s="19" t="s">
        <v>280</v>
      </c>
      <c r="C93" s="35">
        <v>0.0</v>
      </c>
      <c r="D93" s="17"/>
    </row>
    <row r="94">
      <c r="A94" s="12"/>
      <c r="B94" s="244" t="str">
        <f>B86&amp;" verificados de "&amp;$B$5</f>
        <v>[Persona vinculada 2] verificados de [Coproductora española no beneficiaria]</v>
      </c>
      <c r="C94" s="245">
        <f>C92-C93</f>
        <v>0</v>
      </c>
      <c r="D94" s="17"/>
    </row>
    <row r="95">
      <c r="A95" s="22"/>
      <c r="B95" s="50" t="str">
        <f>"Total "&amp;B86&amp;" verificados"</f>
        <v>Total [Persona vinculada 2] verificados</v>
      </c>
      <c r="C95" s="238">
        <f>C90+C94</f>
        <v>0</v>
      </c>
      <c r="D95" s="17"/>
    </row>
    <row r="96">
      <c r="A96" s="12"/>
      <c r="B96" s="246" t="str">
        <f>"Límite de "&amp;B86</f>
        <v>Límite de [Persona vinculada 2]</v>
      </c>
      <c r="C96" s="245">
        <f>$C$38*C86</f>
        <v>0</v>
      </c>
      <c r="D96" s="17"/>
    </row>
    <row r="97">
      <c r="A97" s="12"/>
      <c r="B97" s="50" t="str">
        <f>B86&amp;" reconocidos"</f>
        <v>[Persona vinculada 2] reconocidos</v>
      </c>
      <c r="C97" s="238">
        <f>MIN(C95,C96)</f>
        <v>0</v>
      </c>
      <c r="D97" s="17"/>
    </row>
    <row r="98">
      <c r="A98" s="16"/>
      <c r="B98" s="41" t="str">
        <f>B86&amp;" de "&amp;$B$4</f>
        <v>[Persona vinculada 2] de [Productora beneficiaria]</v>
      </c>
      <c r="C98" s="247">
        <f>IF(C95=0,0,C90/C95*C97)</f>
        <v>0</v>
      </c>
      <c r="D98" s="17"/>
    </row>
    <row r="99">
      <c r="A99" s="16"/>
      <c r="B99" s="41" t="str">
        <f>B86&amp;" de "&amp;$B$5</f>
        <v>[Persona vinculada 2] de [Coproductora española no beneficiaria]</v>
      </c>
      <c r="C99" s="247">
        <f>IF(C95=0,0,C94/C95*C97)</f>
        <v>0</v>
      </c>
      <c r="D99" s="17"/>
    </row>
    <row r="100">
      <c r="A100" s="15"/>
      <c r="B100" s="18" t="s">
        <v>295</v>
      </c>
      <c r="C100" s="243">
        <v>0.08</v>
      </c>
      <c r="D100" s="17"/>
    </row>
    <row r="101">
      <c r="A101" s="15"/>
      <c r="B101" s="21" t="str">
        <f>B100&amp;" de "&amp;$B$4</f>
        <v>[Persona vinculada 3] de [Productora beneficiaria]</v>
      </c>
      <c r="C101" s="229"/>
      <c r="D101" s="17"/>
    </row>
    <row r="102">
      <c r="A102" s="16"/>
      <c r="B102" s="19" t="s">
        <v>288</v>
      </c>
      <c r="C102" s="35">
        <v>0.0</v>
      </c>
      <c r="D102" s="14"/>
    </row>
    <row r="103">
      <c r="A103" s="22"/>
      <c r="B103" s="19" t="s">
        <v>280</v>
      </c>
      <c r="C103" s="35">
        <v>0.0</v>
      </c>
      <c r="D103" s="17"/>
    </row>
    <row r="104">
      <c r="A104" s="12"/>
      <c r="B104" s="244" t="str">
        <f>B100&amp;" verificados de "&amp;$B$4</f>
        <v>[Persona vinculada 3] verificados de [Productora beneficiaria]</v>
      </c>
      <c r="C104" s="245">
        <f>C102-C103</f>
        <v>0</v>
      </c>
      <c r="D104" s="17"/>
    </row>
    <row r="105">
      <c r="A105" s="12"/>
      <c r="B105" s="21" t="str">
        <f>B100&amp;" de "&amp;$B$5</f>
        <v>[Persona vinculada 3] de [Coproductora española no beneficiaria]</v>
      </c>
      <c r="C105" s="229"/>
      <c r="D105" s="17"/>
    </row>
    <row r="106">
      <c r="A106" s="22"/>
      <c r="B106" s="19" t="s">
        <v>288</v>
      </c>
      <c r="C106" s="35">
        <v>0.0</v>
      </c>
      <c r="D106" s="17"/>
    </row>
    <row r="107">
      <c r="A107" s="12"/>
      <c r="B107" s="19" t="s">
        <v>280</v>
      </c>
      <c r="C107" s="35">
        <v>0.0</v>
      </c>
      <c r="D107" s="248"/>
    </row>
    <row r="108">
      <c r="A108" s="12"/>
      <c r="B108" s="244" t="str">
        <f>B100&amp;" verificados de "&amp;$B$5</f>
        <v>[Persona vinculada 3] verificados de [Coproductora española no beneficiaria]</v>
      </c>
      <c r="C108" s="245">
        <f>C106-C107</f>
        <v>0</v>
      </c>
      <c r="D108" s="17"/>
    </row>
    <row r="109">
      <c r="A109" s="22"/>
      <c r="B109" s="50" t="str">
        <f>"Total "&amp;B100&amp;" verificados"</f>
        <v>Total [Persona vinculada 3] verificados</v>
      </c>
      <c r="C109" s="238">
        <f>C104+C108</f>
        <v>0</v>
      </c>
      <c r="D109" s="17"/>
    </row>
    <row r="110">
      <c r="A110" s="12"/>
      <c r="B110" s="246" t="str">
        <f>"Límite de "&amp;B100</f>
        <v>Límite de [Persona vinculada 3]</v>
      </c>
      <c r="C110" s="245">
        <f>$C$38*C100</f>
        <v>0</v>
      </c>
      <c r="D110" s="17"/>
    </row>
    <row r="111">
      <c r="A111" s="12"/>
      <c r="B111" s="50" t="str">
        <f>B100&amp;" reconocidos"</f>
        <v>[Persona vinculada 3] reconocidos</v>
      </c>
      <c r="C111" s="238">
        <f>MIN(C109,C110)</f>
        <v>0</v>
      </c>
      <c r="D111" s="17"/>
    </row>
    <row r="112">
      <c r="A112" s="16"/>
      <c r="B112" s="41" t="str">
        <f>B100&amp;" de "&amp;$B$4</f>
        <v>[Persona vinculada 3] de [Productora beneficiaria]</v>
      </c>
      <c r="C112" s="247">
        <f>IF(C109=0,0,C104/C109*C111)</f>
        <v>0</v>
      </c>
      <c r="D112" s="17"/>
    </row>
    <row r="113">
      <c r="A113" s="16"/>
      <c r="B113" s="41" t="str">
        <f>B100&amp;" de "&amp;$B$5</f>
        <v>[Persona vinculada 3] de [Coproductora española no beneficiaria]</v>
      </c>
      <c r="C113" s="247">
        <f>IF(C109=0,0,C108/C109*C111)</f>
        <v>0</v>
      </c>
      <c r="D113" s="17"/>
    </row>
    <row r="114">
      <c r="A114" s="15"/>
      <c r="B114" s="18" t="s">
        <v>296</v>
      </c>
      <c r="C114" s="243">
        <v>0.08</v>
      </c>
      <c r="D114" s="19"/>
    </row>
    <row r="115">
      <c r="A115" s="15"/>
      <c r="B115" s="21" t="str">
        <f>B114&amp;" de "&amp;$B$4</f>
        <v>[Persona vinculada 4] de [Productora beneficiaria]</v>
      </c>
      <c r="C115" s="229"/>
      <c r="D115" s="19"/>
    </row>
    <row r="116">
      <c r="A116" s="16"/>
      <c r="B116" s="19" t="s">
        <v>288</v>
      </c>
      <c r="C116" s="35">
        <v>0.0</v>
      </c>
      <c r="D116" s="17"/>
    </row>
    <row r="117">
      <c r="A117" s="22"/>
      <c r="B117" s="19" t="s">
        <v>280</v>
      </c>
      <c r="C117" s="35">
        <v>0.0</v>
      </c>
      <c r="D117" s="14"/>
    </row>
    <row r="118">
      <c r="A118" s="12"/>
      <c r="B118" s="244" t="str">
        <f>B114&amp;" verificados de "&amp;$B$4</f>
        <v>[Persona vinculada 4] verificados de [Productora beneficiaria]</v>
      </c>
      <c r="C118" s="245">
        <f>C116-C117</f>
        <v>0</v>
      </c>
      <c r="D118" s="14"/>
    </row>
    <row r="119">
      <c r="A119" s="12"/>
      <c r="B119" s="21" t="str">
        <f>B114&amp;" de "&amp;$B$5</f>
        <v>[Persona vinculada 4] de [Coproductora española no beneficiaria]</v>
      </c>
      <c r="C119" s="229"/>
      <c r="D119" s="249"/>
    </row>
    <row r="120">
      <c r="A120" s="22"/>
      <c r="B120" s="19" t="s">
        <v>288</v>
      </c>
      <c r="C120" s="35">
        <v>0.0</v>
      </c>
      <c r="D120" s="14"/>
    </row>
    <row r="121">
      <c r="A121" s="12"/>
      <c r="B121" s="19" t="s">
        <v>280</v>
      </c>
      <c r="C121" s="35">
        <v>0.0</v>
      </c>
      <c r="D121" s="14"/>
    </row>
    <row r="122">
      <c r="A122" s="12"/>
      <c r="B122" s="244" t="str">
        <f>B114&amp;" verificados de "&amp;$B$5</f>
        <v>[Persona vinculada 4] verificados de [Coproductora española no beneficiaria]</v>
      </c>
      <c r="C122" s="245">
        <f>C120-C121</f>
        <v>0</v>
      </c>
      <c r="D122" s="14"/>
    </row>
    <row r="123">
      <c r="A123" s="22"/>
      <c r="B123" s="50" t="str">
        <f>"Total "&amp;B114&amp;" verificados"</f>
        <v>Total [Persona vinculada 4] verificados</v>
      </c>
      <c r="C123" s="238">
        <f>C118+C122</f>
        <v>0</v>
      </c>
      <c r="D123" s="14"/>
    </row>
    <row r="124">
      <c r="A124" s="12"/>
      <c r="B124" s="246" t="str">
        <f>"Límite de "&amp;B114</f>
        <v>Límite de [Persona vinculada 4]</v>
      </c>
      <c r="C124" s="245">
        <f>$C$38*C114</f>
        <v>0</v>
      </c>
      <c r="D124" s="14"/>
    </row>
    <row r="125">
      <c r="A125" s="12"/>
      <c r="B125" s="50" t="str">
        <f>B114&amp;" reconocidos"</f>
        <v>[Persona vinculada 4] reconocidos</v>
      </c>
      <c r="C125" s="238">
        <f>MIN(C123,C124)</f>
        <v>0</v>
      </c>
      <c r="D125" s="17"/>
    </row>
    <row r="126">
      <c r="A126" s="16"/>
      <c r="B126" s="41" t="str">
        <f>B114&amp;" de "&amp;$B$4</f>
        <v>[Persona vinculada 4] de [Productora beneficiaria]</v>
      </c>
      <c r="C126" s="247">
        <f>IF(C123=0,0,C118/C123*C125)</f>
        <v>0</v>
      </c>
      <c r="D126" s="17"/>
    </row>
    <row r="127">
      <c r="A127" s="16"/>
      <c r="B127" s="41" t="str">
        <f>B114&amp;" de "&amp;$B$5</f>
        <v>[Persona vinculada 4] de [Coproductora española no beneficiaria]</v>
      </c>
      <c r="C127" s="247">
        <f>IF(C123=0,0,C122/C123*C125)</f>
        <v>0</v>
      </c>
      <c r="D127" s="17"/>
    </row>
    <row r="128">
      <c r="A128" s="15" t="s">
        <v>297</v>
      </c>
      <c r="B128" s="21" t="s">
        <v>193</v>
      </c>
      <c r="C128" s="243">
        <v>0.05</v>
      </c>
      <c r="D128" s="17"/>
    </row>
    <row r="129">
      <c r="A129" s="15"/>
      <c r="B129" s="21" t="str">
        <f>B128&amp;" de "&amp;$B$4</f>
        <v>Producción ejecutiva de [Productora beneficiaria]</v>
      </c>
      <c r="C129" s="229"/>
      <c r="D129" s="17"/>
    </row>
    <row r="130">
      <c r="A130" s="16"/>
      <c r="B130" s="19" t="s">
        <v>288</v>
      </c>
      <c r="C130" s="35">
        <v>0.0</v>
      </c>
      <c r="D130" s="17"/>
    </row>
    <row r="131">
      <c r="A131" s="22"/>
      <c r="B131" s="19" t="s">
        <v>280</v>
      </c>
      <c r="C131" s="35">
        <v>0.0</v>
      </c>
      <c r="D131" s="17"/>
    </row>
    <row r="132">
      <c r="A132" s="12"/>
      <c r="B132" s="244" t="str">
        <f>B128&amp;" verificados de "&amp;$B$4</f>
        <v>Producción ejecutiva verificados de [Productora beneficiaria]</v>
      </c>
      <c r="C132" s="245">
        <f>C130-C131</f>
        <v>0</v>
      </c>
      <c r="D132" s="48"/>
    </row>
    <row r="133">
      <c r="A133" s="12"/>
      <c r="B133" s="21" t="str">
        <f>B128&amp;" de "&amp;$B$5</f>
        <v>Producción ejecutiva de [Coproductora española no beneficiaria]</v>
      </c>
      <c r="C133" s="229"/>
      <c r="D133" s="14"/>
    </row>
    <row r="134">
      <c r="A134" s="22"/>
      <c r="B134" s="19" t="s">
        <v>288</v>
      </c>
      <c r="C134" s="35">
        <v>0.0</v>
      </c>
      <c r="D134" s="17"/>
    </row>
    <row r="135">
      <c r="A135" s="12"/>
      <c r="B135" s="19" t="s">
        <v>280</v>
      </c>
      <c r="C135" s="35">
        <v>0.0</v>
      </c>
      <c r="D135" s="17"/>
    </row>
    <row r="136">
      <c r="A136" s="12"/>
      <c r="B136" s="244" t="str">
        <f>B128&amp;" verificados de "&amp;$B$5</f>
        <v>Producción ejecutiva verificados de [Coproductora española no beneficiaria]</v>
      </c>
      <c r="C136" s="245">
        <f>C134-C135</f>
        <v>0</v>
      </c>
      <c r="D136" s="19"/>
    </row>
    <row r="137">
      <c r="A137" s="22"/>
      <c r="B137" s="50" t="str">
        <f>"Total "&amp;B128&amp;" verificados"</f>
        <v>Total Producción ejecutiva verificados</v>
      </c>
      <c r="C137" s="238">
        <f>C132+C136</f>
        <v>0</v>
      </c>
      <c r="D137" s="17"/>
    </row>
    <row r="138">
      <c r="A138" s="12"/>
      <c r="B138" s="246" t="str">
        <f>"Límite de "&amp;B128</f>
        <v>Límite de Producción ejecutiva</v>
      </c>
      <c r="C138" s="245">
        <f>$C$38*C128</f>
        <v>0</v>
      </c>
      <c r="D138" s="17"/>
    </row>
    <row r="139">
      <c r="A139" s="12"/>
      <c r="B139" s="50" t="str">
        <f>B128&amp;" reconocidos"</f>
        <v>Producción ejecutiva reconocidos</v>
      </c>
      <c r="C139" s="238">
        <f>MIN(C137,C138)</f>
        <v>0</v>
      </c>
      <c r="D139" s="17"/>
    </row>
    <row r="140">
      <c r="A140" s="16"/>
      <c r="B140" s="41" t="str">
        <f>B128&amp;" de "&amp;$B$4</f>
        <v>Producción ejecutiva de [Productora beneficiaria]</v>
      </c>
      <c r="C140" s="247">
        <f>IF(C137=0,0,C132/C137*C139)</f>
        <v>0</v>
      </c>
      <c r="D140" s="17"/>
    </row>
    <row r="141">
      <c r="A141" s="16"/>
      <c r="B141" s="41" t="str">
        <f>B128&amp;" de "&amp;$B$5</f>
        <v>Producción ejecutiva de [Coproductora española no beneficiaria]</v>
      </c>
      <c r="C141" s="247">
        <f>IF(C137=0,0,C136/C137*C139)</f>
        <v>0</v>
      </c>
      <c r="D141" s="17"/>
    </row>
    <row r="142">
      <c r="A142" s="12"/>
      <c r="B142" s="14"/>
      <c r="C142" s="48"/>
      <c r="D142" s="48"/>
    </row>
    <row r="143">
      <c r="A143" s="12"/>
      <c r="B143" s="19" t="str">
        <f>B4&amp;": ¿Coincide la producción ejecutiva con persona vinculada? (ajuste)"</f>
        <v>[Productora beneficiaria]: ¿Coincide la producción ejecutiva con persona vinculada? (ajuste)</v>
      </c>
      <c r="C143" s="18" t="s">
        <v>178</v>
      </c>
      <c r="D143" s="48"/>
    </row>
    <row r="144">
      <c r="A144" s="12"/>
      <c r="B144" s="14" t="s">
        <v>298</v>
      </c>
      <c r="C144" s="230">
        <v>0.0</v>
      </c>
      <c r="D144" s="17"/>
    </row>
    <row r="145">
      <c r="A145" s="12"/>
      <c r="B145" s="14"/>
      <c r="C145" s="240"/>
      <c r="D145" s="17"/>
    </row>
    <row r="146">
      <c r="A146" s="12"/>
      <c r="B146" s="19" t="str">
        <f>B5&amp;": ¿Coincide la producción ejecutiva con persona vinculada? (ajuste)"</f>
        <v>[Coproductora española no beneficiaria]: ¿Coincide la producción ejecutiva con persona vinculada? (ajuste)</v>
      </c>
      <c r="C146" s="18" t="s">
        <v>178</v>
      </c>
      <c r="D146" s="17"/>
    </row>
    <row r="147">
      <c r="A147" s="12"/>
      <c r="B147" s="14" t="s">
        <v>298</v>
      </c>
      <c r="C147" s="250">
        <v>0.0</v>
      </c>
      <c r="D147" s="17"/>
    </row>
    <row r="148">
      <c r="A148" s="12"/>
      <c r="B148" s="14"/>
      <c r="C148" s="240"/>
      <c r="D148" s="17"/>
    </row>
    <row r="149">
      <c r="A149" s="15" t="s">
        <v>285</v>
      </c>
      <c r="B149" s="50" t="s">
        <v>299</v>
      </c>
      <c r="C149" s="238"/>
      <c r="D149" s="17"/>
    </row>
    <row r="150">
      <c r="A150" s="12"/>
      <c r="B150" s="50" t="str">
        <f t="shared" ref="B150:B151" si="3">"Total"&amp;B4</f>
        <v>Total[Productora beneficiaria]</v>
      </c>
      <c r="C150" s="238">
        <f>C55+C69+C84+C98+C112+C126+C140+C144</f>
        <v>0</v>
      </c>
      <c r="D150" s="17"/>
    </row>
    <row r="151">
      <c r="A151" s="16"/>
      <c r="B151" s="41" t="str">
        <f t="shared" si="3"/>
        <v>Total[Coproductora española no beneficiaria]</v>
      </c>
      <c r="C151" s="238">
        <f>C56+C70+C85+C99+C113+C127+C141+C147</f>
        <v>0</v>
      </c>
      <c r="D151" s="17"/>
    </row>
    <row r="152">
      <c r="A152" s="16"/>
      <c r="B152" s="41" t="s">
        <v>300</v>
      </c>
      <c r="C152" s="238">
        <f>C54+C68+C83+C97+C111+C125+C139+C144+C147</f>
        <v>0</v>
      </c>
      <c r="D152" s="17"/>
    </row>
    <row r="153">
      <c r="A153" s="12"/>
      <c r="B153" s="14"/>
      <c r="C153" s="240"/>
      <c r="D153" s="17"/>
    </row>
    <row r="154">
      <c r="A154" s="15" t="s">
        <v>301</v>
      </c>
      <c r="B154" s="13" t="s">
        <v>302</v>
      </c>
      <c r="C154" s="40"/>
      <c r="D154" s="17"/>
    </row>
    <row r="155">
      <c r="A155" s="16" t="s">
        <v>303</v>
      </c>
      <c r="B155" s="251" t="s">
        <v>304</v>
      </c>
      <c r="C155" s="252"/>
      <c r="D155" s="21"/>
    </row>
    <row r="156">
      <c r="A156" s="22"/>
      <c r="B156" s="253" t="str">
        <f>B155&amp;" "&amp; $B$4&amp;" declarados"</f>
        <v>Gastos de publicidad [Productora beneficiaria] declarados</v>
      </c>
      <c r="C156" s="254">
        <v>0.0</v>
      </c>
      <c r="D156" s="21"/>
    </row>
    <row r="157">
      <c r="A157" s="255"/>
      <c r="B157" s="253" t="s">
        <v>280</v>
      </c>
      <c r="C157" s="254">
        <v>0.0</v>
      </c>
      <c r="D157" s="21"/>
    </row>
    <row r="158">
      <c r="A158" s="255"/>
      <c r="B158" s="256" t="str">
        <f>B155&amp;" de "&amp;$B$4&amp;" reconocidos"</f>
        <v>Gastos de publicidad de [Productora beneficiaria] reconocidos</v>
      </c>
      <c r="C158" s="247">
        <f>C156-C157</f>
        <v>0</v>
      </c>
      <c r="D158" s="21"/>
    </row>
    <row r="159">
      <c r="A159" s="22"/>
      <c r="B159" s="253" t="str">
        <f>B155&amp;" "&amp; $B$5&amp;" declarados"</f>
        <v>Gastos de publicidad [Coproductora española no beneficiaria] declarados</v>
      </c>
      <c r="C159" s="254">
        <v>0.0</v>
      </c>
      <c r="D159" s="21"/>
    </row>
    <row r="160">
      <c r="A160" s="255"/>
      <c r="B160" s="253" t="s">
        <v>280</v>
      </c>
      <c r="C160" s="254">
        <v>0.0</v>
      </c>
      <c r="D160" s="21"/>
    </row>
    <row r="161">
      <c r="A161" s="255"/>
      <c r="B161" s="256" t="str">
        <f>B155&amp;" de "&amp;$B$5&amp;" reconocidos"</f>
        <v>Gastos de publicidad de [Coproductora española no beneficiaria] reconocidos</v>
      </c>
      <c r="C161" s="247">
        <f>C159-C160</f>
        <v>0</v>
      </c>
      <c r="D161" s="19"/>
    </row>
    <row r="162">
      <c r="A162" s="255"/>
      <c r="B162" s="256" t="str">
        <f>"Total: "&amp;B155</f>
        <v>Total: Gastos de publicidad</v>
      </c>
      <c r="C162" s="247">
        <f>C158+C161</f>
        <v>0</v>
      </c>
      <c r="D162" s="19"/>
    </row>
    <row r="163">
      <c r="A163" s="16" t="s">
        <v>303</v>
      </c>
      <c r="B163" s="251" t="s">
        <v>305</v>
      </c>
      <c r="C163" s="252"/>
      <c r="D163" s="21"/>
    </row>
    <row r="164">
      <c r="A164" s="22"/>
      <c r="B164" s="253" t="str">
        <f>B163&amp;" "&amp; $B$4&amp;" declarados"</f>
        <v>Gastos de copias, doblaje y subtitulado  [Productora beneficiaria] declarados</v>
      </c>
      <c r="C164" s="254">
        <v>0.0</v>
      </c>
      <c r="D164" s="19"/>
    </row>
    <row r="165">
      <c r="A165" s="255"/>
      <c r="B165" s="253" t="s">
        <v>280</v>
      </c>
      <c r="C165" s="254">
        <v>0.0</v>
      </c>
      <c r="D165" s="19"/>
    </row>
    <row r="166">
      <c r="A166" s="255"/>
      <c r="B166" s="256" t="str">
        <f>B163&amp;" de "&amp;$B$4&amp;" reconocidos"</f>
        <v>Gastos de copias, doblaje y subtitulado  de [Productora beneficiaria] reconocidos</v>
      </c>
      <c r="C166" s="247">
        <f>C164-C165</f>
        <v>0</v>
      </c>
      <c r="D166" s="19"/>
    </row>
    <row r="167">
      <c r="A167" s="22"/>
      <c r="B167" s="253" t="str">
        <f>B163&amp;" "&amp; $B$5&amp;" declarados"</f>
        <v>Gastos de copias, doblaje y subtitulado  [Coproductora española no beneficiaria] declarados</v>
      </c>
      <c r="C167" s="254">
        <v>0.0</v>
      </c>
      <c r="D167" s="19"/>
    </row>
    <row r="168">
      <c r="A168" s="255"/>
      <c r="B168" s="253" t="s">
        <v>280</v>
      </c>
      <c r="C168" s="254">
        <v>0.0</v>
      </c>
      <c r="D168" s="19"/>
    </row>
    <row r="169">
      <c r="A169" s="255"/>
      <c r="B169" s="256" t="str">
        <f>B163&amp;" de "&amp;$B$5&amp;" reconocidos"</f>
        <v>Gastos de copias, doblaje y subtitulado  de [Coproductora española no beneficiaria] reconocidos</v>
      </c>
      <c r="C169" s="247">
        <f>C167-C168</f>
        <v>0</v>
      </c>
      <c r="D169" s="21"/>
    </row>
    <row r="170">
      <c r="A170" s="255"/>
      <c r="B170" s="256" t="str">
        <f>"Total: "&amp;B163</f>
        <v>Total: Gastos de copias, doblaje y subtitulado </v>
      </c>
      <c r="C170" s="247">
        <f>C166+C169</f>
        <v>0</v>
      </c>
      <c r="D170" s="19"/>
    </row>
    <row r="171">
      <c r="A171" s="16" t="s">
        <v>303</v>
      </c>
      <c r="B171" s="251" t="s">
        <v>306</v>
      </c>
      <c r="C171" s="252"/>
      <c r="D171" s="21"/>
    </row>
    <row r="172">
      <c r="A172" s="22"/>
      <c r="B172" s="253" t="str">
        <f>B171&amp;" "&amp; $B$4&amp;" declarados"</f>
        <v>Gastos de auditoría [Productora beneficiaria] declarados</v>
      </c>
      <c r="C172" s="254">
        <v>0.0</v>
      </c>
      <c r="D172" s="19"/>
    </row>
    <row r="173">
      <c r="A173" s="255"/>
      <c r="B173" s="253" t="s">
        <v>280</v>
      </c>
      <c r="C173" s="254">
        <v>0.0</v>
      </c>
      <c r="D173" s="19"/>
    </row>
    <row r="174">
      <c r="A174" s="255"/>
      <c r="B174" s="256" t="str">
        <f>B171&amp;" de "&amp;$B$4&amp;" reconocidos"</f>
        <v>Gastos de auditoría de [Productora beneficiaria] reconocidos</v>
      </c>
      <c r="C174" s="247">
        <f>C172-C173</f>
        <v>0</v>
      </c>
      <c r="D174" s="19"/>
    </row>
    <row r="175">
      <c r="A175" s="22"/>
      <c r="B175" s="253" t="str">
        <f>B171&amp;" "&amp; $B$5&amp;" declarados"</f>
        <v>Gastos de auditoría [Coproductora española no beneficiaria] declarados</v>
      </c>
      <c r="C175" s="254">
        <v>0.0</v>
      </c>
      <c r="D175" s="19"/>
    </row>
    <row r="176">
      <c r="A176" s="255"/>
      <c r="B176" s="253" t="s">
        <v>280</v>
      </c>
      <c r="C176" s="254">
        <v>0.0</v>
      </c>
      <c r="D176" s="19"/>
    </row>
    <row r="177">
      <c r="A177" s="255"/>
      <c r="B177" s="256" t="str">
        <f>B171&amp;" de "&amp;$B$5&amp;" reconocidos"</f>
        <v>Gastos de auditoría de [Coproductora española no beneficiaria] reconocidos</v>
      </c>
      <c r="C177" s="247">
        <f>C175-C176</f>
        <v>0</v>
      </c>
      <c r="D177" s="19"/>
    </row>
    <row r="178">
      <c r="A178" s="255"/>
      <c r="B178" s="256" t="str">
        <f>"Total: "&amp;B171</f>
        <v>Total: Gastos de auditoría</v>
      </c>
      <c r="C178" s="247">
        <f>C174+C177</f>
        <v>0</v>
      </c>
      <c r="D178" s="21"/>
    </row>
    <row r="179">
      <c r="A179" s="15"/>
      <c r="B179" s="50" t="str">
        <f>$B$4&amp;": Total otros gastos"</f>
        <v>[Productora beneficiaria]: Total otros gastos</v>
      </c>
      <c r="C179" s="238">
        <f>C158+C166+C174</f>
        <v>0</v>
      </c>
      <c r="D179" s="17"/>
    </row>
    <row r="180">
      <c r="A180" s="15"/>
      <c r="B180" s="50" t="str">
        <f>$B$5&amp;": Total otros gastos"</f>
        <v>[Coproductora española no beneficiaria]: Total otros gastos</v>
      </c>
      <c r="C180" s="257">
        <f t="shared" ref="C180:C181" si="4">C161+C169+C177</f>
        <v>0</v>
      </c>
      <c r="D180" s="17"/>
    </row>
    <row r="181">
      <c r="A181" s="15" t="s">
        <v>307</v>
      </c>
      <c r="B181" s="51" t="s">
        <v>308</v>
      </c>
      <c r="C181" s="238">
        <f t="shared" si="4"/>
        <v>0</v>
      </c>
      <c r="D181" s="17"/>
    </row>
    <row r="182">
      <c r="A182" s="16"/>
      <c r="B182" s="13"/>
      <c r="C182" s="240"/>
      <c r="D182" s="17"/>
    </row>
    <row r="183">
      <c r="A183" s="15"/>
      <c r="B183" s="50" t="str">
        <f>$B$4&amp;": Total coste reconocido de todos los gastos no incluidos en el coste de realización"</f>
        <v>[Productora beneficiaria]: Total coste reconocido de todos los gastos no incluidos en el coste de realización</v>
      </c>
      <c r="C183" s="238">
        <f t="shared" ref="C183:C185" si="5">C150+C179</f>
        <v>0</v>
      </c>
      <c r="D183" s="17"/>
    </row>
    <row r="184">
      <c r="A184" s="15"/>
      <c r="B184" s="50" t="str">
        <f>$B$5&amp;": Total coste reconocido de todos los gastos no incluidos en el coste de realización"</f>
        <v>[Coproductora española no beneficiaria]: Total coste reconocido de todos los gastos no incluidos en el coste de realización</v>
      </c>
      <c r="C184" s="238">
        <f t="shared" si="5"/>
        <v>0</v>
      </c>
      <c r="D184" s="17"/>
    </row>
    <row r="185">
      <c r="A185" s="15" t="s">
        <v>285</v>
      </c>
      <c r="B185" s="50" t="s">
        <v>309</v>
      </c>
      <c r="C185" s="238">
        <f t="shared" si="5"/>
        <v>0</v>
      </c>
      <c r="D185" s="17"/>
    </row>
    <row r="186">
      <c r="A186" s="32"/>
      <c r="B186" s="14"/>
      <c r="C186" s="17"/>
      <c r="D186" s="17"/>
    </row>
    <row r="187">
      <c r="A187" s="15" t="s">
        <v>87</v>
      </c>
      <c r="B187" s="6" t="s">
        <v>310</v>
      </c>
      <c r="C187" s="37"/>
      <c r="D187" s="17"/>
    </row>
    <row r="188">
      <c r="A188" s="15" t="s">
        <v>311</v>
      </c>
      <c r="B188" s="50" t="str">
        <f>"Coste reconocido total de "&amp;$B$4</f>
        <v>Coste reconocido total de [Productora beneficiaria]</v>
      </c>
      <c r="C188" s="238">
        <f>C33+C183</f>
        <v>0</v>
      </c>
      <c r="D188" s="14"/>
    </row>
    <row r="189">
      <c r="A189" s="15" t="s">
        <v>311</v>
      </c>
      <c r="B189" s="50" t="str">
        <f>"Coste reconocido total de "&amp;$B$5</f>
        <v>Coste reconocido total de [Coproductora española no beneficiaria]</v>
      </c>
      <c r="C189" s="238">
        <f t="shared" ref="C189:C190" si="6">C37+C184</f>
        <v>0</v>
      </c>
      <c r="D189" s="14"/>
    </row>
    <row r="190">
      <c r="A190" s="15" t="s">
        <v>311</v>
      </c>
      <c r="B190" s="50" t="s">
        <v>312</v>
      </c>
      <c r="C190" s="238">
        <f t="shared" si="6"/>
        <v>0</v>
      </c>
      <c r="D190" s="19" t="s">
        <v>313</v>
      </c>
    </row>
    <row r="191">
      <c r="A191" s="16"/>
      <c r="B191" s="13"/>
      <c r="C191" s="40"/>
      <c r="D191" s="17"/>
    </row>
    <row r="192">
      <c r="A192" s="15" t="s">
        <v>145</v>
      </c>
      <c r="B192" s="6" t="s">
        <v>314</v>
      </c>
      <c r="C192" s="37"/>
      <c r="D192" s="17"/>
    </row>
    <row r="193">
      <c r="A193" s="15" t="s">
        <v>315</v>
      </c>
      <c r="B193" s="6" t="s">
        <v>316</v>
      </c>
      <c r="C193" s="37"/>
      <c r="D193" s="17"/>
    </row>
    <row r="194">
      <c r="A194" s="22" t="s">
        <v>317</v>
      </c>
      <c r="B194" s="258" t="s">
        <v>318</v>
      </c>
      <c r="C194" s="259" t="str">
        <f>IF(C188&gt;C22,"Sí","No")</f>
        <v>No</v>
      </c>
      <c r="D194" s="260"/>
    </row>
    <row r="195">
      <c r="A195" s="261"/>
      <c r="B195" s="258" t="s">
        <v>319</v>
      </c>
      <c r="C195" s="259">
        <f>IF(C194="Sí","No procede",C22-C188)</f>
        <v>0</v>
      </c>
      <c r="D195" s="235"/>
    </row>
    <row r="196">
      <c r="A196" s="15" t="s">
        <v>320</v>
      </c>
      <c r="B196" s="6" t="s">
        <v>321</v>
      </c>
      <c r="C196" s="37"/>
      <c r="D196" s="17"/>
    </row>
    <row r="197">
      <c r="A197" s="22" t="s">
        <v>322</v>
      </c>
      <c r="B197" s="14" t="s">
        <v>323</v>
      </c>
      <c r="C197" s="238">
        <f>C190-C27</f>
        <v>0</v>
      </c>
      <c r="D197" s="17"/>
    </row>
    <row r="198">
      <c r="A198" s="33"/>
      <c r="B198" s="14" t="s">
        <v>324</v>
      </c>
      <c r="C198" s="241" t="str">
        <f>C190/C27</f>
        <v>#DIV/0!</v>
      </c>
      <c r="D198" s="17"/>
    </row>
    <row r="199">
      <c r="A199" s="33"/>
      <c r="B199" s="14" t="s">
        <v>325</v>
      </c>
      <c r="C199" s="238" t="str">
        <f>C22*C198</f>
        <v>#DIV/0!</v>
      </c>
      <c r="D199" s="17"/>
    </row>
    <row r="200">
      <c r="A200" s="32"/>
      <c r="B200" s="14" t="s">
        <v>326</v>
      </c>
      <c r="C200" s="241" t="str">
        <f>C197/C15</f>
        <v>#DIV/0!</v>
      </c>
      <c r="D200" s="17"/>
    </row>
    <row r="201">
      <c r="A201" s="16" t="s">
        <v>327</v>
      </c>
      <c r="B201" s="258" t="s">
        <v>328</v>
      </c>
      <c r="C201" s="238" t="str">
        <f>IF(C200&gt;-25%,"No",C104-C199)</f>
        <v>#DIV/0!</v>
      </c>
      <c r="D201" s="19" t="s">
        <v>329</v>
      </c>
    </row>
    <row r="202">
      <c r="A202" s="16" t="s">
        <v>330</v>
      </c>
      <c r="B202" s="258" t="s">
        <v>331</v>
      </c>
      <c r="C202" s="241" t="str">
        <f>IF(C198&gt;50%,"No","Sí")</f>
        <v>#DIV/0!</v>
      </c>
      <c r="D202" s="19" t="s">
        <v>332</v>
      </c>
    </row>
    <row r="203">
      <c r="A203" s="15" t="s">
        <v>333</v>
      </c>
      <c r="B203" s="6" t="s">
        <v>334</v>
      </c>
      <c r="C203" s="37"/>
      <c r="D203" s="17"/>
    </row>
    <row r="204">
      <c r="A204" s="16" t="s">
        <v>335</v>
      </c>
      <c r="B204" s="50" t="str">
        <f t="shared" ref="B204:C204" si="7">B20</f>
        <v>Límite de intensidad</v>
      </c>
      <c r="C204" s="241">
        <f t="shared" si="7"/>
        <v>0.5</v>
      </c>
      <c r="D204" s="14" t="s">
        <v>336</v>
      </c>
    </row>
    <row r="205">
      <c r="A205" s="12"/>
      <c r="B205" s="50" t="s">
        <v>337</v>
      </c>
      <c r="C205" s="238">
        <f>C190*C204</f>
        <v>0</v>
      </c>
      <c r="D205" s="14"/>
    </row>
    <row r="206">
      <c r="A206" s="249"/>
      <c r="B206" s="262" t="str">
        <f t="shared" ref="B206:C206" si="8">B22</f>
        <v>Subvención concedida</v>
      </c>
      <c r="C206" s="263">
        <f t="shared" si="8"/>
        <v>0</v>
      </c>
      <c r="D206" s="249"/>
    </row>
    <row r="207">
      <c r="A207" s="12"/>
      <c r="B207" s="13" t="s">
        <v>338</v>
      </c>
      <c r="C207" s="40"/>
      <c r="D207" s="14"/>
    </row>
    <row r="208">
      <c r="A208" s="12"/>
      <c r="B208" s="264" t="s">
        <v>339</v>
      </c>
      <c r="C208" s="230">
        <v>0.0</v>
      </c>
      <c r="D208" s="14" t="s">
        <v>340</v>
      </c>
    </row>
    <row r="209">
      <c r="A209" s="12"/>
      <c r="B209" s="264" t="s">
        <v>341</v>
      </c>
      <c r="C209" s="230">
        <v>0.0</v>
      </c>
      <c r="D209" s="14" t="s">
        <v>340</v>
      </c>
    </row>
    <row r="210">
      <c r="A210" s="12"/>
      <c r="B210" s="264" t="s">
        <v>342</v>
      </c>
      <c r="C210" s="250">
        <v>0.0</v>
      </c>
      <c r="D210" s="14" t="s">
        <v>340</v>
      </c>
    </row>
    <row r="211">
      <c r="A211" s="12"/>
      <c r="B211" s="264" t="s">
        <v>343</v>
      </c>
      <c r="C211" s="250">
        <v>0.0</v>
      </c>
      <c r="D211" s="14" t="s">
        <v>340</v>
      </c>
    </row>
    <row r="212">
      <c r="A212" s="12"/>
      <c r="B212" s="258" t="s">
        <v>344</v>
      </c>
      <c r="C212" s="238">
        <f>C206+SUM(C208:C211)</f>
        <v>0</v>
      </c>
      <c r="D212" s="17"/>
    </row>
    <row r="213">
      <c r="A213" s="12"/>
      <c r="B213" s="258" t="s">
        <v>345</v>
      </c>
      <c r="C213" s="241" t="str">
        <f>C212/C190</f>
        <v>#DIV/0!</v>
      </c>
      <c r="D213" s="17"/>
    </row>
    <row r="214">
      <c r="A214" s="12"/>
      <c r="B214" s="258" t="s">
        <v>346</v>
      </c>
      <c r="C214" s="259" t="str">
        <f>IF(C213&gt;C204,"No","Sí")</f>
        <v>#DIV/0!</v>
      </c>
      <c r="D214" s="17"/>
    </row>
    <row r="215">
      <c r="A215" s="12"/>
      <c r="B215" s="258" t="s">
        <v>347</v>
      </c>
      <c r="C215" s="259" t="str">
        <f>IF(C214="Sí","No procede",C205-C212)</f>
        <v>#DIV/0!</v>
      </c>
      <c r="D215" s="17"/>
    </row>
    <row r="216">
      <c r="A216" s="15" t="s">
        <v>348</v>
      </c>
      <c r="B216" s="6" t="s">
        <v>146</v>
      </c>
      <c r="C216" s="37"/>
      <c r="D216" s="17"/>
    </row>
    <row r="217">
      <c r="A217" s="22" t="s">
        <v>349</v>
      </c>
      <c r="B217" s="13" t="s">
        <v>350</v>
      </c>
      <c r="C217" s="18" t="s">
        <v>14</v>
      </c>
      <c r="D217" s="17"/>
    </row>
    <row r="218">
      <c r="A218" s="12"/>
      <c r="B218" s="14" t="s">
        <v>351</v>
      </c>
      <c r="C218" s="18" t="s">
        <v>14</v>
      </c>
      <c r="D218" s="17"/>
    </row>
    <row r="219">
      <c r="A219" s="12"/>
      <c r="B219" s="14"/>
      <c r="C219" s="40"/>
      <c r="D219" s="17"/>
    </row>
    <row r="220">
      <c r="A220" s="15" t="s">
        <v>168</v>
      </c>
      <c r="B220" s="6" t="s">
        <v>169</v>
      </c>
      <c r="C220" s="265"/>
      <c r="D220" s="266"/>
    </row>
    <row r="221">
      <c r="A221" s="9" t="str">
        <f t="shared" ref="A221:D221" si="9">A193</f>
        <v>5.a.</v>
      </c>
      <c r="B221" s="11" t="str">
        <f t="shared" si="9"/>
        <v>La subvención no puede superar el coste de la actividad</v>
      </c>
      <c r="C221" s="37" t="str">
        <f t="shared" si="9"/>
        <v/>
      </c>
      <c r="D221" s="14" t="str">
        <f t="shared" si="9"/>
        <v/>
      </c>
    </row>
    <row r="222">
      <c r="A222" s="32" t="str">
        <f>A194</f>
        <v>b.16.1.c)</v>
      </c>
      <c r="B222" s="258" t="str">
        <f t="shared" ref="B222:C222" si="10">B195</f>
        <v>Si la respuesta es "No", cantidad en que la subvención supera el coste de las beneficarias (supuesto de reintegro parcial)</v>
      </c>
      <c r="C222" s="259">
        <f t="shared" si="10"/>
        <v>0</v>
      </c>
      <c r="D222" s="17" t="str">
        <f>D194</f>
        <v/>
      </c>
    </row>
    <row r="223">
      <c r="A223" s="9" t="str">
        <f t="shared" ref="A223:B223" si="11">A196</f>
        <v>5.b.</v>
      </c>
      <c r="B223" s="11" t="str">
        <f t="shared" si="11"/>
        <v>Incumplimiento por coste reconocido (coproductoras españolas)</v>
      </c>
      <c r="C223" s="259"/>
      <c r="D223" s="17"/>
    </row>
    <row r="224">
      <c r="A224" s="32" t="str">
        <f>A197</f>
        <v>b.44.</v>
      </c>
      <c r="B224" s="258" t="str">
        <f t="shared" ref="B224:C224" si="12">B201</f>
        <v>¿Se produce supuesto de reintegro parcial?</v>
      </c>
      <c r="C224" s="259" t="str">
        <f t="shared" si="12"/>
        <v>#DIV/0!</v>
      </c>
      <c r="D224" s="19"/>
    </row>
    <row r="225">
      <c r="A225" s="32"/>
      <c r="B225" s="258" t="str">
        <f t="shared" ref="B225:C225" si="13">B202</f>
        <v>¿Se produce supuesto de reintegro total?</v>
      </c>
      <c r="C225" s="259" t="str">
        <f t="shared" si="13"/>
        <v>#DIV/0!</v>
      </c>
      <c r="D225" s="17"/>
    </row>
    <row r="226">
      <c r="A226" s="9" t="str">
        <f t="shared" ref="A226:D226" si="14">A203</f>
        <v>5.c.</v>
      </c>
      <c r="B226" s="11" t="str">
        <f t="shared" si="14"/>
        <v>Límite de intensidad (coproductoras españolas)</v>
      </c>
      <c r="C226" s="259" t="str">
        <f t="shared" si="14"/>
        <v/>
      </c>
      <c r="D226" s="17" t="str">
        <f t="shared" si="14"/>
        <v/>
      </c>
    </row>
    <row r="227">
      <c r="A227" s="32" t="str">
        <f>A204</f>
        <v>b.17.</v>
      </c>
      <c r="B227" s="258" t="str">
        <f t="shared" ref="B227:C227" si="15">B215</f>
        <v>Cantidad por la que se supera el límite de intensidad (supuesto de reintegro parcial)</v>
      </c>
      <c r="C227" s="259" t="str">
        <f t="shared" si="15"/>
        <v>#DIV/0!</v>
      </c>
      <c r="D227" s="17"/>
    </row>
    <row r="228">
      <c r="A228" s="9" t="str">
        <f>A216</f>
        <v>5.d.</v>
      </c>
      <c r="B228" s="11" t="s">
        <v>352</v>
      </c>
      <c r="C228" s="259"/>
      <c r="D228" s="17"/>
    </row>
    <row r="229">
      <c r="A229" s="32"/>
      <c r="B229" s="258" t="s">
        <v>353</v>
      </c>
      <c r="C229" s="267" t="s">
        <v>14</v>
      </c>
      <c r="D229" s="17"/>
    </row>
    <row r="230">
      <c r="A230" s="15" t="str">
        <f>A220</f>
        <v>6.</v>
      </c>
      <c r="B230" s="51" t="s">
        <v>354</v>
      </c>
      <c r="C230" s="18" t="s">
        <v>14</v>
      </c>
      <c r="D230" s="17"/>
    </row>
    <row r="231">
      <c r="A231" s="33"/>
      <c r="B231" s="51" t="s">
        <v>179</v>
      </c>
      <c r="C231" s="52" t="s">
        <v>71</v>
      </c>
      <c r="D231" s="17"/>
    </row>
    <row r="232">
      <c r="A232" s="16"/>
      <c r="B232" s="13"/>
      <c r="C232" s="40"/>
      <c r="D232" s="17"/>
    </row>
  </sheetData>
  <customSheetViews>
    <customSheetView guid="{F9169CA9-44CD-4692-87E6-0E102B9F3621}" filter="1" showAutoFilter="1">
      <autoFilter ref="$A$1:$D$6"/>
    </customSheetView>
  </customSheetViews>
  <conditionalFormatting sqref="C201">
    <cfRule type="notContainsText" dxfId="0" priority="1" operator="notContains" text="No">
      <formula>ISERROR(SEARCH(("No"),(C201)))</formula>
    </cfRule>
  </conditionalFormatting>
  <conditionalFormatting sqref="C202">
    <cfRule type="cellIs" dxfId="3" priority="2" operator="equal">
      <formula>"Sí"</formula>
    </cfRule>
  </conditionalFormatting>
  <conditionalFormatting sqref="C195">
    <cfRule type="notContainsText" dxfId="0" priority="3" operator="notContains" text="No procede">
      <formula>ISERROR(SEARCH(("No procede"),(C195)))</formula>
    </cfRule>
  </conditionalFormatting>
  <conditionalFormatting sqref="C194">
    <cfRule type="cellIs" dxfId="0" priority="4" operator="equal">
      <formula>"No"</formula>
    </cfRule>
  </conditionalFormatting>
  <conditionalFormatting sqref="C214">
    <cfRule type="cellIs" dxfId="0" priority="5" operator="equal">
      <formula>"No"</formula>
    </cfRule>
  </conditionalFormatting>
  <conditionalFormatting sqref="C215">
    <cfRule type="notContainsText" dxfId="0" priority="6" operator="notContains" text="No procede">
      <formula>ISERROR(SEARCH(("No procede"),(C215)))</formula>
    </cfRule>
  </conditionalFormatting>
  <conditionalFormatting sqref="C217:C218">
    <cfRule type="cellIs" dxfId="0" priority="7" operator="equal">
      <formula>"Sí"</formula>
    </cfRule>
  </conditionalFormatting>
  <conditionalFormatting sqref="C222">
    <cfRule type="notContainsText" dxfId="0" priority="8" operator="notContains" text="No procede">
      <formula>ISERROR(SEARCH(("No procede"),(C222)))</formula>
    </cfRule>
  </conditionalFormatting>
  <conditionalFormatting sqref="C224">
    <cfRule type="notContainsText" dxfId="0" priority="9" operator="notContains" text="No">
      <formula>ISERROR(SEARCH(("No"),(C224)))</formula>
    </cfRule>
  </conditionalFormatting>
  <conditionalFormatting sqref="C225">
    <cfRule type="cellIs" dxfId="0" priority="10" operator="equal">
      <formula>"Sí"</formula>
    </cfRule>
  </conditionalFormatting>
  <conditionalFormatting sqref="C227">
    <cfRule type="notContainsText" dxfId="0" priority="11" operator="notContains" text="No procede">
      <formula>ISERROR(SEARCH(("No procede"),(C227)))</formula>
    </cfRule>
  </conditionalFormatting>
  <conditionalFormatting sqref="C229:C230">
    <cfRule type="cellIs" dxfId="0" priority="12" operator="equal">
      <formula>"Sí"</formula>
    </cfRule>
  </conditionalFormatting>
  <dataValidations>
    <dataValidation type="list" allowBlank="1" sqref="C7 C143 C146 C217:C218 C229:C230">
      <formula1>"No verificado,No,Sí,No procede,Requerir"</formula1>
    </dataValidation>
  </dataValidations>
  <printOptions gridLines="1" horizontalCentered="1"/>
  <pageMargins bottom="0.75" footer="0.0" header="0.0" left="0.7" right="0.7" top="0.75"/>
  <pageSetup fitToHeight="0" paperSize="9" cellComments="atEnd" orientation="portrait" pageOrder="overThenDown"/>
  <drawing r:id="rId1"/>
</worksheet>
</file>