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Bryce Patton\Documents\"/>
    </mc:Choice>
  </mc:AlternateContent>
  <xr:revisionPtr revIDLastSave="0" documentId="8_{C0B22406-40DE-42ED-9CC2-5721FB66BC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2" i="1"/>
  <c r="G30" i="1"/>
  <c r="G29" i="1"/>
  <c r="G28" i="1"/>
  <c r="G27" i="1"/>
  <c r="G26" i="1"/>
  <c r="G23" i="1"/>
  <c r="G24" i="1"/>
  <c r="G22" i="1"/>
  <c r="J29" i="1"/>
  <c r="I5" i="1"/>
  <c r="J12" i="1"/>
  <c r="E5" i="1"/>
  <c r="G15" i="1"/>
  <c r="E32" i="1" l="1"/>
  <c r="G18" i="1" l="1"/>
  <c r="G19" i="1"/>
  <c r="G20" i="1"/>
  <c r="G21" i="1"/>
  <c r="G25" i="1"/>
  <c r="J23" i="1" l="1"/>
  <c r="J27" i="1"/>
  <c r="J19" i="1"/>
  <c r="F36" i="1"/>
  <c r="J34" i="1" s="1"/>
  <c r="J32" i="1" l="1"/>
  <c r="E17" i="1"/>
  <c r="E36" i="1"/>
  <c r="G35" i="1"/>
  <c r="G33" i="1"/>
  <c r="G31" i="1"/>
  <c r="G32" i="1" s="1"/>
  <c r="G6" i="1"/>
  <c r="G7" i="1"/>
  <c r="G8" i="1"/>
  <c r="G9" i="1"/>
  <c r="G10" i="1"/>
  <c r="G11" i="1"/>
  <c r="G12" i="1"/>
  <c r="G13" i="1"/>
  <c r="G14" i="1"/>
  <c r="G16" i="1"/>
  <c r="G4" i="1"/>
  <c r="J6" i="1" l="1"/>
  <c r="E37" i="1"/>
  <c r="G5" i="1"/>
  <c r="G17" i="1"/>
  <c r="G36" i="1"/>
  <c r="J36" i="1" s="1"/>
  <c r="G37" i="1" l="1"/>
  <c r="E38" i="1"/>
  <c r="J7" i="1"/>
  <c r="I17" i="1" s="1"/>
  <c r="J17" i="1" s="1"/>
  <c r="J5" i="1"/>
  <c r="J37" i="1" l="1"/>
  <c r="J38" i="1"/>
</calcChain>
</file>

<file path=xl/sharedStrings.xml><?xml version="1.0" encoding="utf-8"?>
<sst xmlns="http://schemas.openxmlformats.org/spreadsheetml/2006/main" count="71" uniqueCount="64">
  <si>
    <t>Policy</t>
  </si>
  <si>
    <t>Bonus</t>
  </si>
  <si>
    <t>Business</t>
  </si>
  <si>
    <t>Worker's Comp</t>
  </si>
  <si>
    <t>Apartments</t>
  </si>
  <si>
    <t>Home/Farm</t>
  </si>
  <si>
    <t>Number</t>
  </si>
  <si>
    <t>RDP</t>
  </si>
  <si>
    <t>Mobile Home</t>
  </si>
  <si>
    <t>PLUP/CLUP</t>
  </si>
  <si>
    <t>Trailers/ATV</t>
  </si>
  <si>
    <t>PAP</t>
  </si>
  <si>
    <t>Limited Pay</t>
  </si>
  <si>
    <t>Whole</t>
  </si>
  <si>
    <t>Universal</t>
  </si>
  <si>
    <t>Deferred Life Annuity</t>
  </si>
  <si>
    <t>SPIA</t>
  </si>
  <si>
    <t>Disability Insurance</t>
  </si>
  <si>
    <t>Hospital Indemnity</t>
  </si>
  <si>
    <t>Med Supp</t>
  </si>
  <si>
    <t>Based on</t>
  </si>
  <si>
    <t>Initial Dep</t>
  </si>
  <si>
    <t>Ann Prem</t>
  </si>
  <si>
    <t>Add Bonus</t>
  </si>
  <si>
    <t>75 Apps</t>
  </si>
  <si>
    <t>100 Apps</t>
  </si>
  <si>
    <t>Auto - Total</t>
  </si>
  <si>
    <t>Fire - Total</t>
  </si>
  <si>
    <t>Life - Total</t>
  </si>
  <si>
    <t>Health - Total</t>
  </si>
  <si>
    <t>Amount (Prem)</t>
  </si>
  <si>
    <t>35+ Auto</t>
  </si>
  <si>
    <t>TOTAL Monthly</t>
  </si>
  <si>
    <t>TOTAL Yearly</t>
  </si>
  <si>
    <t>10+ HO/RDP</t>
  </si>
  <si>
    <t xml:space="preserve"> </t>
  </si>
  <si>
    <t>Bonus (Subtotal)</t>
  </si>
  <si>
    <t>TIER 1                       Term</t>
  </si>
  <si>
    <t>TIER 2                       Term</t>
  </si>
  <si>
    <t>TIER 3                       Term</t>
  </si>
  <si>
    <t>TIER 1</t>
  </si>
  <si>
    <t>&lt;8 Policies</t>
  </si>
  <si>
    <t>TIER 2</t>
  </si>
  <si>
    <t>8+ Policies</t>
  </si>
  <si>
    <t>TIER 3</t>
  </si>
  <si>
    <t>10+ Policies</t>
  </si>
  <si>
    <t>TIER 1 Total</t>
  </si>
  <si>
    <t>TIER 2 Total</t>
  </si>
  <si>
    <t>TIER 3 Total</t>
  </si>
  <si>
    <t>Condo/RCUP</t>
  </si>
  <si>
    <t xml:space="preserve">Auto </t>
  </si>
  <si>
    <t>Pet Insurance</t>
  </si>
  <si>
    <t>Total</t>
  </si>
  <si>
    <t>$5 added per car</t>
  </si>
  <si>
    <t>$100 bonus</t>
  </si>
  <si>
    <t>$200 bonus</t>
  </si>
  <si>
    <t>$50 bonus</t>
  </si>
  <si>
    <t>add $200</t>
  </si>
  <si>
    <t>Bonus $4800/yr</t>
  </si>
  <si>
    <t>Bonus $3000/yr</t>
  </si>
  <si>
    <t>NOTE:</t>
  </si>
  <si>
    <t>Only Edit the "NUMBER" and "AMOUNT (PREM) Columns</t>
  </si>
  <si>
    <t>Otherwise, the sheet will not function properly</t>
  </si>
  <si>
    <t>2022 Commission 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</si>
</sst>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69A4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44" fontId="0" fillId="0" borderId="0" xfId="1" applyFont="1"/>
    <xf numFmtId="0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44" fontId="0" fillId="0" borderId="0" xfId="1" applyFont="1" applyFill="1"/>
    <xf numFmtId="164" fontId="0" fillId="0" borderId="0" xfId="2" applyNumberFormat="1" applyFont="1" applyAlignment="1">
      <alignment horizontal="center"/>
    </xf>
    <xf numFmtId="44" fontId="0" fillId="2" borderId="5" xfId="1" applyFont="1" applyFill="1" applyBorder="1"/>
    <xf numFmtId="0" fontId="0" fillId="2" borderId="5" xfId="1" applyNumberFormat="1" applyFont="1" applyFill="1" applyBorder="1" applyAlignment="1">
      <alignment horizontal="center"/>
    </xf>
    <xf numFmtId="164" fontId="0" fillId="2" borderId="5" xfId="2" applyNumberFormat="1" applyFont="1" applyFill="1" applyBorder="1" applyAlignment="1">
      <alignment horizontal="center"/>
    </xf>
    <xf numFmtId="0" fontId="0" fillId="2" borderId="5" xfId="0" applyFill="1" applyBorder="1"/>
    <xf numFmtId="44" fontId="0" fillId="2" borderId="6" xfId="0" applyNumberFormat="1" applyFill="1" applyBorder="1"/>
    <xf numFmtId="0" fontId="0" fillId="2" borderId="5" xfId="0" applyNumberFormat="1" applyFill="1" applyBorder="1" applyAlignment="1">
      <alignment horizontal="center"/>
    </xf>
    <xf numFmtId="0" fontId="0" fillId="0" borderId="3" xfId="0" applyBorder="1"/>
    <xf numFmtId="44" fontId="0" fillId="3" borderId="0" xfId="1" applyFont="1" applyFill="1"/>
    <xf numFmtId="44" fontId="0" fillId="0" borderId="3" xfId="1" applyFont="1" applyBorder="1"/>
    <xf numFmtId="44" fontId="0" fillId="0" borderId="3" xfId="0" applyNumberFormat="1" applyBorder="1"/>
    <xf numFmtId="0" fontId="0" fillId="0" borderId="10" xfId="0" applyFill="1" applyBorder="1"/>
    <xf numFmtId="43" fontId="0" fillId="0" borderId="3" xfId="0" applyNumberFormat="1" applyBorder="1"/>
    <xf numFmtId="165" fontId="0" fillId="0" borderId="3" xfId="0" applyNumberFormat="1" applyBorder="1"/>
    <xf numFmtId="44" fontId="0" fillId="0" borderId="0" xfId="0" applyNumberFormat="1"/>
    <xf numFmtId="44" fontId="0" fillId="0" borderId="0" xfId="2" applyNumberFormat="1" applyFont="1"/>
    <xf numFmtId="9" fontId="0" fillId="0" borderId="0" xfId="0" applyNumberFormat="1"/>
    <xf numFmtId="164" fontId="0" fillId="0" borderId="0" xfId="2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0" fillId="0" borderId="12" xfId="1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44" fontId="0" fillId="0" borderId="15" xfId="1" applyFont="1" applyBorder="1"/>
    <xf numFmtId="44" fontId="0" fillId="0" borderId="17" xfId="1" applyFont="1" applyBorder="1"/>
    <xf numFmtId="0" fontId="0" fillId="0" borderId="19" xfId="1" applyNumberFormat="1" applyFont="1" applyBorder="1" applyAlignment="1">
      <alignment horizontal="center"/>
    </xf>
    <xf numFmtId="164" fontId="0" fillId="0" borderId="21" xfId="2" applyNumberFormat="1" applyFont="1" applyBorder="1" applyAlignment="1">
      <alignment horizontal="center"/>
    </xf>
    <xf numFmtId="44" fontId="0" fillId="0" borderId="22" xfId="1" applyFont="1" applyBorder="1"/>
    <xf numFmtId="6" fontId="0" fillId="0" borderId="3" xfId="0" applyNumberFormat="1" applyBorder="1"/>
    <xf numFmtId="44" fontId="0" fillId="0" borderId="0" xfId="1" applyFont="1" applyAlignment="1">
      <alignment horizontal="right"/>
    </xf>
    <xf numFmtId="44" fontId="0" fillId="0" borderId="0" xfId="1" applyNumberFormat="1" applyFont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/>
    </xf>
    <xf numFmtId="44" fontId="0" fillId="3" borderId="7" xfId="1" applyFont="1" applyFill="1" applyBorder="1"/>
    <xf numFmtId="44" fontId="0" fillId="3" borderId="8" xfId="1" applyFont="1" applyFill="1" applyBorder="1"/>
    <xf numFmtId="44" fontId="0" fillId="3" borderId="9" xfId="1" applyFont="1" applyFill="1" applyBorder="1"/>
    <xf numFmtId="44" fontId="0" fillId="9" borderId="4" xfId="0" applyNumberFormat="1" applyFill="1" applyBorder="1"/>
    <xf numFmtId="165" fontId="0" fillId="9" borderId="6" xfId="0" applyNumberFormat="1" applyFill="1" applyBorder="1"/>
    <xf numFmtId="165" fontId="4" fillId="6" borderId="6" xfId="0" applyNumberFormat="1" applyFont="1" applyFill="1" applyBorder="1"/>
    <xf numFmtId="44" fontId="6" fillId="6" borderId="4" xfId="0" applyNumberFormat="1" applyFont="1" applyFill="1" applyBorder="1"/>
    <xf numFmtId="44" fontId="0" fillId="7" borderId="4" xfId="1" applyFont="1" applyFill="1" applyBorder="1"/>
    <xf numFmtId="44" fontId="0" fillId="7" borderId="6" xfId="0" applyNumberFormat="1" applyFill="1" applyBorder="1"/>
    <xf numFmtId="9" fontId="0" fillId="3" borderId="12" xfId="1" applyNumberFormat="1" applyFont="1" applyFill="1" applyBorder="1"/>
    <xf numFmtId="9" fontId="0" fillId="3" borderId="2" xfId="1" applyNumberFormat="1" applyFont="1" applyFill="1" applyBorder="1"/>
    <xf numFmtId="9" fontId="0" fillId="3" borderId="19" xfId="1" applyNumberFormat="1" applyFont="1" applyFill="1" applyBorder="1"/>
    <xf numFmtId="9" fontId="0" fillId="3" borderId="8" xfId="1" applyNumberFormat="1" applyFont="1" applyFill="1" applyBorder="1"/>
    <xf numFmtId="9" fontId="0" fillId="3" borderId="9" xfId="1" applyNumberFormat="1" applyFont="1" applyFill="1" applyBorder="1"/>
    <xf numFmtId="9" fontId="0" fillId="3" borderId="7" xfId="1" applyNumberFormat="1" applyFont="1" applyFill="1" applyBorder="1"/>
    <xf numFmtId="44" fontId="0" fillId="10" borderId="9" xfId="1" applyFont="1" applyFill="1" applyBorder="1"/>
    <xf numFmtId="44" fontId="0" fillId="10" borderId="5" xfId="1" applyFont="1" applyFill="1" applyBorder="1"/>
    <xf numFmtId="0" fontId="0" fillId="10" borderId="5" xfId="1" applyNumberFormat="1" applyFont="1" applyFill="1" applyBorder="1" applyAlignment="1">
      <alignment horizontal="center"/>
    </xf>
    <xf numFmtId="164" fontId="0" fillId="10" borderId="5" xfId="2" applyNumberFormat="1" applyFont="1" applyFill="1" applyBorder="1" applyAlignment="1">
      <alignment horizontal="center"/>
    </xf>
    <xf numFmtId="44" fontId="0" fillId="10" borderId="6" xfId="0" applyNumberFormat="1" applyFill="1" applyBorder="1"/>
    <xf numFmtId="164" fontId="0" fillId="2" borderId="5" xfId="2" applyNumberFormat="1" applyFont="1" applyFill="1" applyBorder="1"/>
    <xf numFmtId="44" fontId="0" fillId="2" borderId="6" xfId="1" applyFont="1" applyFill="1" applyBorder="1"/>
    <xf numFmtId="44" fontId="0" fillId="11" borderId="5" xfId="1" applyFont="1" applyFill="1" applyBorder="1"/>
    <xf numFmtId="0" fontId="0" fillId="11" borderId="5" xfId="1" applyNumberFormat="1" applyFont="1" applyFill="1" applyBorder="1" applyAlignment="1">
      <alignment horizontal="center"/>
    </xf>
    <xf numFmtId="164" fontId="0" fillId="11" borderId="5" xfId="2" applyNumberFormat="1" applyFont="1" applyFill="1" applyBorder="1" applyAlignment="1">
      <alignment horizontal="center"/>
    </xf>
    <xf numFmtId="44" fontId="0" fillId="11" borderId="6" xfId="0" applyNumberFormat="1" applyFill="1" applyBorder="1"/>
    <xf numFmtId="0" fontId="4" fillId="8" borderId="0" xfId="0" applyFont="1" applyFill="1"/>
    <xf numFmtId="0" fontId="0" fillId="6" borderId="1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5" borderId="0" xfId="0" applyFill="1"/>
    <xf numFmtId="44" fontId="0" fillId="5" borderId="0" xfId="1" applyFont="1" applyFill="1"/>
    <xf numFmtId="0" fontId="0" fillId="5" borderId="0" xfId="1" applyNumberFormat="1" applyFont="1" applyFill="1" applyAlignment="1">
      <alignment horizontal="center"/>
    </xf>
    <xf numFmtId="164" fontId="0" fillId="5" borderId="0" xfId="2" applyNumberFormat="1" applyFont="1" applyFill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6" borderId="2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6" fillId="6" borderId="19" xfId="0" applyFont="1" applyFill="1" applyBorder="1" applyAlignment="1">
      <alignment horizontal="right"/>
    </xf>
    <xf numFmtId="0" fontId="6" fillId="6" borderId="20" xfId="0" applyFont="1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9" borderId="12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  <xf numFmtId="0" fontId="6" fillId="9" borderId="19" xfId="0" applyFont="1" applyFill="1" applyBorder="1" applyAlignment="1">
      <alignment horizontal="right"/>
    </xf>
    <xf numFmtId="0" fontId="6" fillId="9" borderId="20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0" fontId="6" fillId="7" borderId="13" xfId="0" applyFont="1" applyFill="1" applyBorder="1" applyAlignment="1">
      <alignment horizontal="right"/>
    </xf>
    <xf numFmtId="0" fontId="6" fillId="7" borderId="2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6" fillId="7" borderId="19" xfId="0" applyFont="1" applyFill="1" applyBorder="1" applyAlignment="1">
      <alignment horizontal="right"/>
    </xf>
    <xf numFmtId="0" fontId="6" fillId="7" borderId="2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10" borderId="6" xfId="0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A4D9"/>
      <color rgb="FF677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73526</xdr:colOff>
      <xdr:row>1</xdr:row>
      <xdr:rowOff>147053</xdr:rowOff>
    </xdr:from>
    <xdr:to>
      <xdr:col>0</xdr:col>
      <xdr:colOff>800137</xdr:colOff>
      <xdr:row>3</xdr:row>
      <xdr:rowOff>140774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BAB0EA-EDBC-41B8-8C10-6480E190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26" y="334211"/>
          <a:ext cx="726611" cy="448247"/>
        </a:xfrm>
        <a:prstGeom prst="rect">
          <a:avLst/>
        </a:prstGeom>
      </xdr:spPr>
    </xdr:pic>
    <xdr:clientData/>
  </xdr:twoCellAnchor>
  <xdr:twoCellAnchor editAs="oneCell">
    <xdr:from>
      <xdr:col>0</xdr:col>
      <xdr:colOff>180474</xdr:colOff>
      <xdr:row>38</xdr:row>
      <xdr:rowOff>147053</xdr:rowOff>
    </xdr:from>
    <xdr:to>
      <xdr:col>0</xdr:col>
      <xdr:colOff>907085</xdr:colOff>
      <xdr:row>41</xdr:row>
      <xdr:rowOff>33826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BB263E-6DC0-40D4-9917-4A47738EF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4" y="7366000"/>
          <a:ext cx="726611" cy="448247"/>
        </a:xfrm>
        <a:prstGeom prst="rect">
          <a:avLst/>
        </a:prstGeom>
      </xdr:spPr>
    </xdr:pic>
    <xdr:clientData/>
  </xdr:twoCellAnchor>
  <xdr:twoCellAnchor editAs="oneCell">
    <xdr:from>
      <xdr:col>9</xdr:col>
      <xdr:colOff>352927</xdr:colOff>
      <xdr:row>38</xdr:row>
      <xdr:rowOff>165769</xdr:rowOff>
    </xdr:from>
    <xdr:to>
      <xdr:col>9</xdr:col>
      <xdr:colOff>1079538</xdr:colOff>
      <xdr:row>41</xdr:row>
      <xdr:rowOff>52542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501F0C-00A6-4750-956B-91A5819D7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559" y="7384716"/>
          <a:ext cx="726611" cy="448247"/>
        </a:xfrm>
        <a:prstGeom prst="rect">
          <a:avLst/>
        </a:prstGeom>
      </xdr:spPr>
    </xdr:pic>
    <xdr:clientData/>
  </xdr:twoCellAnchor>
  <xdr:twoCellAnchor editAs="oneCell">
    <xdr:from>
      <xdr:col>5</xdr:col>
      <xdr:colOff>1323475</xdr:colOff>
      <xdr:row>38</xdr:row>
      <xdr:rowOff>160422</xdr:rowOff>
    </xdr:from>
    <xdr:to>
      <xdr:col>6</xdr:col>
      <xdr:colOff>472612</xdr:colOff>
      <xdr:row>41</xdr:row>
      <xdr:rowOff>47195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79FB63E-E337-403F-8E3C-4B412491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580" y="7379369"/>
          <a:ext cx="726611" cy="44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6"/>
  <sheetViews>
    <sheetView tabSelected="1" zoomScale="95" workbookViewId="0">
      <selection activeCell="F23" sqref="F23"/>
    </sheetView>
  </sheetViews>
  <sheetFormatPr defaultRowHeight="14.5" x14ac:dyDescent="0.35"/>
  <cols>
    <col min="1" max="1" width="13.1796875" customWidth="1"/>
    <col min="3" max="3" width="11.54296875" customWidth="1"/>
    <col min="5" max="5" width="8.7265625" style="3" bestFit="1" customWidth="1"/>
    <col min="6" max="6" width="22.54296875" style="6" customWidth="1"/>
    <col min="7" max="7" width="15.54296875" style="1" customWidth="1"/>
    <col min="8" max="8" width="19.7265625" customWidth="1"/>
    <col min="9" max="9" width="17.81640625" customWidth="1"/>
    <col min="10" max="10" width="17.7265625" customWidth="1"/>
    <col min="18" max="18" width="29" customWidth="1"/>
  </cols>
  <sheetData>
    <row r="2" spans="1:17" ht="21" x14ac:dyDescent="0.5">
      <c r="A2" s="77"/>
      <c r="B2" s="83" t="s">
        <v>63</v>
      </c>
      <c r="C2" s="83"/>
      <c r="D2" s="83"/>
      <c r="E2" s="83"/>
      <c r="F2" s="83"/>
      <c r="G2" s="83"/>
      <c r="H2" s="83"/>
      <c r="I2" s="83"/>
      <c r="J2" s="83"/>
    </row>
    <row r="3" spans="1:17" x14ac:dyDescent="0.35">
      <c r="A3" s="77"/>
      <c r="B3" s="84" t="s">
        <v>0</v>
      </c>
      <c r="C3" s="84"/>
      <c r="D3" s="37" t="s">
        <v>1</v>
      </c>
      <c r="E3" s="38" t="s">
        <v>6</v>
      </c>
      <c r="F3" s="39" t="s">
        <v>30</v>
      </c>
      <c r="G3" s="40" t="s">
        <v>36</v>
      </c>
      <c r="H3" s="84" t="s">
        <v>23</v>
      </c>
      <c r="I3" s="84"/>
      <c r="J3" s="37" t="s">
        <v>52</v>
      </c>
    </row>
    <row r="4" spans="1:17" x14ac:dyDescent="0.35">
      <c r="A4" s="77"/>
      <c r="B4" s="81" t="s">
        <v>50</v>
      </c>
      <c r="C4" s="82"/>
      <c r="D4" s="41">
        <v>25</v>
      </c>
      <c r="E4" s="2">
        <v>40</v>
      </c>
      <c r="G4" s="1">
        <f>D4*E4</f>
        <v>1000</v>
      </c>
      <c r="H4" s="14" t="s">
        <v>31</v>
      </c>
      <c r="I4" s="17" t="s">
        <v>53</v>
      </c>
      <c r="J4" s="15"/>
      <c r="L4" s="67" t="s">
        <v>60</v>
      </c>
      <c r="M4" s="67"/>
      <c r="N4" s="67"/>
      <c r="O4" s="67"/>
      <c r="P4" s="67"/>
      <c r="Q4" s="67"/>
    </row>
    <row r="5" spans="1:17" x14ac:dyDescent="0.35">
      <c r="A5" s="77"/>
      <c r="B5" s="104" t="s">
        <v>26</v>
      </c>
      <c r="C5" s="105"/>
      <c r="D5" s="10"/>
      <c r="E5" s="12">
        <f>E4</f>
        <v>40</v>
      </c>
      <c r="F5" s="9"/>
      <c r="G5" s="7">
        <f>SUM(G4:G4)</f>
        <v>1000</v>
      </c>
      <c r="H5" s="7"/>
      <c r="I5" s="7">
        <f>IF(E4&gt;34,(E4-35)*5,0)</f>
        <v>25</v>
      </c>
      <c r="J5" s="11">
        <f>G5+I5</f>
        <v>1025</v>
      </c>
      <c r="L5" s="67" t="s">
        <v>61</v>
      </c>
      <c r="M5" s="67"/>
      <c r="N5" s="67"/>
      <c r="O5" s="67"/>
      <c r="P5" s="67"/>
      <c r="Q5" s="67"/>
    </row>
    <row r="6" spans="1:17" x14ac:dyDescent="0.35">
      <c r="A6" s="77"/>
      <c r="B6" s="81" t="s">
        <v>4</v>
      </c>
      <c r="C6" s="82"/>
      <c r="D6" s="41">
        <v>500</v>
      </c>
      <c r="E6" s="2">
        <v>0</v>
      </c>
      <c r="G6" s="1">
        <f t="shared" ref="G6:G16" si="0">D6*E6</f>
        <v>0</v>
      </c>
      <c r="H6" s="14" t="s">
        <v>24</v>
      </c>
      <c r="I6" s="36" t="s">
        <v>54</v>
      </c>
      <c r="J6" s="36">
        <f>IF(E5+E17+E32+E36&gt;=75,100,0)</f>
        <v>100</v>
      </c>
      <c r="L6" s="67" t="s">
        <v>62</v>
      </c>
      <c r="M6" s="67"/>
      <c r="N6" s="67"/>
      <c r="O6" s="67"/>
      <c r="P6" s="67"/>
      <c r="Q6" s="67"/>
    </row>
    <row r="7" spans="1:17" x14ac:dyDescent="0.35">
      <c r="A7" s="77"/>
      <c r="B7" s="81" t="s">
        <v>3</v>
      </c>
      <c r="C7" s="82"/>
      <c r="D7" s="42">
        <v>25</v>
      </c>
      <c r="E7" s="2">
        <v>1</v>
      </c>
      <c r="G7" s="1">
        <f t="shared" si="0"/>
        <v>25</v>
      </c>
      <c r="H7" s="14" t="s">
        <v>25</v>
      </c>
      <c r="I7" s="36" t="s">
        <v>55</v>
      </c>
      <c r="J7" s="36">
        <f>IF(E6+E18+E33+E37&gt;=100,100,0)</f>
        <v>0</v>
      </c>
    </row>
    <row r="8" spans="1:17" x14ac:dyDescent="0.35">
      <c r="A8" s="77"/>
      <c r="B8" s="81" t="s">
        <v>2</v>
      </c>
      <c r="C8" s="82"/>
      <c r="D8" s="42">
        <v>50</v>
      </c>
      <c r="E8" s="2">
        <v>2</v>
      </c>
      <c r="G8" s="1">
        <f t="shared" si="0"/>
        <v>100</v>
      </c>
      <c r="H8" s="1"/>
      <c r="I8" s="1"/>
      <c r="J8" s="15">
        <v>0</v>
      </c>
    </row>
    <row r="9" spans="1:17" x14ac:dyDescent="0.35">
      <c r="A9" s="77"/>
      <c r="B9" s="81" t="s">
        <v>5</v>
      </c>
      <c r="C9" s="82"/>
      <c r="D9" s="42">
        <v>25</v>
      </c>
      <c r="E9" s="2">
        <v>10</v>
      </c>
      <c r="G9" s="1">
        <f t="shared" si="0"/>
        <v>250</v>
      </c>
      <c r="H9" s="1"/>
      <c r="I9" s="1"/>
      <c r="J9" s="15">
        <v>0</v>
      </c>
    </row>
    <row r="10" spans="1:17" x14ac:dyDescent="0.35">
      <c r="A10" s="77"/>
      <c r="B10" s="81" t="s">
        <v>7</v>
      </c>
      <c r="C10" s="82"/>
      <c r="D10" s="42">
        <v>15</v>
      </c>
      <c r="E10" s="2">
        <v>3</v>
      </c>
      <c r="G10" s="1">
        <f t="shared" si="0"/>
        <v>45</v>
      </c>
      <c r="J10" s="15">
        <v>0</v>
      </c>
    </row>
    <row r="11" spans="1:17" x14ac:dyDescent="0.35">
      <c r="A11" s="77"/>
      <c r="B11" s="81" t="s">
        <v>49</v>
      </c>
      <c r="C11" s="82"/>
      <c r="D11" s="42">
        <v>10</v>
      </c>
      <c r="E11" s="2">
        <v>0</v>
      </c>
      <c r="G11" s="1">
        <f t="shared" si="0"/>
        <v>0</v>
      </c>
      <c r="H11" s="1"/>
      <c r="I11" s="1"/>
      <c r="J11" s="15">
        <v>0</v>
      </c>
    </row>
    <row r="12" spans="1:17" x14ac:dyDescent="0.35">
      <c r="A12" s="77"/>
      <c r="B12" s="81" t="s">
        <v>8</v>
      </c>
      <c r="C12" s="82"/>
      <c r="D12" s="42">
        <v>10</v>
      </c>
      <c r="E12" s="2">
        <v>0</v>
      </c>
      <c r="G12" s="1">
        <f t="shared" si="0"/>
        <v>0</v>
      </c>
      <c r="H12" s="14" t="s">
        <v>34</v>
      </c>
      <c r="I12" s="35" t="s">
        <v>56</v>
      </c>
      <c r="J12" s="1">
        <f>IF(F9+F10&gt;=10,50,0)</f>
        <v>0</v>
      </c>
    </row>
    <row r="13" spans="1:17" x14ac:dyDescent="0.35">
      <c r="A13" s="77"/>
      <c r="B13" s="81" t="s">
        <v>9</v>
      </c>
      <c r="C13" s="82"/>
      <c r="D13" s="42">
        <v>10</v>
      </c>
      <c r="E13" s="2">
        <v>6</v>
      </c>
      <c r="G13" s="1">
        <f t="shared" si="0"/>
        <v>60</v>
      </c>
      <c r="H13" s="1"/>
      <c r="I13" s="1"/>
      <c r="J13" s="15">
        <v>0</v>
      </c>
    </row>
    <row r="14" spans="1:17" x14ac:dyDescent="0.35">
      <c r="A14" s="77"/>
      <c r="B14" s="81" t="s">
        <v>10</v>
      </c>
      <c r="C14" s="82"/>
      <c r="D14" s="42">
        <v>5</v>
      </c>
      <c r="E14" s="2">
        <v>3</v>
      </c>
      <c r="G14" s="1">
        <f t="shared" si="0"/>
        <v>15</v>
      </c>
      <c r="H14" s="1"/>
      <c r="I14" s="1"/>
      <c r="J14" s="15">
        <v>0</v>
      </c>
    </row>
    <row r="15" spans="1:17" x14ac:dyDescent="0.35">
      <c r="A15" s="77"/>
      <c r="B15" s="81" t="s">
        <v>51</v>
      </c>
      <c r="C15" s="82"/>
      <c r="D15" s="42">
        <v>20</v>
      </c>
      <c r="E15" s="2">
        <v>3</v>
      </c>
      <c r="G15" s="1">
        <f t="shared" ref="G15" si="1">D15*E15</f>
        <v>60</v>
      </c>
      <c r="H15" s="1"/>
      <c r="I15" s="1"/>
      <c r="J15" s="15">
        <v>0</v>
      </c>
    </row>
    <row r="16" spans="1:17" x14ac:dyDescent="0.35">
      <c r="A16" s="77"/>
      <c r="B16" s="81" t="s">
        <v>11</v>
      </c>
      <c r="C16" s="82"/>
      <c r="D16" s="43">
        <v>5</v>
      </c>
      <c r="E16" s="2">
        <v>5</v>
      </c>
      <c r="G16" s="1">
        <f t="shared" si="0"/>
        <v>25</v>
      </c>
      <c r="H16" s="1"/>
      <c r="I16" s="1"/>
      <c r="J16" s="15"/>
    </row>
    <row r="17" spans="1:18" ht="15" thickBot="1" x14ac:dyDescent="0.4">
      <c r="A17" s="77"/>
      <c r="B17" s="104" t="s">
        <v>27</v>
      </c>
      <c r="C17" s="105"/>
      <c r="D17" s="7"/>
      <c r="E17" s="8">
        <f>SUM(E6:E16)</f>
        <v>33</v>
      </c>
      <c r="F17" s="9"/>
      <c r="G17" s="7">
        <f>SUM(G6:G16)</f>
        <v>580</v>
      </c>
      <c r="H17" s="7"/>
      <c r="I17" s="7">
        <f>SUM(J6,J7,J12)</f>
        <v>100</v>
      </c>
      <c r="J17" s="11">
        <f>SUM(G17,I17)</f>
        <v>680</v>
      </c>
    </row>
    <row r="18" spans="1:18" x14ac:dyDescent="0.35">
      <c r="A18" s="68" t="s">
        <v>40</v>
      </c>
      <c r="B18" s="111" t="s">
        <v>37</v>
      </c>
      <c r="C18" s="112"/>
      <c r="D18" s="50">
        <v>0.1</v>
      </c>
      <c r="E18" s="27">
        <v>0</v>
      </c>
      <c r="F18" s="28">
        <v>0</v>
      </c>
      <c r="G18" s="29">
        <f>F18*0.1</f>
        <v>0</v>
      </c>
      <c r="H18" s="4"/>
      <c r="I18" s="21"/>
      <c r="J18" s="18"/>
      <c r="K18" s="22"/>
    </row>
    <row r="19" spans="1:18" x14ac:dyDescent="0.35">
      <c r="A19" s="69" t="s">
        <v>41</v>
      </c>
      <c r="B19" s="86" t="s">
        <v>12</v>
      </c>
      <c r="C19" s="87"/>
      <c r="D19" s="51">
        <v>0.1</v>
      </c>
      <c r="E19" s="24">
        <v>0</v>
      </c>
      <c r="F19" s="23">
        <v>0</v>
      </c>
      <c r="G19" s="30">
        <f>F19*0.1</f>
        <v>0</v>
      </c>
      <c r="H19" s="4"/>
      <c r="I19" s="47" t="s">
        <v>46</v>
      </c>
      <c r="J19" s="46">
        <f>SUM(G18:G21)</f>
        <v>0</v>
      </c>
      <c r="K19" s="22"/>
    </row>
    <row r="20" spans="1:18" x14ac:dyDescent="0.35">
      <c r="A20" s="69"/>
      <c r="B20" s="86" t="s">
        <v>13</v>
      </c>
      <c r="C20" s="87"/>
      <c r="D20" s="51">
        <v>0.15</v>
      </c>
      <c r="E20" s="24">
        <v>0</v>
      </c>
      <c r="F20" s="23">
        <v>0</v>
      </c>
      <c r="G20" s="30">
        <f>F20*0.15</f>
        <v>0</v>
      </c>
      <c r="H20" s="4"/>
      <c r="I20" s="20"/>
      <c r="J20" s="19"/>
      <c r="K20" s="22"/>
    </row>
    <row r="21" spans="1:18" ht="15" thickBot="1" x14ac:dyDescent="0.4">
      <c r="A21" s="70"/>
      <c r="B21" s="88" t="s">
        <v>14</v>
      </c>
      <c r="C21" s="89"/>
      <c r="D21" s="52">
        <v>0.15</v>
      </c>
      <c r="E21" s="31">
        <v>0</v>
      </c>
      <c r="F21" s="32">
        <v>0</v>
      </c>
      <c r="G21" s="33">
        <f>F21*0.15</f>
        <v>0</v>
      </c>
      <c r="H21" s="4"/>
      <c r="I21" s="20"/>
      <c r="J21" s="19"/>
      <c r="K21" s="22"/>
    </row>
    <row r="22" spans="1:18" x14ac:dyDescent="0.35">
      <c r="A22" s="71" t="s">
        <v>42</v>
      </c>
      <c r="B22" s="92" t="s">
        <v>38</v>
      </c>
      <c r="C22" s="93"/>
      <c r="D22" s="50">
        <v>0.15</v>
      </c>
      <c r="E22" s="27">
        <v>5</v>
      </c>
      <c r="F22" s="28">
        <v>3000</v>
      </c>
      <c r="G22" s="29">
        <f>F22*0.15</f>
        <v>450</v>
      </c>
      <c r="H22" s="4"/>
      <c r="I22" s="20"/>
      <c r="J22" s="19"/>
      <c r="K22" s="22"/>
    </row>
    <row r="23" spans="1:18" x14ac:dyDescent="0.35">
      <c r="A23" s="72" t="s">
        <v>43</v>
      </c>
      <c r="B23" s="94" t="s">
        <v>12</v>
      </c>
      <c r="C23" s="95"/>
      <c r="D23" s="51">
        <v>0.15</v>
      </c>
      <c r="E23" s="24">
        <v>0</v>
      </c>
      <c r="F23" s="23">
        <v>0</v>
      </c>
      <c r="G23" s="30">
        <f>F23*0.15</f>
        <v>0</v>
      </c>
      <c r="H23" s="4"/>
      <c r="I23" s="44" t="s">
        <v>47</v>
      </c>
      <c r="J23" s="45">
        <f>SUM(G22:G25)</f>
        <v>850</v>
      </c>
      <c r="K23" s="22"/>
    </row>
    <row r="24" spans="1:18" x14ac:dyDescent="0.35">
      <c r="A24" s="72"/>
      <c r="B24" s="94" t="s">
        <v>13</v>
      </c>
      <c r="C24" s="95"/>
      <c r="D24" s="51">
        <v>0.2</v>
      </c>
      <c r="E24" s="24">
        <v>3</v>
      </c>
      <c r="F24" s="23">
        <v>2000</v>
      </c>
      <c r="G24" s="30">
        <f>F24*0.2</f>
        <v>400</v>
      </c>
      <c r="J24" s="13"/>
    </row>
    <row r="25" spans="1:18" ht="15" thickBot="1" x14ac:dyDescent="0.4">
      <c r="A25" s="73"/>
      <c r="B25" s="96" t="s">
        <v>14</v>
      </c>
      <c r="C25" s="97"/>
      <c r="D25" s="52">
        <v>0.2</v>
      </c>
      <c r="E25" s="31">
        <v>0</v>
      </c>
      <c r="F25" s="32">
        <v>0</v>
      </c>
      <c r="G25" s="33">
        <f>F25*0.2</f>
        <v>0</v>
      </c>
      <c r="H25" s="5"/>
      <c r="I25" s="1"/>
      <c r="J25" s="16"/>
      <c r="K25" s="22"/>
    </row>
    <row r="26" spans="1:18" x14ac:dyDescent="0.35">
      <c r="A26" s="74" t="s">
        <v>44</v>
      </c>
      <c r="B26" s="98" t="s">
        <v>39</v>
      </c>
      <c r="C26" s="99"/>
      <c r="D26" s="50">
        <v>0.17</v>
      </c>
      <c r="E26" s="27">
        <v>0</v>
      </c>
      <c r="F26" s="28">
        <v>0</v>
      </c>
      <c r="G26" s="29">
        <f>F26*0.17</f>
        <v>0</v>
      </c>
      <c r="H26" s="5"/>
      <c r="I26" s="1"/>
      <c r="J26" s="16"/>
      <c r="K26" s="22"/>
    </row>
    <row r="27" spans="1:18" x14ac:dyDescent="0.35">
      <c r="A27" s="75" t="s">
        <v>45</v>
      </c>
      <c r="B27" s="100" t="s">
        <v>12</v>
      </c>
      <c r="C27" s="101"/>
      <c r="D27" s="51">
        <v>0.17</v>
      </c>
      <c r="E27" s="24">
        <v>0</v>
      </c>
      <c r="F27" s="23">
        <v>0</v>
      </c>
      <c r="G27" s="30">
        <f>F27*0.17</f>
        <v>0</v>
      </c>
      <c r="H27" s="5"/>
      <c r="I27" s="48" t="s">
        <v>48</v>
      </c>
      <c r="J27" s="49">
        <f>SUM(G26:G29)</f>
        <v>0</v>
      </c>
      <c r="K27" s="22"/>
    </row>
    <row r="28" spans="1:18" x14ac:dyDescent="0.35">
      <c r="A28" s="75"/>
      <c r="B28" s="100" t="s">
        <v>13</v>
      </c>
      <c r="C28" s="101"/>
      <c r="D28" s="51">
        <v>0.22</v>
      </c>
      <c r="E28" s="24">
        <v>0</v>
      </c>
      <c r="F28" s="23">
        <v>0</v>
      </c>
      <c r="G28" s="30">
        <f>F28*0.22</f>
        <v>0</v>
      </c>
      <c r="H28" s="5"/>
      <c r="I28" s="1"/>
      <c r="J28" s="16"/>
      <c r="K28" s="22"/>
    </row>
    <row r="29" spans="1:18" ht="15" thickBot="1" x14ac:dyDescent="0.4">
      <c r="A29" s="76"/>
      <c r="B29" s="102" t="s">
        <v>14</v>
      </c>
      <c r="C29" s="103"/>
      <c r="D29" s="52">
        <v>0.22</v>
      </c>
      <c r="E29" s="31">
        <v>0</v>
      </c>
      <c r="F29" s="32">
        <v>0</v>
      </c>
      <c r="G29" s="33">
        <f>F29*0.22</f>
        <v>0</v>
      </c>
      <c r="H29" s="14" t="s">
        <v>58</v>
      </c>
      <c r="I29" t="s">
        <v>57</v>
      </c>
      <c r="J29" s="34">
        <f>IF((SUM(F18:F29))&gt;=4800,200,0)</f>
        <v>200</v>
      </c>
      <c r="K29" s="22"/>
    </row>
    <row r="30" spans="1:18" x14ac:dyDescent="0.35">
      <c r="A30" s="113" t="s">
        <v>21</v>
      </c>
      <c r="B30" s="90" t="s">
        <v>15</v>
      </c>
      <c r="C30" s="91"/>
      <c r="D30" s="53">
        <v>0.01</v>
      </c>
      <c r="E30" s="2">
        <v>0</v>
      </c>
      <c r="G30" s="1">
        <f>D30*F30</f>
        <v>0</v>
      </c>
      <c r="H30" s="5"/>
      <c r="I30" s="1"/>
      <c r="J30" s="16"/>
      <c r="K30" s="22"/>
    </row>
    <row r="31" spans="1:18" x14ac:dyDescent="0.35">
      <c r="A31" s="113"/>
      <c r="B31" s="90" t="s">
        <v>16</v>
      </c>
      <c r="C31" s="91"/>
      <c r="D31" s="54">
        <v>0.01</v>
      </c>
      <c r="E31" s="2">
        <v>0</v>
      </c>
      <c r="G31" s="1">
        <f t="shared" ref="G31" si="2">D31*F31</f>
        <v>0</v>
      </c>
      <c r="H31" s="5"/>
      <c r="I31" s="1"/>
      <c r="J31" s="15"/>
    </row>
    <row r="32" spans="1:18" x14ac:dyDescent="0.35">
      <c r="B32" s="109" t="s">
        <v>28</v>
      </c>
      <c r="C32" s="110"/>
      <c r="D32" s="63"/>
      <c r="E32" s="64">
        <f>SUM(E18:E31)</f>
        <v>8</v>
      </c>
      <c r="F32" s="65">
        <f>SUM(F18:F31)</f>
        <v>5000</v>
      </c>
      <c r="G32" s="63">
        <f>SUM(G18:G31)</f>
        <v>850</v>
      </c>
      <c r="H32" s="63"/>
      <c r="I32" s="63"/>
      <c r="J32" s="66">
        <f>J23+J29+J27+J19</f>
        <v>1050</v>
      </c>
      <c r="K32" s="25"/>
      <c r="L32" s="26"/>
      <c r="M32" s="26"/>
      <c r="N32" s="26"/>
      <c r="O32" s="26"/>
      <c r="P32" s="26"/>
      <c r="Q32" s="26"/>
      <c r="R32" s="26"/>
    </row>
    <row r="33" spans="1:10" x14ac:dyDescent="0.35">
      <c r="A33" t="s">
        <v>20</v>
      </c>
      <c r="B33" s="90" t="s">
        <v>17</v>
      </c>
      <c r="C33" s="91"/>
      <c r="D33" s="55">
        <v>0.25</v>
      </c>
      <c r="E33" s="2">
        <v>5</v>
      </c>
      <c r="F33" s="6">
        <v>1000</v>
      </c>
      <c r="G33" s="1">
        <f>D33*F33</f>
        <v>250</v>
      </c>
      <c r="H33" s="14" t="s">
        <v>59</v>
      </c>
      <c r="I33" s="1" t="s">
        <v>57</v>
      </c>
      <c r="J33" s="13"/>
    </row>
    <row r="34" spans="1:10" x14ac:dyDescent="0.35">
      <c r="A34" t="s">
        <v>22</v>
      </c>
      <c r="B34" s="90" t="s">
        <v>19</v>
      </c>
      <c r="C34" s="91"/>
      <c r="D34" s="53">
        <v>0.05</v>
      </c>
      <c r="E34" s="2">
        <v>0</v>
      </c>
      <c r="F34" s="6">
        <v>0</v>
      </c>
      <c r="G34" s="1">
        <f>D34*F34</f>
        <v>0</v>
      </c>
      <c r="H34" s="1"/>
      <c r="I34" s="1"/>
      <c r="J34" s="16">
        <f>IF(F36&gt;=3000,200,0)</f>
        <v>0</v>
      </c>
    </row>
    <row r="35" spans="1:10" x14ac:dyDescent="0.35">
      <c r="B35" s="90" t="s">
        <v>18</v>
      </c>
      <c r="C35" s="91"/>
      <c r="D35" s="56">
        <v>25</v>
      </c>
      <c r="E35" s="2">
        <v>0</v>
      </c>
      <c r="F35" s="6" t="s">
        <v>35</v>
      </c>
      <c r="G35" s="1">
        <f>D35*E35</f>
        <v>0</v>
      </c>
      <c r="H35" s="1"/>
      <c r="I35" s="1"/>
      <c r="J35" s="13"/>
    </row>
    <row r="36" spans="1:10" x14ac:dyDescent="0.35">
      <c r="B36" s="109" t="s">
        <v>29</v>
      </c>
      <c r="C36" s="110"/>
      <c r="D36" s="63"/>
      <c r="E36" s="64">
        <f>SUM(E33:E35)</f>
        <v>5</v>
      </c>
      <c r="F36" s="65">
        <f>SUM(F33:F34)</f>
        <v>1000</v>
      </c>
      <c r="G36" s="63">
        <f>SUM(G33:G35)</f>
        <v>250</v>
      </c>
      <c r="H36" s="63"/>
      <c r="I36" s="63"/>
      <c r="J36" s="66">
        <f>G36+J34</f>
        <v>250</v>
      </c>
    </row>
    <row r="37" spans="1:10" x14ac:dyDescent="0.35">
      <c r="B37" s="114" t="s">
        <v>32</v>
      </c>
      <c r="C37" s="115"/>
      <c r="D37" s="57"/>
      <c r="E37" s="58">
        <f>SUM(E5+E17+E32+E36)</f>
        <v>86</v>
      </c>
      <c r="F37" s="59"/>
      <c r="G37" s="57">
        <f>SUM(G5+G17+G32+G36)</f>
        <v>2680</v>
      </c>
      <c r="H37" s="57"/>
      <c r="I37" s="57"/>
      <c r="J37" s="60">
        <f>SUM(J5+J17+J32+J36)</f>
        <v>3005</v>
      </c>
    </row>
    <row r="38" spans="1:10" x14ac:dyDescent="0.35">
      <c r="B38" s="106" t="s">
        <v>33</v>
      </c>
      <c r="C38" s="107"/>
      <c r="D38" s="7"/>
      <c r="E38" s="8">
        <f>E37*12</f>
        <v>1032</v>
      </c>
      <c r="F38" s="61"/>
      <c r="G38" s="7"/>
      <c r="H38" s="7"/>
      <c r="I38" s="7"/>
      <c r="J38" s="62">
        <f t="shared" ref="J38" si="3">J37*12</f>
        <v>36060</v>
      </c>
    </row>
    <row r="39" spans="1:10" x14ac:dyDescent="0.35">
      <c r="A39" s="77"/>
      <c r="B39" s="108"/>
      <c r="C39" s="108"/>
      <c r="D39" s="78"/>
      <c r="E39" s="79"/>
      <c r="F39" s="80"/>
      <c r="G39" s="78"/>
      <c r="H39" s="78"/>
      <c r="I39" s="78"/>
      <c r="J39" s="77"/>
    </row>
    <row r="40" spans="1:10" x14ac:dyDescent="0.35">
      <c r="A40" s="77"/>
      <c r="B40" s="108"/>
      <c r="C40" s="108"/>
      <c r="D40" s="78"/>
      <c r="E40" s="79"/>
      <c r="F40" s="80"/>
      <c r="G40" s="78"/>
      <c r="H40" s="78"/>
      <c r="I40" s="78"/>
      <c r="J40" s="77"/>
    </row>
    <row r="41" spans="1:10" x14ac:dyDescent="0.35">
      <c r="A41" s="77"/>
      <c r="B41" s="108"/>
      <c r="C41" s="108"/>
      <c r="D41" s="78"/>
      <c r="E41" s="79"/>
      <c r="F41" s="80"/>
      <c r="G41" s="78"/>
      <c r="H41" s="78"/>
      <c r="I41" s="78"/>
      <c r="J41" s="77"/>
    </row>
    <row r="42" spans="1:10" x14ac:dyDescent="0.35">
      <c r="A42" s="77"/>
      <c r="B42" s="108"/>
      <c r="C42" s="108"/>
      <c r="D42" s="78"/>
      <c r="E42" s="79"/>
      <c r="F42" s="80"/>
      <c r="G42" s="78"/>
      <c r="H42" s="78"/>
      <c r="I42" s="78"/>
      <c r="J42" s="77"/>
    </row>
    <row r="43" spans="1:10" x14ac:dyDescent="0.35">
      <c r="B43" s="85"/>
      <c r="C43" s="85"/>
      <c r="D43" s="1"/>
      <c r="E43" s="2"/>
      <c r="H43" s="1"/>
      <c r="I43" s="1"/>
    </row>
    <row r="44" spans="1:10" x14ac:dyDescent="0.35">
      <c r="B44" s="85"/>
      <c r="C44" s="85"/>
      <c r="D44" s="1"/>
      <c r="E44" s="2"/>
      <c r="H44" s="1"/>
      <c r="I44" s="1"/>
    </row>
    <row r="45" spans="1:10" x14ac:dyDescent="0.35">
      <c r="B45" s="85"/>
      <c r="C45" s="85"/>
      <c r="D45" s="1"/>
      <c r="E45" s="2"/>
      <c r="H45" s="1"/>
      <c r="I45" s="1"/>
    </row>
    <row r="46" spans="1:10" x14ac:dyDescent="0.35">
      <c r="B46" s="85"/>
      <c r="C46" s="85"/>
      <c r="D46" s="1"/>
      <c r="E46" s="2"/>
      <c r="H46" s="1"/>
      <c r="I46" s="1"/>
    </row>
  </sheetData>
  <mergeCells count="47">
    <mergeCell ref="A30:A31"/>
    <mergeCell ref="B44:C44"/>
    <mergeCell ref="B34:C34"/>
    <mergeCell ref="B37:C37"/>
    <mergeCell ref="B32:C32"/>
    <mergeCell ref="B35:C35"/>
    <mergeCell ref="B46:C46"/>
    <mergeCell ref="B3:C3"/>
    <mergeCell ref="B5:C5"/>
    <mergeCell ref="B17:C17"/>
    <mergeCell ref="B38:C38"/>
    <mergeCell ref="B39:C39"/>
    <mergeCell ref="B40:C40"/>
    <mergeCell ref="B41:C41"/>
    <mergeCell ref="B42:C42"/>
    <mergeCell ref="B43:C43"/>
    <mergeCell ref="B31:C31"/>
    <mergeCell ref="B36:C36"/>
    <mergeCell ref="B33:C33"/>
    <mergeCell ref="B18:C18"/>
    <mergeCell ref="B19:C19"/>
    <mergeCell ref="B16:C16"/>
    <mergeCell ref="B45:C45"/>
    <mergeCell ref="B20:C20"/>
    <mergeCell ref="B21:C21"/>
    <mergeCell ref="B30:C30"/>
    <mergeCell ref="B22:C22"/>
    <mergeCell ref="B23:C23"/>
    <mergeCell ref="B24:C24"/>
    <mergeCell ref="B25:C25"/>
    <mergeCell ref="B26:C26"/>
    <mergeCell ref="B27:C27"/>
    <mergeCell ref="B28:C28"/>
    <mergeCell ref="B29:C29"/>
    <mergeCell ref="B15:C15"/>
    <mergeCell ref="B13:C13"/>
    <mergeCell ref="B14:C14"/>
    <mergeCell ref="B2:J2"/>
    <mergeCell ref="B12:C12"/>
    <mergeCell ref="B8:C8"/>
    <mergeCell ref="B7:C7"/>
    <mergeCell ref="B6:C6"/>
    <mergeCell ref="B4:C4"/>
    <mergeCell ref="H3:I3"/>
    <mergeCell ref="B9:C9"/>
    <mergeCell ref="B10:C10"/>
    <mergeCell ref="B11:C11"/>
  </mergeCells>
  <pageMargins left="0.7" right="0.7" top="0.75" bottom="0.75" header="0.3" footer="0.3"/>
  <pageSetup orientation="portrait" r:id="rId1"/>
  <ignoredErrors>
    <ignoredError sqref="G17 G5 F36" formula="1"/>
    <ignoredError sqref="E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Farm Insurance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Bryce Patton</cp:lastModifiedBy>
  <dcterms:created xsi:type="dcterms:W3CDTF">2018-02-09T15:28:01Z</dcterms:created>
  <dcterms:modified xsi:type="dcterms:W3CDTF">2021-11-18T15:11:33Z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