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svg" ContentType="image/svg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Ex1.xml" ContentType="application/vnd.ms-office.chartex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eu Drive\Lets Delivery\Conteúdo Rico\"/>
    </mc:Choice>
  </mc:AlternateContent>
  <xr:revisionPtr revIDLastSave="0" documentId="8_{DC9AFE39-CE78-4831-9AE2-A7BC5494EC6F}" xr6:coauthVersionLast="47" xr6:coauthVersionMax="47" xr10:uidLastSave="{00000000-0000-0000-0000-000000000000}"/>
  <bookViews>
    <workbookView xWindow="-120" yWindow="-120" windowWidth="20730" windowHeight="11040" xr2:uid="{E5D69F37-1297-4317-997B-DF95ADAD2A44}"/>
  </bookViews>
  <sheets>
    <sheet name="FORMAÇÃO DO PREÇO DE VENDA" sheetId="1" r:id="rId1"/>
  </sheets>
  <externalReferences>
    <externalReference r:id="rId2"/>
  </externalReferences>
  <definedNames>
    <definedName name="_xlchart.v1.0" hidden="1">'FORMAÇÃO DO PREÇO DE VENDA'!$B$8:$B$17</definedName>
    <definedName name="_xlchart.v1.1" hidden="1">'FORMAÇÃO DO PREÇO DE VENDA'!$I$8:$I$17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30" i="1" l="1"/>
  <c r="C30" i="1"/>
  <c r="N21" i="1"/>
  <c r="N28" i="1" s="1"/>
  <c r="F17" i="1"/>
  <c r="I17" i="1" s="1"/>
  <c r="J17" i="1" s="1"/>
  <c r="F16" i="1"/>
  <c r="I16" i="1" s="1"/>
  <c r="J16" i="1" s="1"/>
  <c r="F15" i="1"/>
  <c r="I15" i="1" s="1"/>
  <c r="J15" i="1" s="1"/>
  <c r="F14" i="1"/>
  <c r="I14" i="1" s="1"/>
  <c r="J14" i="1" s="1"/>
  <c r="F13" i="1"/>
  <c r="I13" i="1" s="1"/>
  <c r="J13" i="1" s="1"/>
  <c r="F12" i="1"/>
  <c r="I12" i="1" s="1"/>
  <c r="J12" i="1" s="1"/>
  <c r="F11" i="1"/>
  <c r="I11" i="1" s="1"/>
  <c r="J11" i="1" s="1"/>
  <c r="F10" i="1"/>
  <c r="I10" i="1" s="1"/>
  <c r="J10" i="1" s="1"/>
  <c r="F9" i="1"/>
  <c r="I9" i="1" s="1"/>
  <c r="J9" i="1" s="1"/>
  <c r="F8" i="1"/>
  <c r="AB7" i="1"/>
  <c r="AB8" i="1" s="1"/>
  <c r="AB9" i="1" s="1"/>
  <c r="AB10" i="1" s="1"/>
  <c r="AB11" i="1" s="1"/>
  <c r="AB12" i="1" s="1"/>
  <c r="AB13" i="1" s="1"/>
  <c r="AB14" i="1" s="1"/>
  <c r="AB15" i="1" s="1"/>
  <c r="AB16" i="1" s="1"/>
  <c r="AB17" i="1" s="1"/>
  <c r="AB18" i="1" s="1"/>
  <c r="AB19" i="1" s="1"/>
  <c r="AB20" i="1" s="1"/>
  <c r="AB21" i="1" s="1"/>
  <c r="AB22" i="1" s="1"/>
  <c r="AB23" i="1" s="1"/>
  <c r="AB24" i="1" s="1"/>
  <c r="AB25" i="1" s="1"/>
  <c r="AB26" i="1" s="1"/>
  <c r="AB27" i="1" s="1"/>
  <c r="AB28" i="1" s="1"/>
  <c r="AB29" i="1" s="1"/>
  <c r="AB30" i="1" s="1"/>
  <c r="AB31" i="1" s="1"/>
  <c r="AB32" i="1" s="1"/>
  <c r="AB33" i="1" s="1"/>
  <c r="AB34" i="1" s="1"/>
  <c r="AB35" i="1" s="1"/>
  <c r="AB36" i="1" s="1"/>
  <c r="AB37" i="1" s="1"/>
  <c r="AB38" i="1" s="1"/>
  <c r="AB39" i="1" s="1"/>
  <c r="AB40" i="1" s="1"/>
  <c r="AB41" i="1" s="1"/>
  <c r="AB42" i="1" s="1"/>
  <c r="AB43" i="1" s="1"/>
  <c r="AB44" i="1" s="1"/>
  <c r="AB45" i="1" s="1"/>
  <c r="AB46" i="1" s="1"/>
  <c r="F30" i="1" l="1"/>
  <c r="I8" i="1"/>
  <c r="G30" i="1"/>
  <c r="J8" i="1" l="1"/>
  <c r="I30" i="1"/>
  <c r="D30" i="1"/>
  <c r="N26" i="1"/>
  <c r="N27" i="1" l="1"/>
  <c r="N29" i="1" s="1"/>
  <c r="J30" i="1"/>
  <c r="Z44" i="1" l="1"/>
  <c r="AA44" i="1" s="1"/>
  <c r="Z36" i="1"/>
  <c r="AA36" i="1" s="1"/>
  <c r="Z41" i="1"/>
  <c r="AA41" i="1" s="1"/>
  <c r="Z33" i="1"/>
  <c r="AA33" i="1" s="1"/>
  <c r="Z28" i="1"/>
  <c r="AA28" i="1" s="1"/>
  <c r="Z26" i="1"/>
  <c r="AA26" i="1" s="1"/>
  <c r="Z21" i="1"/>
  <c r="AA21" i="1" s="1"/>
  <c r="Z6" i="1"/>
  <c r="AA6" i="1" s="1"/>
  <c r="Z46" i="1"/>
  <c r="AA46" i="1" s="1"/>
  <c r="Z38" i="1"/>
  <c r="AA38" i="1" s="1"/>
  <c r="Z30" i="1"/>
  <c r="AA30" i="1" s="1"/>
  <c r="Z43" i="1"/>
  <c r="AA43" i="1" s="1"/>
  <c r="Z35" i="1"/>
  <c r="AA35" i="1" s="1"/>
  <c r="N30" i="1"/>
  <c r="Z23" i="1"/>
  <c r="AA23" i="1" s="1"/>
  <c r="Z18" i="1"/>
  <c r="AA18" i="1" s="1"/>
  <c r="Z24" i="1"/>
  <c r="AA24" i="1" s="1"/>
  <c r="Z19" i="1"/>
  <c r="AA19" i="1" s="1"/>
  <c r="Z40" i="1"/>
  <c r="AA40" i="1" s="1"/>
  <c r="Z32" i="1"/>
  <c r="AA32" i="1" s="1"/>
  <c r="Z22" i="1"/>
  <c r="AA22" i="1" s="1"/>
  <c r="Z17" i="1"/>
  <c r="AA17" i="1" s="1"/>
  <c r="Z16" i="1"/>
  <c r="AA16" i="1" s="1"/>
  <c r="Z15" i="1"/>
  <c r="AA15" i="1" s="1"/>
  <c r="Z14" i="1"/>
  <c r="AA14" i="1" s="1"/>
  <c r="Z13" i="1"/>
  <c r="AA13" i="1" s="1"/>
  <c r="Z12" i="1"/>
  <c r="AA12" i="1" s="1"/>
  <c r="Z11" i="1"/>
  <c r="AA11" i="1" s="1"/>
  <c r="Z10" i="1"/>
  <c r="AA10" i="1" s="1"/>
  <c r="Z9" i="1"/>
  <c r="AA9" i="1" s="1"/>
  <c r="Z8" i="1"/>
  <c r="AA8" i="1" s="1"/>
  <c r="Z7" i="1"/>
  <c r="AA7" i="1" s="1"/>
  <c r="Z39" i="1"/>
  <c r="AA39" i="1" s="1"/>
  <c r="Z31" i="1"/>
  <c r="AA31" i="1" s="1"/>
  <c r="Z45" i="1"/>
  <c r="AA45" i="1" s="1"/>
  <c r="Z37" i="1"/>
  <c r="AA37" i="1" s="1"/>
  <c r="Z29" i="1"/>
  <c r="AA29" i="1" s="1"/>
  <c r="Z27" i="1"/>
  <c r="AA27" i="1" s="1"/>
  <c r="Z25" i="1"/>
  <c r="AA25" i="1" s="1"/>
  <c r="Z20" i="1"/>
  <c r="AA20" i="1" s="1"/>
  <c r="Z42" i="1"/>
  <c r="AA42" i="1" s="1"/>
  <c r="Z34" i="1"/>
  <c r="AA34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DANIEL ALVAREZ</author>
  </authors>
  <commentList>
    <comment ref="K5" authorId="0" shapeId="0" xr:uid="{3D1871EE-8B04-42B8-B0A4-6EE672E2B007}">
      <text>
        <r>
          <rPr>
            <b/>
            <sz val="11"/>
            <color indexed="81"/>
            <rFont val="Segoe UI"/>
            <family val="2"/>
          </rPr>
          <t>FORMAÇÃO DO PREÇO DE VENDA:</t>
        </r>
        <r>
          <rPr>
            <sz val="11"/>
            <color indexed="81"/>
            <rFont val="Segoe UI"/>
            <family val="2"/>
          </rPr>
          <t xml:space="preserve">
Incluir o valor de markup que utilizará na formação do seu preço de venda
</t>
        </r>
        <r>
          <rPr>
            <b/>
            <sz val="11"/>
            <color indexed="81"/>
            <rFont val="Segoe UI"/>
            <family val="2"/>
          </rPr>
          <t xml:space="preserve">Markup: </t>
        </r>
        <r>
          <rPr>
            <sz val="11"/>
            <color indexed="81"/>
            <rFont val="Segoe UI"/>
            <family val="2"/>
          </rPr>
          <t xml:space="preserve">Índice multiplicador que é aplicado sobre o custo de um produto para a formação do preço de venda
</t>
        </r>
        <r>
          <rPr>
            <b/>
            <sz val="11"/>
            <color indexed="81"/>
            <rFont val="Segoe UI"/>
            <family val="2"/>
          </rPr>
          <t>Preço de Venda:</t>
        </r>
        <r>
          <rPr>
            <sz val="11"/>
            <color indexed="81"/>
            <rFont val="Segoe UI"/>
            <family val="2"/>
          </rPr>
          <t xml:space="preserve"> Preço de venda final para o cliente, considerando o markup selecionado
</t>
        </r>
        <r>
          <rPr>
            <b/>
            <sz val="11"/>
            <color indexed="81"/>
            <rFont val="Segoe UI"/>
            <family val="2"/>
          </rPr>
          <t xml:space="preserve">Imposto de Venda: </t>
        </r>
        <r>
          <rPr>
            <sz val="11"/>
            <color indexed="81"/>
            <rFont val="Segoe UI"/>
            <family val="2"/>
          </rPr>
          <t xml:space="preserve">Adicionar qual % de imposto que este prato sofre durante o processo de venda. Caso tenha alguma dúvida, verifique com o seu contador
</t>
        </r>
        <r>
          <rPr>
            <b/>
            <sz val="11"/>
            <color indexed="81"/>
            <rFont val="Segoe UI"/>
            <family val="2"/>
          </rPr>
          <t>Margem $:</t>
        </r>
        <r>
          <rPr>
            <sz val="11"/>
            <color indexed="81"/>
            <rFont val="Segoe UI"/>
            <family val="2"/>
          </rPr>
          <t xml:space="preserve"> Quanto cada prato contribui em dinheiro para o pagamento das despesas fixas do restaurante
</t>
        </r>
        <r>
          <rPr>
            <b/>
            <sz val="11"/>
            <color indexed="81"/>
            <rFont val="Segoe UI"/>
            <family val="2"/>
          </rPr>
          <t xml:space="preserve">Nº vendas mês: </t>
        </r>
        <r>
          <rPr>
            <sz val="11"/>
            <color indexed="81"/>
            <rFont val="Segoe UI"/>
            <family val="2"/>
          </rPr>
          <t>Quantidade de pedidos por mês para que a planilha possa calcular o Resumo financeiro</t>
        </r>
      </text>
    </comment>
    <comment ref="N5" authorId="0" shapeId="0" xr:uid="{DFFE3C3C-DF99-4790-9337-BC1C6770B09B}">
      <text>
        <r>
          <rPr>
            <b/>
            <sz val="11"/>
            <color indexed="81"/>
            <rFont val="Segoe UI"/>
            <family val="2"/>
          </rPr>
          <t>OUTRAS DESPESAS FIXAS:</t>
        </r>
        <r>
          <rPr>
            <sz val="11"/>
            <color indexed="81"/>
            <rFont val="Segoe UI"/>
            <family val="2"/>
          </rPr>
          <t xml:space="preserve">
Incluir valores de despesas fixas que são adicionais a produção dos seus pratos
</t>
        </r>
        <r>
          <rPr>
            <u/>
            <sz val="11"/>
            <color indexed="81"/>
            <rFont val="Segoe UI"/>
            <family val="2"/>
          </rPr>
          <t>Despesas Fixas</t>
        </r>
        <r>
          <rPr>
            <sz val="11"/>
            <color indexed="81"/>
            <rFont val="Segoe UI"/>
            <family val="2"/>
          </rPr>
          <t xml:space="preserve"> tendem a não variar conforme o aumento/diminuição do volume de pedidos do seu restaurante:</t>
        </r>
      </text>
    </comment>
    <comment ref="N23" authorId="0" shapeId="0" xr:uid="{1B7791E7-E842-4387-8F07-37D52AA46A8A}">
      <text>
        <r>
          <rPr>
            <b/>
            <sz val="11"/>
            <color indexed="81"/>
            <rFont val="Segoe UI"/>
            <family val="2"/>
          </rPr>
          <t>RESUMO FINANCEIRO:</t>
        </r>
        <r>
          <rPr>
            <sz val="11"/>
            <color indexed="81"/>
            <rFont val="Segoe UI"/>
            <family val="2"/>
          </rPr>
          <t xml:space="preserve">
</t>
        </r>
        <r>
          <rPr>
            <b/>
            <sz val="11"/>
            <color indexed="81"/>
            <rFont val="Segoe UI"/>
            <family val="2"/>
          </rPr>
          <t>Ticket Médio:</t>
        </r>
        <r>
          <rPr>
            <sz val="11"/>
            <color indexed="81"/>
            <rFont val="Segoe UI"/>
            <family val="2"/>
          </rPr>
          <t xml:space="preserve"> Preço Médio de venda de um prato no restaurante
</t>
        </r>
        <r>
          <rPr>
            <b/>
            <sz val="11"/>
            <color indexed="81"/>
            <rFont val="Segoe UI"/>
            <family val="2"/>
          </rPr>
          <t>Margem Média:</t>
        </r>
        <r>
          <rPr>
            <sz val="11"/>
            <color indexed="81"/>
            <rFont val="Segoe UI"/>
            <family val="2"/>
          </rPr>
          <t xml:space="preserve"> Em média, quanto cada prato contribui em dinheiro para o pagamento das despesas fixas do restaurante
</t>
        </r>
        <r>
          <rPr>
            <b/>
            <sz val="11"/>
            <color indexed="81"/>
            <rFont val="Segoe UI"/>
            <family val="2"/>
          </rPr>
          <t>Lucro = 0 (em pratos):</t>
        </r>
        <r>
          <rPr>
            <sz val="11"/>
            <color indexed="81"/>
            <rFont val="Segoe UI"/>
            <family val="2"/>
          </rPr>
          <t xml:space="preserve"> Quantos pratos precisam ser vendidos durante um mês para o restaurante começar a ter Lucro (estimativa)
</t>
        </r>
        <r>
          <rPr>
            <b/>
            <sz val="11"/>
            <color indexed="81"/>
            <rFont val="Segoe UI"/>
            <family val="2"/>
          </rPr>
          <t>Lucro = 0 (em venda):</t>
        </r>
        <r>
          <rPr>
            <sz val="11"/>
            <color indexed="81"/>
            <rFont val="Segoe UI"/>
            <family val="2"/>
          </rPr>
          <t xml:space="preserve"> Valor de venda necessária no mês para o restaurante começar a ter Lucro (estimativa)
</t>
        </r>
      </text>
    </comment>
    <comment ref="K33" authorId="0" shapeId="0" xr:uid="{D664CBE8-4535-4413-B1A1-20F559BFF154}">
      <text>
        <r>
          <rPr>
            <b/>
            <sz val="11"/>
            <color indexed="81"/>
            <rFont val="Segoe UI"/>
            <family val="2"/>
          </rPr>
          <t>LUCRO X QUANTIDADE VENDIDA:</t>
        </r>
        <r>
          <rPr>
            <sz val="11"/>
            <color indexed="81"/>
            <rFont val="Segoe UI"/>
            <family val="2"/>
          </rPr>
          <t xml:space="preserve">
Gráfico demonstra a evolução do Lucro estimado, para cada quantidade de pratos vendidos ao longo do mês.
</t>
        </r>
        <r>
          <rPr>
            <b/>
            <sz val="11"/>
            <color indexed="81"/>
            <rFont val="Segoe UI"/>
            <family val="2"/>
          </rPr>
          <t>Ponto Lucro = 0: Mesmo valor informado no Resumo Financeiro. A partir deste valor o restaurante apresenta Lucro em sua operação</t>
        </r>
        <r>
          <rPr>
            <sz val="11"/>
            <color indexed="81"/>
            <rFont val="Segoe UI"/>
            <family val="2"/>
          </rPr>
          <t xml:space="preserve">
</t>
        </r>
      </text>
    </comment>
    <comment ref="N33" authorId="0" shapeId="0" xr:uid="{24B70F61-84D2-4D05-B7A2-E1274B185005}">
      <text>
        <r>
          <rPr>
            <b/>
            <sz val="11"/>
            <color indexed="81"/>
            <rFont val="Segoe UI"/>
            <family val="2"/>
          </rPr>
          <t>MARGEM POR PRATO:</t>
        </r>
        <r>
          <rPr>
            <sz val="11"/>
            <color indexed="81"/>
            <rFont val="Segoe UI"/>
            <family val="2"/>
          </rPr>
          <t xml:space="preserve">
Forma gráfica de visualizar o prato com maior volume de margem na contribuição financeiro do restaurante.
Importante o restaurante priorizar a venda dos produtos com maior tamanho no quadro abaixo.
</t>
        </r>
      </text>
    </comment>
  </commentList>
</comments>
</file>

<file path=xl/sharedStrings.xml><?xml version="1.0" encoding="utf-8"?>
<sst xmlns="http://schemas.openxmlformats.org/spreadsheetml/2006/main" count="47" uniqueCount="47">
  <si>
    <t>FORMAÇÃO DO PREÇO DE VENDA</t>
  </si>
  <si>
    <t>OUTRAS DESPESAS FIXAS MENSAIS</t>
  </si>
  <si>
    <t>Nº Pratos</t>
  </si>
  <si>
    <t>Lucro</t>
  </si>
  <si>
    <t>Ating</t>
  </si>
  <si>
    <t>Produto</t>
  </si>
  <si>
    <t>Custo do Prato</t>
  </si>
  <si>
    <t>Markup</t>
  </si>
  <si>
    <t>Repasse Tx APP</t>
  </si>
  <si>
    <t>Preço Venda</t>
  </si>
  <si>
    <t>Imposto Venda</t>
  </si>
  <si>
    <t>Custo Tx App</t>
  </si>
  <si>
    <t>Margem $</t>
  </si>
  <si>
    <t>Margem %</t>
  </si>
  <si>
    <t>Nº vendas mês</t>
  </si>
  <si>
    <t>Despesas</t>
  </si>
  <si>
    <t>R$</t>
  </si>
  <si>
    <t>Salário + Encargos</t>
  </si>
  <si>
    <t>Energia</t>
  </si>
  <si>
    <t>Internet</t>
  </si>
  <si>
    <t>Segurança</t>
  </si>
  <si>
    <t>Água + Gás</t>
  </si>
  <si>
    <t>Manutenção</t>
  </si>
  <si>
    <t>Aluguel</t>
  </si>
  <si>
    <t>Seguros</t>
  </si>
  <si>
    <t>Marketing</t>
  </si>
  <si>
    <t>Outros</t>
  </si>
  <si>
    <t>Total</t>
  </si>
  <si>
    <t>RESUMO FINANCEIRO</t>
  </si>
  <si>
    <t>Ticket Médio</t>
  </si>
  <si>
    <t>Margem Média Prato</t>
  </si>
  <si>
    <t>Despesa Fixa Mês</t>
  </si>
  <si>
    <t>Lucro = 0 (em pratos mês)</t>
  </si>
  <si>
    <t>Geral</t>
  </si>
  <si>
    <t>Lucro = 0 (em vendas mês)</t>
  </si>
  <si>
    <t>LUCRO X QUANTIDADE VENDIDA</t>
  </si>
  <si>
    <t>MARGEM POR PRATO</t>
  </si>
  <si>
    <t>Parmegiana</t>
  </si>
  <si>
    <t>Contra Filé</t>
  </si>
  <si>
    <t>Prato 3</t>
  </si>
  <si>
    <t>Prato 4</t>
  </si>
  <si>
    <t>Prato 5</t>
  </si>
  <si>
    <t>Prato 6</t>
  </si>
  <si>
    <t>Prato 7</t>
  </si>
  <si>
    <t>Prato 8</t>
  </si>
  <si>
    <t>Prato 9</t>
  </si>
  <si>
    <t>Prato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</si>
</sst>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R$&quot;\ #,##0;[Red]\-&quot;R$&quot;\ #,##0"/>
    <numFmt numFmtId="8" formatCode="&quot;R$&quot;\ #,##0.00;[Red]\-&quot;R$&quot;\ #,##0.00"/>
    <numFmt numFmtId="164" formatCode="0.0%"/>
  </numFmts>
  <fonts count="10" x14ac:knownFonts="1"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sz val="10"/>
      <color theme="1"/>
      <name val="Calibri"/>
      <family val="2"/>
      <scheme val="minor"/>
    </font>
    <font>
      <b/>
      <sz val="14"/>
      <color theme="1"/>
      <name val="Century Gothic"/>
      <family val="2"/>
    </font>
    <font>
      <b/>
      <sz val="10"/>
      <color theme="0"/>
      <name val="Century Gothic"/>
      <family val="2"/>
    </font>
    <font>
      <sz val="10"/>
      <color theme="1" tint="0.14999847407452621"/>
      <name val="Century Gothic"/>
      <family val="1"/>
    </font>
    <font>
      <b/>
      <sz val="10"/>
      <color theme="1" tint="0.14999847407452621"/>
      <name val="Century Gothic"/>
      <family val="2"/>
    </font>
    <font>
      <b/>
      <sz val="11"/>
      <color indexed="81"/>
      <name val="Segoe UI"/>
      <family val="2"/>
    </font>
    <font>
      <sz val="11"/>
      <color indexed="81"/>
      <name val="Segoe UI"/>
      <family val="2"/>
    </font>
    <font>
      <u/>
      <sz val="11"/>
      <color indexed="81"/>
      <name val="Segoe UI"/>
      <family val="2"/>
    </font>
  </fonts>
  <fills count="7">
    <fill>
      <patternFill patternType="none"/>
    </fill>
    <fill>
      <patternFill patternType="gray125"/>
    </fill>
    <fill>
      <patternFill patternType="solid">
        <fgColor rgb="FFD7D7D7"/>
        <bgColor indexed="64"/>
      </patternFill>
    </fill>
    <fill>
      <patternFill patternType="solid">
        <fgColor rgb="FFE95D0A"/>
        <bgColor indexed="64"/>
      </patternFill>
    </fill>
    <fill>
      <patternFill patternType="solid">
        <fgColor rgb="FFF1F1F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FE6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double">
        <color rgb="FFE95D0A"/>
      </bottom>
      <diagonal/>
    </border>
    <border>
      <left/>
      <right/>
      <top/>
      <bottom style="thin">
        <color theme="5"/>
      </bottom>
      <diagonal/>
    </border>
    <border>
      <left style="dotted">
        <color theme="5" tint="0.39997558519241921"/>
      </left>
      <right style="dotted">
        <color theme="5" tint="0.39997558519241921"/>
      </right>
      <top/>
      <bottom style="dotted">
        <color theme="5" tint="0.39997558519241921"/>
      </bottom>
      <diagonal/>
    </border>
    <border>
      <left/>
      <right style="dotted">
        <color theme="5" tint="0.39997558519241921"/>
      </right>
      <top/>
      <bottom style="dotted">
        <color theme="5" tint="0.3999755851924192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3">
    <xf numFmtId="0" fontId="0" fillId="0" borderId="0" xfId="0"/>
    <xf numFmtId="0" fontId="2" fillId="2" borderId="0" xfId="0" applyFont="1" applyFill="1"/>
    <xf numFmtId="8" fontId="2" fillId="2" borderId="0" xfId="0" applyNumberFormat="1" applyFont="1" applyFill="1"/>
    <xf numFmtId="0" fontId="2" fillId="0" borderId="0" xfId="0" applyFont="1"/>
    <xf numFmtId="9" fontId="2" fillId="2" borderId="0" xfId="0" applyNumberFormat="1" applyFont="1" applyFill="1"/>
    <xf numFmtId="0" fontId="3" fillId="2" borderId="1" xfId="1" applyFont="1" applyFill="1" applyBorder="1"/>
    <xf numFmtId="0" fontId="2" fillId="2" borderId="1" xfId="0" applyFont="1" applyFill="1" applyBorder="1"/>
    <xf numFmtId="6" fontId="4" fillId="3" borderId="2" xfId="0" applyNumberFormat="1" applyFont="1" applyFill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/>
    </xf>
    <xf numFmtId="6" fontId="5" fillId="0" borderId="3" xfId="0" applyNumberFormat="1" applyFont="1" applyBorder="1" applyAlignment="1">
      <alignment horizontal="center" vertical="center"/>
    </xf>
    <xf numFmtId="164" fontId="5" fillId="0" borderId="3" xfId="0" applyNumberFormat="1" applyFont="1" applyBorder="1" applyAlignment="1">
      <alignment horizontal="center" vertical="center"/>
    </xf>
    <xf numFmtId="0" fontId="4" fillId="3" borderId="2" xfId="0" applyFont="1" applyFill="1" applyBorder="1" applyAlignment="1">
      <alignment vertical="center" wrapText="1"/>
    </xf>
    <xf numFmtId="0" fontId="4" fillId="3" borderId="2" xfId="0" applyFont="1" applyFill="1" applyBorder="1" applyAlignment="1">
      <alignment horizontal="center" vertical="center" wrapText="1"/>
    </xf>
    <xf numFmtId="6" fontId="5" fillId="4" borderId="4" xfId="0" applyNumberFormat="1" applyFont="1" applyFill="1" applyBorder="1" applyAlignment="1">
      <alignment vertical="center"/>
    </xf>
    <xf numFmtId="8" fontId="5" fillId="4" borderId="3" xfId="0" applyNumberFormat="1" applyFont="1" applyFill="1" applyBorder="1" applyAlignment="1">
      <alignment horizontal="center" vertical="center"/>
    </xf>
    <xf numFmtId="9" fontId="5" fillId="0" borderId="3" xfId="0" applyNumberFormat="1" applyFont="1" applyBorder="1" applyAlignment="1" applyProtection="1">
      <alignment horizontal="center" vertical="center"/>
      <protection locked="0"/>
    </xf>
    <xf numFmtId="4" fontId="5" fillId="4" borderId="3" xfId="0" applyNumberFormat="1" applyFont="1" applyFill="1" applyBorder="1" applyAlignment="1">
      <alignment horizontal="center" vertical="center"/>
    </xf>
    <xf numFmtId="9" fontId="5" fillId="4" borderId="3" xfId="0" applyNumberFormat="1" applyFont="1" applyFill="1" applyBorder="1" applyAlignment="1">
      <alignment horizontal="center" vertical="center"/>
    </xf>
    <xf numFmtId="4" fontId="5" fillId="5" borderId="3" xfId="0" applyNumberFormat="1" applyFont="1" applyFill="1" applyBorder="1" applyAlignment="1" applyProtection="1">
      <alignment horizontal="center" vertical="center"/>
      <protection locked="0"/>
    </xf>
    <xf numFmtId="6" fontId="5" fillId="0" borderId="4" xfId="0" applyNumberFormat="1" applyFont="1" applyBorder="1" applyAlignment="1" applyProtection="1">
      <alignment vertical="center"/>
      <protection locked="0"/>
    </xf>
    <xf numFmtId="8" fontId="5" fillId="5" borderId="3" xfId="0" applyNumberFormat="1" applyFont="1" applyFill="1" applyBorder="1" applyAlignment="1" applyProtection="1">
      <alignment horizontal="center" vertical="center"/>
      <protection locked="0"/>
    </xf>
    <xf numFmtId="8" fontId="5" fillId="0" borderId="3" xfId="0" applyNumberFormat="1" applyFont="1" applyBorder="1" applyAlignment="1" applyProtection="1">
      <alignment horizontal="center" vertical="center"/>
      <protection locked="0"/>
    </xf>
    <xf numFmtId="6" fontId="6" fillId="6" borderId="4" xfId="0" applyNumberFormat="1" applyFont="1" applyFill="1" applyBorder="1" applyAlignment="1">
      <alignment vertical="center"/>
    </xf>
    <xf numFmtId="6" fontId="6" fillId="6" borderId="3" xfId="0" applyNumberFormat="1" applyFont="1" applyFill="1" applyBorder="1" applyAlignment="1">
      <alignment horizontal="center" vertical="center"/>
    </xf>
    <xf numFmtId="3" fontId="5" fillId="4" borderId="3" xfId="0" applyNumberFormat="1" applyFont="1" applyFill="1" applyBorder="1" applyAlignment="1">
      <alignment horizontal="center" vertical="center"/>
    </xf>
    <xf numFmtId="8" fontId="6" fillId="6" borderId="3" xfId="0" applyNumberFormat="1" applyFont="1" applyFill="1" applyBorder="1" applyAlignment="1">
      <alignment horizontal="center" vertical="center"/>
    </xf>
    <xf numFmtId="9" fontId="6" fillId="6" borderId="3" xfId="0" applyNumberFormat="1" applyFont="1" applyFill="1" applyBorder="1" applyAlignment="1">
      <alignment horizontal="center" vertical="center"/>
    </xf>
    <xf numFmtId="10" fontId="6" fillId="6" borderId="3" xfId="0" applyNumberFormat="1" applyFont="1" applyFill="1" applyBorder="1" applyAlignment="1">
      <alignment horizontal="center" vertical="center"/>
    </xf>
    <xf numFmtId="164" fontId="6" fillId="6" borderId="3" xfId="0" applyNumberFormat="1" applyFont="1" applyFill="1" applyBorder="1" applyAlignment="1">
      <alignment horizontal="center" vertical="center"/>
    </xf>
    <xf numFmtId="3" fontId="6" fillId="6" borderId="3" xfId="0" applyNumberFormat="1" applyFont="1" applyFill="1" applyBorder="1" applyAlignment="1">
      <alignment horizontal="center" vertical="center"/>
    </xf>
    <xf numFmtId="8" fontId="2" fillId="0" borderId="0" xfId="0" applyNumberFormat="1" applyFont="1"/>
    <xf numFmtId="6" fontId="5" fillId="0" borderId="4" xfId="0" applyNumberFormat="1" applyFont="1" applyFill="1" applyBorder="1" applyAlignment="1">
      <alignment vertical="center"/>
    </xf>
    <xf numFmtId="8" fontId="5" fillId="0" borderId="3" xfId="0" applyNumberFormat="1" applyFont="1" applyFill="1" applyBorder="1" applyAlignment="1">
      <alignment horizontal="center" vertical="center"/>
    </xf>
  </cellXfs>
  <cellStyles count="2">
    <cellStyle name="Normal" xfId="0" builtinId="0"/>
    <cellStyle name="Título" xfId="1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4148116365106222E-2"/>
          <c:y val="3.4055719252158834E-2"/>
          <c:w val="0.94703517489515632"/>
          <c:h val="0.7873282495969747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'FORMAÇÃO DO PREÇO DE VENDA'!$AA$5</c:f>
              <c:strCache>
                <c:ptCount val="1"/>
                <c:pt idx="0">
                  <c:v>Lucro</c:v>
                </c:pt>
              </c:strCache>
            </c:strRef>
          </c:tx>
          <c:spPr>
            <a:solidFill>
              <a:srgbClr val="E95D0A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'FORMAÇÃO DO PREÇO DE VENDA'!$Z$6:$Z$46</c:f>
              <c:numCache>
                <c:formatCode>#,##0.00</c:formatCode>
                <c:ptCount val="41"/>
                <c:pt idx="0">
                  <c:v>0</c:v>
                </c:pt>
                <c:pt idx="1">
                  <c:v>328.16039378338803</c:v>
                </c:pt>
                <c:pt idx="2">
                  <c:v>656.32078756677606</c:v>
                </c:pt>
                <c:pt idx="3">
                  <c:v>984.48118135016421</c:v>
                </c:pt>
                <c:pt idx="4">
                  <c:v>1312.6415751335521</c:v>
                </c:pt>
                <c:pt idx="5">
                  <c:v>1640.80196891694</c:v>
                </c:pt>
                <c:pt idx="6">
                  <c:v>1968.962362700328</c:v>
                </c:pt>
                <c:pt idx="7">
                  <c:v>2297.1227564837159</c:v>
                </c:pt>
                <c:pt idx="8">
                  <c:v>2625.2831502671038</c:v>
                </c:pt>
                <c:pt idx="9">
                  <c:v>2953.4435440504917</c:v>
                </c:pt>
                <c:pt idx="10">
                  <c:v>3281.6039378338796</c:v>
                </c:pt>
                <c:pt idx="11">
                  <c:v>3609.7643316172675</c:v>
                </c:pt>
                <c:pt idx="12">
                  <c:v>3937.9247254006559</c:v>
                </c:pt>
                <c:pt idx="13">
                  <c:v>4266.0851191840438</c:v>
                </c:pt>
                <c:pt idx="14">
                  <c:v>4594.2455129674327</c:v>
                </c:pt>
                <c:pt idx="15">
                  <c:v>4922.4059067508206</c:v>
                </c:pt>
                <c:pt idx="16">
                  <c:v>5250.5663005342094</c:v>
                </c:pt>
                <c:pt idx="17">
                  <c:v>5578.7266943175973</c:v>
                </c:pt>
                <c:pt idx="18">
                  <c:v>5906.8870881009861</c:v>
                </c:pt>
                <c:pt idx="19">
                  <c:v>6235.0474818843741</c:v>
                </c:pt>
                <c:pt idx="20">
                  <c:v>6563.207875667762</c:v>
                </c:pt>
                <c:pt idx="21">
                  <c:v>6891.3682694511499</c:v>
                </c:pt>
                <c:pt idx="22">
                  <c:v>7219.5286632345378</c:v>
                </c:pt>
                <c:pt idx="23">
                  <c:v>7547.6890570179266</c:v>
                </c:pt>
                <c:pt idx="24">
                  <c:v>7875.8494508013146</c:v>
                </c:pt>
                <c:pt idx="25">
                  <c:v>8204.0098445847034</c:v>
                </c:pt>
                <c:pt idx="26">
                  <c:v>8532.1702383680913</c:v>
                </c:pt>
                <c:pt idx="27">
                  <c:v>8860.3306321514792</c:v>
                </c:pt>
                <c:pt idx="28">
                  <c:v>9188.4910259348671</c:v>
                </c:pt>
                <c:pt idx="29">
                  <c:v>9516.6514197182569</c:v>
                </c:pt>
                <c:pt idx="30">
                  <c:v>9844.8118135016448</c:v>
                </c:pt>
                <c:pt idx="31">
                  <c:v>10172.972207285033</c:v>
                </c:pt>
                <c:pt idx="32">
                  <c:v>10501.132601068421</c:v>
                </c:pt>
                <c:pt idx="33">
                  <c:v>10829.29299485181</c:v>
                </c:pt>
                <c:pt idx="34">
                  <c:v>11157.453388635198</c:v>
                </c:pt>
                <c:pt idx="35">
                  <c:v>11485.613782418586</c:v>
                </c:pt>
                <c:pt idx="36">
                  <c:v>11813.774176201974</c:v>
                </c:pt>
                <c:pt idx="37">
                  <c:v>12141.934569985362</c:v>
                </c:pt>
                <c:pt idx="38">
                  <c:v>12470.094963768752</c:v>
                </c:pt>
                <c:pt idx="39">
                  <c:v>12798.25535755214</c:v>
                </c:pt>
                <c:pt idx="40">
                  <c:v>13126.415751335526</c:v>
                </c:pt>
              </c:numCache>
            </c:numRef>
          </c:cat>
          <c:val>
            <c:numRef>
              <c:f>'FORMAÇÃO DO PREÇO DE VENDA'!$AA$6:$AA$46</c:f>
              <c:numCache>
                <c:formatCode>"R$"#,##0_);[Red]\("R$"#,##0\)</c:formatCode>
                <c:ptCount val="41"/>
                <c:pt idx="0">
                  <c:v>-62000</c:v>
                </c:pt>
                <c:pt idx="1">
                  <c:v>-58900</c:v>
                </c:pt>
                <c:pt idx="2">
                  <c:v>-55800</c:v>
                </c:pt>
                <c:pt idx="3">
                  <c:v>-52700</c:v>
                </c:pt>
                <c:pt idx="4">
                  <c:v>-49600</c:v>
                </c:pt>
                <c:pt idx="5">
                  <c:v>-46500</c:v>
                </c:pt>
                <c:pt idx="6">
                  <c:v>-43400</c:v>
                </c:pt>
                <c:pt idx="7">
                  <c:v>-40300</c:v>
                </c:pt>
                <c:pt idx="8">
                  <c:v>-37200</c:v>
                </c:pt>
                <c:pt idx="9">
                  <c:v>-34100</c:v>
                </c:pt>
                <c:pt idx="10">
                  <c:v>-31000.000000000004</c:v>
                </c:pt>
                <c:pt idx="11">
                  <c:v>-27900.000000000007</c:v>
                </c:pt>
                <c:pt idx="12">
                  <c:v>-24800</c:v>
                </c:pt>
                <c:pt idx="13">
                  <c:v>-21700</c:v>
                </c:pt>
                <c:pt idx="14">
                  <c:v>-18599.999999999993</c:v>
                </c:pt>
                <c:pt idx="15">
                  <c:v>-15499.999999999993</c:v>
                </c:pt>
                <c:pt idx="16">
                  <c:v>-12399.999999999985</c:v>
                </c:pt>
                <c:pt idx="17">
                  <c:v>-9299.9999999999854</c:v>
                </c:pt>
                <c:pt idx="18">
                  <c:v>-6199.9999999999782</c:v>
                </c:pt>
                <c:pt idx="19">
                  <c:v>-3099.9999999999782</c:v>
                </c:pt>
                <c:pt idx="20">
                  <c:v>0</c:v>
                </c:pt>
                <c:pt idx="21">
                  <c:v>3100.0000000000218</c:v>
                </c:pt>
                <c:pt idx="22">
                  <c:v>6200.0000000000146</c:v>
                </c:pt>
                <c:pt idx="23">
                  <c:v>9300.0000000000291</c:v>
                </c:pt>
                <c:pt idx="24">
                  <c:v>12400.000000000029</c:v>
                </c:pt>
                <c:pt idx="25">
                  <c:v>15500.000000000029</c:v>
                </c:pt>
                <c:pt idx="26">
                  <c:v>18600.000000000029</c:v>
                </c:pt>
                <c:pt idx="27">
                  <c:v>21700.000000000029</c:v>
                </c:pt>
                <c:pt idx="28">
                  <c:v>24800.000000000029</c:v>
                </c:pt>
                <c:pt idx="29">
                  <c:v>27900.000000000044</c:v>
                </c:pt>
                <c:pt idx="30">
                  <c:v>31000.000000000044</c:v>
                </c:pt>
                <c:pt idx="31">
                  <c:v>34100.000000000044</c:v>
                </c:pt>
                <c:pt idx="32">
                  <c:v>37200.000000000044</c:v>
                </c:pt>
                <c:pt idx="33">
                  <c:v>40300.000000000058</c:v>
                </c:pt>
                <c:pt idx="34">
                  <c:v>43400.000000000058</c:v>
                </c:pt>
                <c:pt idx="35">
                  <c:v>46500.000000000058</c:v>
                </c:pt>
                <c:pt idx="36">
                  <c:v>49600.000000000058</c:v>
                </c:pt>
                <c:pt idx="37">
                  <c:v>52700.000000000058</c:v>
                </c:pt>
                <c:pt idx="38">
                  <c:v>55800.000000000073</c:v>
                </c:pt>
                <c:pt idx="39">
                  <c:v>58900.000000000073</c:v>
                </c:pt>
                <c:pt idx="40">
                  <c:v>62000.000000000058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C4-4E50-80DC-D8A1C8B79ABB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-27"/>
        <c:axId val="1902690431"/>
        <c:axId val="1902692511"/>
      </c:barChart>
      <c:catAx>
        <c:axId val="190269043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Quantidade de Pratos Vendidos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.00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02692511"/>
        <c:crosses val="autoZero"/>
        <c:auto val="1"/>
        <c:lblAlgn val="ctr"/>
        <c:lblOffset val="100"/>
        <c:noMultiLvlLbl val="0"/>
      </c:catAx>
      <c:valAx>
        <c:axId val="190269251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Lucro</a:t>
                </a:r>
                <a:r>
                  <a:rPr lang="en-US" baseline="0"/>
                  <a:t> Projetado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8.2004552866946964E-3"/>
              <c:y val="0.3265277963658135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&quot;R$&quot;#,##0_);[Red]\(&quot;R$&quot;#,##0\)" sourceLinked="1"/>
        <c:majorTickMark val="none"/>
        <c:minorTickMark val="none"/>
        <c:tickLblPos val="nextTo"/>
        <c:crossAx val="1902690431"/>
        <c:crosses val="autoZero"/>
        <c:crossBetween val="midCat"/>
      </c:valAx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_xlchart.v1.0</cx:f>
      </cx:strDim>
      <cx:numDim type="size">
        <cx:f>_xlchart.v1.1</cx:f>
      </cx:numDim>
    </cx:data>
  </cx:chartData>
  <cx:chart>
    <cx:title pos="t" align="ctr" overlay="0">
      <cx:tx>
        <cx:txData>
          <cx:v>PRATOS X MARGEM</cx:v>
        </cx:txData>
      </cx:tx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r>
            <a:rPr lang="pt-BR" sz="1400" b="0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Calibri" panose="020F0502020204030204"/>
            </a:rPr>
            <a:t>PRATOS X MARGEM</a:t>
          </a:r>
        </a:p>
      </cx:txPr>
    </cx:title>
    <cx:plotArea>
      <cx:plotAreaRegion>
        <cx:series layoutId="treemap" uniqueId="{57084113-4F0B-4DE3-B364-85FC9E6B8C72}">
          <cx:dataLabels>
            <cx:visibility seriesName="0" categoryName="1" value="0"/>
          </cx:dataLabels>
          <cx:dataId val="0"/>
          <cx:layoutPr>
            <cx:parentLabelLayout val="overlapping"/>
          </cx:layoutPr>
        </cx:series>
      </cx:plotAreaRegion>
    </cx:plotArea>
  </cx:chart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8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lt1"/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microsoft.com/office/2014/relationships/chartEx" Target="../charts/chartEx1.xml"/><Relationship Id="rId1" Type="http://schemas.openxmlformats.org/officeDocument/2006/relationships/chart" Target="../charts/chart1.xml"/><Relationship Id="rId6" Type="http://schemas.openxmlformats.org/officeDocument/2006/relationships/image" Target="../media/image4.png"/><Relationship Id="rId5" Type="http://schemas.openxmlformats.org/officeDocument/2006/relationships/image" Target="../media/image3.png"/><Relationship Id="rId4" Type="http://schemas.openxmlformats.org/officeDocument/2006/relationships/image" Target="../media/image2.sv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8714</xdr:colOff>
      <xdr:row>33</xdr:row>
      <xdr:rowOff>215898</xdr:rowOff>
    </xdr:from>
    <xdr:to>
      <xdr:col>11</xdr:col>
      <xdr:colOff>31749</xdr:colOff>
      <xdr:row>48</xdr:row>
      <xdr:rowOff>190499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FF113161-DCD7-43BB-816E-C21852D6AA6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597957</xdr:colOff>
      <xdr:row>33</xdr:row>
      <xdr:rowOff>215899</xdr:rowOff>
    </xdr:from>
    <xdr:to>
      <xdr:col>15</xdr:col>
      <xdr:colOff>301624</xdr:colOff>
      <xdr:row>48</xdr:row>
      <xdr:rowOff>201083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3" name="Gráfico 2">
              <a:extLst>
                <a:ext uri="{FF2B5EF4-FFF2-40B4-BE49-F238E27FC236}">
                  <a16:creationId xmlns:a16="http://schemas.microsoft.com/office/drawing/2014/main" id="{750AEDC2-C456-4AC8-BB40-27750E2599F2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2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2675657" y="9331324"/>
              <a:ext cx="4561417" cy="4128559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US" sz="1100"/>
                <a:t>Este gráfico não está disponível na sua versão de Excel.
Editar esta forma ou salvar esta pasta de trabalho em um formato de arquivo diferente quebrará o gráfico permanentemente.</a:t>
              </a:r>
            </a:p>
          </xdr:txBody>
        </xdr:sp>
      </mc:Fallback>
    </mc:AlternateContent>
    <xdr:clientData/>
  </xdr:twoCellAnchor>
  <xdr:twoCellAnchor editAs="oneCell">
    <xdr:from>
      <xdr:col>10</xdr:col>
      <xdr:colOff>893981</xdr:colOff>
      <xdr:row>3</xdr:row>
      <xdr:rowOff>224738</xdr:rowOff>
    </xdr:from>
    <xdr:to>
      <xdr:col>11</xdr:col>
      <xdr:colOff>81556</xdr:colOff>
      <xdr:row>4</xdr:row>
      <xdr:rowOff>242667</xdr:rowOff>
    </xdr:to>
    <xdr:pic>
      <xdr:nvPicPr>
        <xdr:cNvPr id="4" name="Gráfico 3" descr="Selo ponto de interrogação com preenchimento sólido">
          <a:extLst>
            <a:ext uri="{FF2B5EF4-FFF2-40B4-BE49-F238E27FC236}">
              <a16:creationId xmlns:a16="http://schemas.microsoft.com/office/drawing/2014/main" id="{1F87B7D0-C8A6-42ED-8892-F65332D5AB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>
          <a:off x="11866781" y="1053413"/>
          <a:ext cx="292475" cy="294154"/>
        </a:xfrm>
        <a:prstGeom prst="rect">
          <a:avLst/>
        </a:prstGeom>
      </xdr:spPr>
    </xdr:pic>
    <xdr:clientData/>
  </xdr:twoCellAnchor>
  <xdr:oneCellAnchor>
    <xdr:from>
      <xdr:col>13</xdr:col>
      <xdr:colOff>1423144</xdr:colOff>
      <xdr:row>3</xdr:row>
      <xdr:rowOff>224738</xdr:rowOff>
    </xdr:from>
    <xdr:ext cx="288241" cy="293096"/>
    <xdr:pic>
      <xdr:nvPicPr>
        <xdr:cNvPr id="5" name="Gráfico 4" descr="Selo ponto de interrogação com preenchimento sólido">
          <a:extLst>
            <a:ext uri="{FF2B5EF4-FFF2-40B4-BE49-F238E27FC236}">
              <a16:creationId xmlns:a16="http://schemas.microsoft.com/office/drawing/2014/main" id="{E2B92CF6-4CF0-41EF-9836-274B54111D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>
          <a:off x="16120219" y="1053413"/>
          <a:ext cx="288241" cy="293096"/>
        </a:xfrm>
        <a:prstGeom prst="rect">
          <a:avLst/>
        </a:prstGeom>
      </xdr:spPr>
    </xdr:pic>
    <xdr:clientData/>
  </xdr:oneCellAnchor>
  <xdr:oneCellAnchor>
    <xdr:from>
      <xdr:col>13</xdr:col>
      <xdr:colOff>1423144</xdr:colOff>
      <xdr:row>21</xdr:row>
      <xdr:rowOff>235322</xdr:rowOff>
    </xdr:from>
    <xdr:ext cx="288241" cy="293096"/>
    <xdr:pic>
      <xdr:nvPicPr>
        <xdr:cNvPr id="6" name="Gráfico 5" descr="Selo ponto de interrogação com preenchimento sólido">
          <a:extLst>
            <a:ext uri="{FF2B5EF4-FFF2-40B4-BE49-F238E27FC236}">
              <a16:creationId xmlns:a16="http://schemas.microsoft.com/office/drawing/2014/main" id="{A51EA527-5E84-42EA-A745-D52E78A639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>
          <a:off x="16120219" y="6036047"/>
          <a:ext cx="288241" cy="293096"/>
        </a:xfrm>
        <a:prstGeom prst="rect">
          <a:avLst/>
        </a:prstGeom>
      </xdr:spPr>
    </xdr:pic>
    <xdr:clientData/>
  </xdr:oneCellAnchor>
  <xdr:oneCellAnchor>
    <xdr:from>
      <xdr:col>10</xdr:col>
      <xdr:colOff>893981</xdr:colOff>
      <xdr:row>31</xdr:row>
      <xdr:rowOff>235322</xdr:rowOff>
    </xdr:from>
    <xdr:ext cx="288241" cy="293096"/>
    <xdr:pic>
      <xdr:nvPicPr>
        <xdr:cNvPr id="7" name="Gráfico 6" descr="Selo ponto de interrogação com preenchimento sólido">
          <a:extLst>
            <a:ext uri="{FF2B5EF4-FFF2-40B4-BE49-F238E27FC236}">
              <a16:creationId xmlns:a16="http://schemas.microsoft.com/office/drawing/2014/main" id="{B76A9765-56C6-4652-A4D5-843A0A78DF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>
          <a:off x="11866781" y="8798297"/>
          <a:ext cx="288241" cy="293096"/>
        </a:xfrm>
        <a:prstGeom prst="rect">
          <a:avLst/>
        </a:prstGeom>
      </xdr:spPr>
    </xdr:pic>
    <xdr:clientData/>
  </xdr:oneCellAnchor>
  <xdr:oneCellAnchor>
    <xdr:from>
      <xdr:col>13</xdr:col>
      <xdr:colOff>1433733</xdr:colOff>
      <xdr:row>31</xdr:row>
      <xdr:rowOff>235322</xdr:rowOff>
    </xdr:from>
    <xdr:ext cx="288241" cy="293096"/>
    <xdr:pic>
      <xdr:nvPicPr>
        <xdr:cNvPr id="8" name="Gráfico 7" descr="Selo ponto de interrogação com preenchimento sólido">
          <a:extLst>
            <a:ext uri="{FF2B5EF4-FFF2-40B4-BE49-F238E27FC236}">
              <a16:creationId xmlns:a16="http://schemas.microsoft.com/office/drawing/2014/main" id="{B24410A4-04F7-4044-A13B-C7DECE91AD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>
          <a:off x="16130808" y="8798297"/>
          <a:ext cx="288241" cy="293096"/>
        </a:xfrm>
        <a:prstGeom prst="rect">
          <a:avLst/>
        </a:prstGeom>
      </xdr:spPr>
    </xdr:pic>
    <xdr:clientData/>
  </xdr:oneCellAnchor>
  <xdr:twoCellAnchor>
    <xdr:from>
      <xdr:col>0</xdr:col>
      <xdr:colOff>0</xdr:colOff>
      <xdr:row>2</xdr:row>
      <xdr:rowOff>226664</xdr:rowOff>
    </xdr:from>
    <xdr:to>
      <xdr:col>16</xdr:col>
      <xdr:colOff>437029</xdr:colOff>
      <xdr:row>2</xdr:row>
      <xdr:rowOff>277599</xdr:rowOff>
    </xdr:to>
    <xdr:sp macro="" textlink="">
      <xdr:nvSpPr>
        <xdr:cNvPr id="9" name="Retângulo 8">
          <a:extLst>
            <a:ext uri="{FF2B5EF4-FFF2-40B4-BE49-F238E27FC236}">
              <a16:creationId xmlns:a16="http://schemas.microsoft.com/office/drawing/2014/main" id="{D0D84F17-A7EF-468E-8498-99BEF6760070}"/>
            </a:ext>
          </a:extLst>
        </xdr:cNvPr>
        <xdr:cNvSpPr/>
      </xdr:nvSpPr>
      <xdr:spPr>
        <a:xfrm>
          <a:off x="0" y="779114"/>
          <a:ext cx="18277354" cy="50935"/>
        </a:xfrm>
        <a:prstGeom prst="rect">
          <a:avLst/>
        </a:prstGeom>
        <a:solidFill>
          <a:srgbClr val="E95D0A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14</xdr:col>
      <xdr:colOff>403412</xdr:colOff>
      <xdr:row>1</xdr:row>
      <xdr:rowOff>87600</xdr:rowOff>
    </xdr:from>
    <xdr:to>
      <xdr:col>16</xdr:col>
      <xdr:colOff>414618</xdr:colOff>
      <xdr:row>2</xdr:row>
      <xdr:rowOff>177928</xdr:rowOff>
    </xdr:to>
    <xdr:pic>
      <xdr:nvPicPr>
        <xdr:cNvPr id="10" name="Imagem 9">
          <a:extLst>
            <a:ext uri="{FF2B5EF4-FFF2-40B4-BE49-F238E27FC236}">
              <a16:creationId xmlns:a16="http://schemas.microsoft.com/office/drawing/2014/main" id="{1D5F4C61-37D8-4FF1-9045-246CDA0855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729262" y="363825"/>
          <a:ext cx="1525681" cy="366553"/>
        </a:xfrm>
        <a:prstGeom prst="rect">
          <a:avLst/>
        </a:prstGeom>
      </xdr:spPr>
    </xdr:pic>
    <xdr:clientData/>
  </xdr:twoCellAnchor>
  <xdr:twoCellAnchor editAs="oneCell">
    <xdr:from>
      <xdr:col>0</xdr:col>
      <xdr:colOff>44824</xdr:colOff>
      <xdr:row>0</xdr:row>
      <xdr:rowOff>1</xdr:rowOff>
    </xdr:from>
    <xdr:to>
      <xdr:col>2</xdr:col>
      <xdr:colOff>133155</xdr:colOff>
      <xdr:row>2</xdr:row>
      <xdr:rowOff>190501</xdr:rowOff>
    </xdr:to>
    <xdr:pic>
      <xdr:nvPicPr>
        <xdr:cNvPr id="11" name="Imagem 10">
          <a:extLst>
            <a:ext uri="{FF2B5EF4-FFF2-40B4-BE49-F238E27FC236}">
              <a16:creationId xmlns:a16="http://schemas.microsoft.com/office/drawing/2014/main" id="{FA6FD62C-303C-466C-8947-CAE9178FD7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824" y="1"/>
          <a:ext cx="2345756" cy="742950"/>
        </a:xfrm>
        <a:prstGeom prst="rect">
          <a:avLst/>
        </a:prstGeom>
      </xdr:spPr>
    </xdr:pic>
    <xdr:clientData/>
  </xdr:twoCellAnchor>
  <xdr:twoCellAnchor>
    <xdr:from>
      <xdr:col>11</xdr:col>
      <xdr:colOff>190500</xdr:colOff>
      <xdr:row>1</xdr:row>
      <xdr:rowOff>235324</xdr:rowOff>
    </xdr:from>
    <xdr:to>
      <xdr:col>14</xdr:col>
      <xdr:colOff>500558</xdr:colOff>
      <xdr:row>2</xdr:row>
      <xdr:rowOff>190501</xdr:rowOff>
    </xdr:to>
    <xdr:grpSp>
      <xdr:nvGrpSpPr>
        <xdr:cNvPr id="12" name="Agrupar 11">
          <a:extLst>
            <a:ext uri="{FF2B5EF4-FFF2-40B4-BE49-F238E27FC236}">
              <a16:creationId xmlns:a16="http://schemas.microsoft.com/office/drawing/2014/main" id="{51B5600E-193E-40FF-8637-B2642A531535}"/>
            </a:ext>
          </a:extLst>
        </xdr:cNvPr>
        <xdr:cNvGrpSpPr/>
      </xdr:nvGrpSpPr>
      <xdr:grpSpPr>
        <a:xfrm>
          <a:off x="12292853" y="515471"/>
          <a:ext cx="4545881" cy="235324"/>
          <a:chOff x="13839265" y="862852"/>
          <a:chExt cx="4545881" cy="235324"/>
        </a:xfrm>
      </xdr:grpSpPr>
      <xdr:sp macro="" textlink="">
        <xdr:nvSpPr>
          <xdr:cNvPr id="13" name="Retângulo 12">
            <a:extLst>
              <a:ext uri="{FF2B5EF4-FFF2-40B4-BE49-F238E27FC236}">
                <a16:creationId xmlns:a16="http://schemas.microsoft.com/office/drawing/2014/main" id="{B9F62B67-3700-62B4-43CD-415E43753762}"/>
              </a:ext>
            </a:extLst>
          </xdr:cNvPr>
          <xdr:cNvSpPr/>
        </xdr:nvSpPr>
        <xdr:spPr>
          <a:xfrm>
            <a:off x="13839265" y="896470"/>
            <a:ext cx="302559" cy="168088"/>
          </a:xfrm>
          <a:prstGeom prst="rect">
            <a:avLst/>
          </a:prstGeom>
          <a:ln>
            <a:prstDash val="sysDash"/>
          </a:ln>
        </xdr:spPr>
        <xdr:style>
          <a:lnRef idx="2">
            <a:schemeClr val="accent2"/>
          </a:lnRef>
          <a:fillRef idx="1">
            <a:schemeClr val="lt1"/>
          </a:fillRef>
          <a:effectRef idx="0">
            <a:schemeClr val="accent2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14" name="CaixaDeTexto 13">
            <a:extLst>
              <a:ext uri="{FF2B5EF4-FFF2-40B4-BE49-F238E27FC236}">
                <a16:creationId xmlns:a16="http://schemas.microsoft.com/office/drawing/2014/main" id="{A739B0F3-8667-087A-E4B3-2E8299E57DBA}"/>
              </a:ext>
            </a:extLst>
          </xdr:cNvPr>
          <xdr:cNvSpPr txBox="1"/>
        </xdr:nvSpPr>
        <xdr:spPr>
          <a:xfrm>
            <a:off x="14097000" y="862852"/>
            <a:ext cx="1299883" cy="23532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050" b="0" i="0">
                <a:latin typeface="Century Gothic" panose="020B0502020202020204" pitchFamily="34" charset="0"/>
              </a:rPr>
              <a:t>Células</a:t>
            </a:r>
            <a:r>
              <a:rPr lang="en-US" sz="1050" b="0" i="0" baseline="0">
                <a:latin typeface="Century Gothic" panose="020B0502020202020204" pitchFamily="34" charset="0"/>
              </a:rPr>
              <a:t> Editáveis</a:t>
            </a:r>
            <a:endParaRPr lang="en-US" sz="1050" b="0" i="0">
              <a:latin typeface="Century Gothic" panose="020B0502020202020204" pitchFamily="34" charset="0"/>
            </a:endParaRPr>
          </a:p>
        </xdr:txBody>
      </xdr:sp>
      <xdr:sp macro="" textlink="">
        <xdr:nvSpPr>
          <xdr:cNvPr id="15" name="Retângulo 14">
            <a:extLst>
              <a:ext uri="{FF2B5EF4-FFF2-40B4-BE49-F238E27FC236}">
                <a16:creationId xmlns:a16="http://schemas.microsoft.com/office/drawing/2014/main" id="{2262CACE-B9E1-DF76-EF51-AB0066A10FAA}"/>
              </a:ext>
            </a:extLst>
          </xdr:cNvPr>
          <xdr:cNvSpPr/>
        </xdr:nvSpPr>
        <xdr:spPr>
          <a:xfrm>
            <a:off x="15643412" y="896470"/>
            <a:ext cx="302559" cy="168088"/>
          </a:xfrm>
          <a:prstGeom prst="rect">
            <a:avLst/>
          </a:prstGeom>
          <a:solidFill>
            <a:srgbClr val="F1F1F1"/>
          </a:solidFill>
          <a:ln>
            <a:prstDash val="sysDash"/>
          </a:ln>
        </xdr:spPr>
        <xdr:style>
          <a:lnRef idx="2">
            <a:schemeClr val="accent2"/>
          </a:lnRef>
          <a:fillRef idx="1">
            <a:schemeClr val="lt1"/>
          </a:fillRef>
          <a:effectRef idx="0">
            <a:schemeClr val="accent2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16" name="CaixaDeTexto 15">
            <a:extLst>
              <a:ext uri="{FF2B5EF4-FFF2-40B4-BE49-F238E27FC236}">
                <a16:creationId xmlns:a16="http://schemas.microsoft.com/office/drawing/2014/main" id="{BB878FD5-2B9E-6F7A-9562-591436B51E80}"/>
              </a:ext>
            </a:extLst>
          </xdr:cNvPr>
          <xdr:cNvSpPr txBox="1"/>
        </xdr:nvSpPr>
        <xdr:spPr>
          <a:xfrm>
            <a:off x="15901146" y="862852"/>
            <a:ext cx="2484000" cy="23532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050" b="0" i="0">
                <a:latin typeface="Century Gothic" panose="020B0502020202020204" pitchFamily="34" charset="0"/>
              </a:rPr>
              <a:t>Células</a:t>
            </a:r>
            <a:r>
              <a:rPr lang="en-US" sz="1050" b="0" i="0" baseline="0">
                <a:latin typeface="Century Gothic" panose="020B0502020202020204" pitchFamily="34" charset="0"/>
              </a:rPr>
              <a:t> Travadas com Fórmulas</a:t>
            </a:r>
            <a:endParaRPr lang="en-US" sz="1050" b="0" i="0">
              <a:latin typeface="Century Gothic" panose="020B0502020202020204" pitchFamily="34" charset="0"/>
            </a:endParaRP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Gest&#227;o%20Financeira%20dos%20Restaurantes%20-%20Lets%20Delivery%20Ma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STO POR PRATO"/>
      <sheetName val="FORMAÇÃO DO PREÇO DE VENDA"/>
      <sheetName val="FLUXO DE CAIXA"/>
    </sheetNames>
    <sheetDataSet>
      <sheetData sheetId="0"/>
      <sheetData sheetId="1">
        <row r="5">
          <cell r="AA5" t="str">
            <v>Lucro</v>
          </cell>
        </row>
        <row r="6">
          <cell r="Z6">
            <v>0</v>
          </cell>
          <cell r="AA6">
            <v>-62000</v>
          </cell>
        </row>
        <row r="7">
          <cell r="Z7">
            <v>328.16039378338803</v>
          </cell>
          <cell r="AA7">
            <v>-58900</v>
          </cell>
        </row>
        <row r="8">
          <cell r="Z8">
            <v>656.32078756677606</v>
          </cell>
          <cell r="AA8">
            <v>-55800</v>
          </cell>
        </row>
        <row r="9">
          <cell r="Z9">
            <v>984.48118135016421</v>
          </cell>
          <cell r="AA9">
            <v>-52700</v>
          </cell>
        </row>
        <row r="10">
          <cell r="Z10">
            <v>1312.6415751335521</v>
          </cell>
          <cell r="AA10">
            <v>-49600</v>
          </cell>
        </row>
        <row r="11">
          <cell r="Z11">
            <v>1640.80196891694</v>
          </cell>
          <cell r="AA11">
            <v>-46500</v>
          </cell>
        </row>
        <row r="12">
          <cell r="Z12">
            <v>1968.962362700328</v>
          </cell>
          <cell r="AA12">
            <v>-43400</v>
          </cell>
        </row>
        <row r="13">
          <cell r="Z13">
            <v>2297.1227564837159</v>
          </cell>
          <cell r="AA13">
            <v>-40300</v>
          </cell>
        </row>
        <row r="14">
          <cell r="Z14">
            <v>2625.2831502671038</v>
          </cell>
          <cell r="AA14">
            <v>-37200</v>
          </cell>
        </row>
        <row r="15">
          <cell r="Z15">
            <v>2953.4435440504917</v>
          </cell>
          <cell r="AA15">
            <v>-34100</v>
          </cell>
        </row>
        <row r="16">
          <cell r="Z16">
            <v>3281.6039378338796</v>
          </cell>
          <cell r="AA16">
            <v>-31000.000000000004</v>
          </cell>
        </row>
        <row r="17">
          <cell r="Z17">
            <v>3609.7643316172675</v>
          </cell>
          <cell r="AA17">
            <v>-27900.000000000007</v>
          </cell>
        </row>
        <row r="18">
          <cell r="Z18">
            <v>3937.9247254006559</v>
          </cell>
          <cell r="AA18">
            <v>-24800</v>
          </cell>
        </row>
        <row r="19">
          <cell r="Z19">
            <v>4266.0851191840438</v>
          </cell>
          <cell r="AA19">
            <v>-21700</v>
          </cell>
        </row>
        <row r="20">
          <cell r="Z20">
            <v>4594.2455129674327</v>
          </cell>
          <cell r="AA20">
            <v>-18599.999999999993</v>
          </cell>
        </row>
        <row r="21">
          <cell r="Z21">
            <v>4922.4059067508206</v>
          </cell>
          <cell r="AA21">
            <v>-15499.999999999993</v>
          </cell>
        </row>
        <row r="22">
          <cell r="Z22">
            <v>5250.5663005342094</v>
          </cell>
          <cell r="AA22">
            <v>-12399.999999999985</v>
          </cell>
        </row>
        <row r="23">
          <cell r="Z23">
            <v>5578.7266943175973</v>
          </cell>
          <cell r="AA23">
            <v>-9299.9999999999854</v>
          </cell>
        </row>
        <row r="24">
          <cell r="Z24">
            <v>5906.8870881009861</v>
          </cell>
          <cell r="AA24">
            <v>-6199.9999999999782</v>
          </cell>
        </row>
        <row r="25">
          <cell r="Z25">
            <v>6235.0474818843741</v>
          </cell>
          <cell r="AA25">
            <v>-3099.9999999999782</v>
          </cell>
        </row>
        <row r="26">
          <cell r="Z26">
            <v>6563.207875667762</v>
          </cell>
          <cell r="AA26">
            <v>0</v>
          </cell>
        </row>
        <row r="27">
          <cell r="Z27">
            <v>6891.3682694511499</v>
          </cell>
          <cell r="AA27">
            <v>3100.0000000000218</v>
          </cell>
        </row>
        <row r="28">
          <cell r="Z28">
            <v>7219.5286632345378</v>
          </cell>
          <cell r="AA28">
            <v>6200.0000000000146</v>
          </cell>
        </row>
        <row r="29">
          <cell r="Z29">
            <v>7547.6890570179266</v>
          </cell>
          <cell r="AA29">
            <v>9300.0000000000291</v>
          </cell>
        </row>
        <row r="30">
          <cell r="Z30">
            <v>7875.8494508013146</v>
          </cell>
          <cell r="AA30">
            <v>12400.000000000029</v>
          </cell>
        </row>
        <row r="31">
          <cell r="Z31">
            <v>8204.0098445847034</v>
          </cell>
          <cell r="AA31">
            <v>15500.000000000029</v>
          </cell>
        </row>
        <row r="32">
          <cell r="Z32">
            <v>8532.1702383680913</v>
          </cell>
          <cell r="AA32">
            <v>18600.000000000029</v>
          </cell>
        </row>
        <row r="33">
          <cell r="Z33">
            <v>8860.3306321514792</v>
          </cell>
          <cell r="AA33">
            <v>21700.000000000029</v>
          </cell>
        </row>
        <row r="34">
          <cell r="Z34">
            <v>9188.4910259348671</v>
          </cell>
          <cell r="AA34">
            <v>24800.000000000029</v>
          </cell>
        </row>
        <row r="35">
          <cell r="Z35">
            <v>9516.6514197182569</v>
          </cell>
          <cell r="AA35">
            <v>27900.000000000044</v>
          </cell>
        </row>
        <row r="36">
          <cell r="Z36">
            <v>9844.8118135016448</v>
          </cell>
          <cell r="AA36">
            <v>31000.000000000044</v>
          </cell>
        </row>
        <row r="37">
          <cell r="Z37">
            <v>10172.972207285033</v>
          </cell>
          <cell r="AA37">
            <v>34100.000000000044</v>
          </cell>
        </row>
        <row r="38">
          <cell r="Z38">
            <v>10501.132601068421</v>
          </cell>
          <cell r="AA38">
            <v>37200.000000000044</v>
          </cell>
        </row>
        <row r="39">
          <cell r="Z39">
            <v>10829.29299485181</v>
          </cell>
          <cell r="AA39">
            <v>40300.000000000058</v>
          </cell>
        </row>
        <row r="40">
          <cell r="Z40">
            <v>11157.453388635198</v>
          </cell>
          <cell r="AA40">
            <v>43400.000000000058</v>
          </cell>
        </row>
        <row r="41">
          <cell r="Z41">
            <v>11485.613782418586</v>
          </cell>
          <cell r="AA41">
            <v>46500.000000000058</v>
          </cell>
        </row>
        <row r="42">
          <cell r="Z42">
            <v>11813.774176201974</v>
          </cell>
          <cell r="AA42">
            <v>49600.000000000058</v>
          </cell>
        </row>
        <row r="43">
          <cell r="Z43">
            <v>12141.934569985362</v>
          </cell>
          <cell r="AA43">
            <v>52700.000000000058</v>
          </cell>
        </row>
        <row r="44">
          <cell r="Z44">
            <v>12470.094963768752</v>
          </cell>
          <cell r="AA44">
            <v>55800.000000000073</v>
          </cell>
        </row>
        <row r="45">
          <cell r="Z45">
            <v>12798.25535755214</v>
          </cell>
          <cell r="AA45">
            <v>58900.000000000073</v>
          </cell>
        </row>
        <row r="46">
          <cell r="Z46">
            <v>13126.415751335526</v>
          </cell>
          <cell r="AA46">
            <v>62000.000000000058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5098E0-08DC-4459-9B4B-5D174981F3CA}">
  <dimension ref="A1:AB142"/>
  <sheetViews>
    <sheetView showGridLines="0" tabSelected="1" zoomScale="85" zoomScaleNormal="85" workbookViewId="0">
      <pane ySplit="3" topLeftCell="A4" activePane="bottomLeft" state="frozen"/>
      <selection pane="bottomLeft" activeCell="A9" sqref="A9"/>
    </sheetView>
  </sheetViews>
  <sheetFormatPr defaultRowHeight="21.75" customHeight="1" x14ac:dyDescent="0.2"/>
  <cols>
    <col min="1" max="1" width="9.140625" style="3" customWidth="1"/>
    <col min="2" max="2" width="24.7109375" style="3" customWidth="1"/>
    <col min="3" max="6" width="15.7109375" style="3" customWidth="1"/>
    <col min="7" max="8" width="17.28515625" style="3" customWidth="1"/>
    <col min="9" max="9" width="18" style="3" customWidth="1"/>
    <col min="10" max="10" width="15.28515625" style="3" customWidth="1"/>
    <col min="11" max="11" width="16.5703125" style="3" customWidth="1"/>
    <col min="12" max="12" width="9.140625" style="3" customWidth="1"/>
    <col min="13" max="13" width="30.140625" style="3" customWidth="1"/>
    <col min="14" max="14" width="24.42578125" style="3" customWidth="1"/>
    <col min="15" max="15" width="9.140625" style="3" customWidth="1"/>
    <col min="16" max="16" width="13.5703125" style="3" bestFit="1" customWidth="1"/>
    <col min="17" max="17" width="12.5703125" style="3" bestFit="1" customWidth="1"/>
    <col min="18" max="24" width="12.5703125" style="3" customWidth="1"/>
    <col min="25" max="25" width="13.5703125" style="3" bestFit="1" customWidth="1"/>
    <col min="26" max="26" width="9.28515625" style="3" bestFit="1" customWidth="1"/>
    <col min="27" max="27" width="10.42578125" style="3" bestFit="1" customWidth="1"/>
    <col min="28" max="28" width="6" style="3" bestFit="1" customWidth="1"/>
    <col min="29" max="16384" width="9.140625" style="3"/>
  </cols>
  <sheetData>
    <row r="1" spans="1:28" ht="21.75" customHeight="1" x14ac:dyDescent="0.2">
      <c r="A1" s="1"/>
      <c r="B1" s="1"/>
      <c r="C1" s="1"/>
      <c r="D1" s="1"/>
      <c r="E1" s="1"/>
      <c r="F1" s="2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8" ht="21.75" customHeight="1" x14ac:dyDescent="0.2">
      <c r="A2" s="1"/>
      <c r="B2" s="1"/>
      <c r="C2" s="1"/>
      <c r="D2" s="1"/>
      <c r="E2" s="1"/>
      <c r="F2" s="2"/>
      <c r="G2" s="1"/>
      <c r="H2" s="1"/>
      <c r="I2" s="1"/>
      <c r="J2" s="2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8" ht="21.75" customHeight="1" x14ac:dyDescent="0.2">
      <c r="A3" s="1"/>
      <c r="B3" s="1"/>
      <c r="C3" s="1"/>
      <c r="D3" s="1"/>
      <c r="E3" s="1"/>
      <c r="F3" s="2"/>
      <c r="G3" s="1"/>
      <c r="H3" s="1"/>
      <c r="I3" s="1"/>
      <c r="J3" s="2"/>
      <c r="K3" s="1"/>
      <c r="L3" s="1"/>
      <c r="M3" s="1"/>
      <c r="N3" s="1"/>
      <c r="O3" s="1"/>
      <c r="P3" s="1"/>
      <c r="Q3" s="1"/>
      <c r="R3" s="1"/>
      <c r="S3" s="1"/>
      <c r="T3" s="1"/>
    </row>
    <row r="4" spans="1:28" ht="21.75" customHeight="1" x14ac:dyDescent="0.2">
      <c r="A4" s="1"/>
      <c r="B4" s="1"/>
      <c r="C4" s="1"/>
      <c r="D4" s="1"/>
      <c r="E4" s="4"/>
      <c r="F4" s="2"/>
      <c r="G4" s="2"/>
      <c r="H4" s="1"/>
      <c r="I4" s="2"/>
      <c r="J4" s="1"/>
      <c r="K4" s="1"/>
      <c r="L4" s="1"/>
      <c r="M4" s="1"/>
      <c r="N4" s="1"/>
      <c r="O4" s="1"/>
      <c r="P4" s="1"/>
      <c r="Q4" s="1"/>
      <c r="R4" s="1"/>
      <c r="S4" s="1"/>
      <c r="T4" s="1"/>
    </row>
    <row r="5" spans="1:28" ht="21.75" customHeight="1" thickBot="1" x14ac:dyDescent="0.3">
      <c r="A5" s="1"/>
      <c r="B5" s="5" t="s">
        <v>0</v>
      </c>
      <c r="C5" s="6"/>
      <c r="D5" s="6"/>
      <c r="E5" s="6"/>
      <c r="F5" s="6"/>
      <c r="G5" s="6"/>
      <c r="H5" s="6"/>
      <c r="I5" s="6"/>
      <c r="J5" s="6"/>
      <c r="K5" s="6"/>
      <c r="L5" s="1"/>
      <c r="M5" s="5" t="s">
        <v>1</v>
      </c>
      <c r="N5" s="6"/>
      <c r="O5" s="1"/>
      <c r="P5" s="1"/>
      <c r="Q5" s="1"/>
      <c r="R5" s="1"/>
      <c r="S5" s="1"/>
      <c r="T5" s="1"/>
      <c r="Z5" s="7" t="s">
        <v>2</v>
      </c>
      <c r="AA5" s="7" t="s">
        <v>3</v>
      </c>
      <c r="AB5" s="7" t="s">
        <v>4</v>
      </c>
    </row>
    <row r="6" spans="1:28" ht="21.75" customHeight="1" thickTop="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Z6" s="8">
        <f t="shared" ref="Z6:Z46" si="0">$N$29*AB6</f>
        <v>0</v>
      </c>
      <c r="AA6" s="9">
        <f t="shared" ref="AA6:AA46" si="1">Z6*$N$27-$N$28</f>
        <v>-62000</v>
      </c>
      <c r="AB6" s="10">
        <v>0</v>
      </c>
    </row>
    <row r="7" spans="1:28" ht="21.75" customHeight="1" x14ac:dyDescent="0.2">
      <c r="A7" s="1"/>
      <c r="B7" s="11" t="s">
        <v>5</v>
      </c>
      <c r="C7" s="7" t="s">
        <v>6</v>
      </c>
      <c r="D7" s="7" t="s">
        <v>7</v>
      </c>
      <c r="E7" s="7" t="s">
        <v>8</v>
      </c>
      <c r="F7" s="7" t="s">
        <v>9</v>
      </c>
      <c r="G7" s="7" t="s">
        <v>10</v>
      </c>
      <c r="H7" s="7" t="s">
        <v>11</v>
      </c>
      <c r="I7" s="7" t="s">
        <v>12</v>
      </c>
      <c r="J7" s="7" t="s">
        <v>13</v>
      </c>
      <c r="K7" s="7" t="s">
        <v>14</v>
      </c>
      <c r="L7" s="1"/>
      <c r="M7" s="11" t="s">
        <v>15</v>
      </c>
      <c r="N7" s="12" t="s">
        <v>16</v>
      </c>
      <c r="O7" s="1"/>
      <c r="P7" s="1"/>
      <c r="Q7" s="1"/>
      <c r="R7" s="1"/>
      <c r="S7" s="1"/>
      <c r="T7" s="1"/>
      <c r="Z7" s="8">
        <f t="shared" si="0"/>
        <v>328.16039378338803</v>
      </c>
      <c r="AA7" s="9">
        <f t="shared" si="1"/>
        <v>-58900</v>
      </c>
      <c r="AB7" s="10">
        <f>AB6+5%</f>
        <v>0.05</v>
      </c>
    </row>
    <row r="8" spans="1:28" ht="21.75" customHeight="1" x14ac:dyDescent="0.2">
      <c r="A8" s="1"/>
      <c r="B8" s="31" t="s">
        <v>37</v>
      </c>
      <c r="C8" s="32">
        <v>16.992083333333337</v>
      </c>
      <c r="D8" s="15">
        <v>1.5</v>
      </c>
      <c r="E8" s="15">
        <v>0</v>
      </c>
      <c r="F8" s="14">
        <f>(C8*(1+D8))/(1-E8)</f>
        <v>42.480208333333344</v>
      </c>
      <c r="G8" s="15">
        <v>0.12</v>
      </c>
      <c r="H8" s="15">
        <v>0.25</v>
      </c>
      <c r="I8" s="16">
        <f>(F8*(1-(G8+H8)))-C8</f>
        <v>9.7704479166666687</v>
      </c>
      <c r="J8" s="17">
        <f>I8/(F8*(1-G8))</f>
        <v>0.26136363636363635</v>
      </c>
      <c r="K8" s="18">
        <v>100</v>
      </c>
      <c r="L8" s="1"/>
      <c r="M8" s="19" t="s">
        <v>17</v>
      </c>
      <c r="N8" s="20">
        <v>30000</v>
      </c>
      <c r="O8" s="1"/>
      <c r="P8" s="1"/>
      <c r="Q8" s="1"/>
      <c r="R8" s="1"/>
      <c r="S8" s="1"/>
      <c r="T8" s="1"/>
      <c r="Z8" s="8">
        <f t="shared" si="0"/>
        <v>656.32078756677606</v>
      </c>
      <c r="AA8" s="9">
        <f t="shared" si="1"/>
        <v>-55800</v>
      </c>
      <c r="AB8" s="10">
        <f t="shared" ref="AB8:AB46" si="2">AB7+5%</f>
        <v>0.1</v>
      </c>
    </row>
    <row r="9" spans="1:28" ht="21.75" customHeight="1" x14ac:dyDescent="0.2">
      <c r="A9" s="1"/>
      <c r="B9" s="31" t="s">
        <v>38</v>
      </c>
      <c r="C9" s="32">
        <v>16.379027777777779</v>
      </c>
      <c r="D9" s="15">
        <v>1.5</v>
      </c>
      <c r="E9" s="15">
        <v>0</v>
      </c>
      <c r="F9" s="14">
        <f t="shared" ref="F9:F17" si="3">(C9*(1+D9))/(1-E9)</f>
        <v>40.947569444444447</v>
      </c>
      <c r="G9" s="15">
        <v>0.12</v>
      </c>
      <c r="H9" s="15">
        <v>0.25</v>
      </c>
      <c r="I9" s="16">
        <f t="shared" ref="I9:I17" si="4">(F9*(1-(G9+H9)))-C9</f>
        <v>9.4179409722222225</v>
      </c>
      <c r="J9" s="17">
        <f t="shared" ref="J9:J17" si="5">I9/(F9*(1-G9))</f>
        <v>0.26136363636363635</v>
      </c>
      <c r="K9" s="18">
        <v>120</v>
      </c>
      <c r="L9" s="1"/>
      <c r="M9" s="19" t="s">
        <v>18</v>
      </c>
      <c r="N9" s="20">
        <v>1000</v>
      </c>
      <c r="O9" s="1"/>
      <c r="P9" s="1"/>
      <c r="Q9" s="1"/>
      <c r="R9" s="1"/>
      <c r="S9" s="1"/>
      <c r="T9" s="1"/>
      <c r="Z9" s="8">
        <f t="shared" si="0"/>
        <v>984.48118135016421</v>
      </c>
      <c r="AA9" s="9">
        <f t="shared" si="1"/>
        <v>-52700</v>
      </c>
      <c r="AB9" s="10">
        <f t="shared" si="2"/>
        <v>0.15000000000000002</v>
      </c>
    </row>
    <row r="10" spans="1:28" ht="21.75" customHeight="1" x14ac:dyDescent="0.2">
      <c r="A10" s="1"/>
      <c r="B10" s="31" t="s">
        <v>39</v>
      </c>
      <c r="C10" s="32">
        <v>16.379027777777779</v>
      </c>
      <c r="D10" s="15">
        <v>1.5</v>
      </c>
      <c r="E10" s="15">
        <v>0</v>
      </c>
      <c r="F10" s="14">
        <f t="shared" si="3"/>
        <v>40.947569444444447</v>
      </c>
      <c r="G10" s="15">
        <v>0.12</v>
      </c>
      <c r="H10" s="15">
        <v>0.25</v>
      </c>
      <c r="I10" s="16">
        <f t="shared" si="4"/>
        <v>9.4179409722222225</v>
      </c>
      <c r="J10" s="17">
        <f t="shared" si="5"/>
        <v>0.26136363636363635</v>
      </c>
      <c r="K10" s="18">
        <v>50</v>
      </c>
      <c r="L10" s="1"/>
      <c r="M10" s="19" t="s">
        <v>19</v>
      </c>
      <c r="N10" s="20">
        <v>500</v>
      </c>
      <c r="O10" s="1"/>
      <c r="P10" s="1"/>
      <c r="Q10" s="1"/>
      <c r="R10" s="1"/>
      <c r="S10" s="1"/>
      <c r="T10" s="1"/>
      <c r="Z10" s="8">
        <f t="shared" si="0"/>
        <v>1312.6415751335521</v>
      </c>
      <c r="AA10" s="9">
        <f t="shared" si="1"/>
        <v>-49600</v>
      </c>
      <c r="AB10" s="10">
        <f t="shared" si="2"/>
        <v>0.2</v>
      </c>
    </row>
    <row r="11" spans="1:28" ht="21.75" customHeight="1" x14ac:dyDescent="0.2">
      <c r="A11" s="1"/>
      <c r="B11" s="31" t="s">
        <v>40</v>
      </c>
      <c r="C11" s="32">
        <v>16.379027777777779</v>
      </c>
      <c r="D11" s="15">
        <v>1.5</v>
      </c>
      <c r="E11" s="15">
        <v>0</v>
      </c>
      <c r="F11" s="14">
        <f t="shared" si="3"/>
        <v>40.947569444444447</v>
      </c>
      <c r="G11" s="15">
        <v>0.12</v>
      </c>
      <c r="H11" s="15">
        <v>0.25</v>
      </c>
      <c r="I11" s="16">
        <f t="shared" si="4"/>
        <v>9.4179409722222225</v>
      </c>
      <c r="J11" s="17">
        <f t="shared" si="5"/>
        <v>0.26136363636363635</v>
      </c>
      <c r="K11" s="18">
        <v>30</v>
      </c>
      <c r="L11" s="1"/>
      <c r="M11" s="19" t="s">
        <v>20</v>
      </c>
      <c r="N11" s="20">
        <v>2500</v>
      </c>
      <c r="O11" s="1"/>
      <c r="P11" s="1"/>
      <c r="Q11" s="1"/>
      <c r="R11" s="1"/>
      <c r="S11" s="1"/>
      <c r="T11" s="1"/>
      <c r="Z11" s="8">
        <f t="shared" si="0"/>
        <v>1640.80196891694</v>
      </c>
      <c r="AA11" s="9">
        <f t="shared" si="1"/>
        <v>-46500</v>
      </c>
      <c r="AB11" s="10">
        <f t="shared" si="2"/>
        <v>0.25</v>
      </c>
    </row>
    <row r="12" spans="1:28" ht="21.75" customHeight="1" x14ac:dyDescent="0.2">
      <c r="A12" s="1"/>
      <c r="B12" s="31" t="s">
        <v>41</v>
      </c>
      <c r="C12" s="32">
        <v>16.379027777777779</v>
      </c>
      <c r="D12" s="15">
        <v>1.5</v>
      </c>
      <c r="E12" s="15">
        <v>0</v>
      </c>
      <c r="F12" s="14">
        <f t="shared" si="3"/>
        <v>40.947569444444447</v>
      </c>
      <c r="G12" s="15">
        <v>0.12</v>
      </c>
      <c r="H12" s="15">
        <v>0.25</v>
      </c>
      <c r="I12" s="16">
        <f t="shared" si="4"/>
        <v>9.4179409722222225</v>
      </c>
      <c r="J12" s="17">
        <f t="shared" si="5"/>
        <v>0.26136363636363635</v>
      </c>
      <c r="K12" s="18">
        <v>400</v>
      </c>
      <c r="L12" s="1"/>
      <c r="M12" s="19" t="s">
        <v>21</v>
      </c>
      <c r="N12" s="20">
        <v>3000</v>
      </c>
      <c r="O12" s="1"/>
      <c r="P12" s="1"/>
      <c r="Q12" s="1"/>
      <c r="R12" s="1"/>
      <c r="S12" s="1"/>
      <c r="T12" s="1"/>
      <c r="Z12" s="8">
        <f t="shared" si="0"/>
        <v>1968.962362700328</v>
      </c>
      <c r="AA12" s="9">
        <f t="shared" si="1"/>
        <v>-43400</v>
      </c>
      <c r="AB12" s="10">
        <f t="shared" si="2"/>
        <v>0.3</v>
      </c>
    </row>
    <row r="13" spans="1:28" ht="21.75" customHeight="1" x14ac:dyDescent="0.2">
      <c r="A13" s="1"/>
      <c r="B13" s="31" t="s">
        <v>42</v>
      </c>
      <c r="C13" s="32">
        <v>16.379027777777779</v>
      </c>
      <c r="D13" s="15">
        <v>1.5</v>
      </c>
      <c r="E13" s="15">
        <v>0</v>
      </c>
      <c r="F13" s="14">
        <f t="shared" si="3"/>
        <v>40.947569444444447</v>
      </c>
      <c r="G13" s="15">
        <v>0.12</v>
      </c>
      <c r="H13" s="15">
        <v>0.25</v>
      </c>
      <c r="I13" s="16">
        <f t="shared" si="4"/>
        <v>9.4179409722222225</v>
      </c>
      <c r="J13" s="17">
        <f t="shared" si="5"/>
        <v>0.26136363636363635</v>
      </c>
      <c r="K13" s="18">
        <v>30</v>
      </c>
      <c r="L13" s="1"/>
      <c r="M13" s="19" t="s">
        <v>22</v>
      </c>
      <c r="N13" s="20">
        <v>5000</v>
      </c>
      <c r="O13" s="1"/>
      <c r="P13" s="1"/>
      <c r="Q13" s="1"/>
      <c r="R13" s="1"/>
      <c r="S13" s="1"/>
      <c r="T13" s="1"/>
      <c r="Z13" s="8">
        <f t="shared" si="0"/>
        <v>2297.1227564837159</v>
      </c>
      <c r="AA13" s="9">
        <f t="shared" si="1"/>
        <v>-40300</v>
      </c>
      <c r="AB13" s="10">
        <f t="shared" si="2"/>
        <v>0.35</v>
      </c>
    </row>
    <row r="14" spans="1:28" ht="21.75" customHeight="1" x14ac:dyDescent="0.2">
      <c r="A14" s="1"/>
      <c r="B14" s="31" t="s">
        <v>43</v>
      </c>
      <c r="C14" s="32">
        <v>16.379027777777779</v>
      </c>
      <c r="D14" s="15">
        <v>1.5</v>
      </c>
      <c r="E14" s="15">
        <v>0</v>
      </c>
      <c r="F14" s="14">
        <f t="shared" si="3"/>
        <v>40.947569444444447</v>
      </c>
      <c r="G14" s="15">
        <v>0.12</v>
      </c>
      <c r="H14" s="15">
        <v>0.25</v>
      </c>
      <c r="I14" s="16">
        <f t="shared" si="4"/>
        <v>9.4179409722222225</v>
      </c>
      <c r="J14" s="17">
        <f t="shared" si="5"/>
        <v>0.26136363636363635</v>
      </c>
      <c r="K14" s="18">
        <v>300</v>
      </c>
      <c r="L14" s="1"/>
      <c r="M14" s="19" t="s">
        <v>23</v>
      </c>
      <c r="N14" s="20">
        <v>5000</v>
      </c>
      <c r="O14" s="1"/>
      <c r="P14" s="1"/>
      <c r="Q14" s="1"/>
      <c r="R14" s="1"/>
      <c r="S14" s="1"/>
      <c r="T14" s="1"/>
      <c r="Z14" s="8">
        <f t="shared" si="0"/>
        <v>2625.2831502671038</v>
      </c>
      <c r="AA14" s="9">
        <f t="shared" si="1"/>
        <v>-37200</v>
      </c>
      <c r="AB14" s="10">
        <f t="shared" si="2"/>
        <v>0.39999999999999997</v>
      </c>
    </row>
    <row r="15" spans="1:28" ht="21.75" customHeight="1" x14ac:dyDescent="0.2">
      <c r="A15" s="1"/>
      <c r="B15" s="31" t="s">
        <v>44</v>
      </c>
      <c r="C15" s="32">
        <v>16.379027777777779</v>
      </c>
      <c r="D15" s="15">
        <v>1.5</v>
      </c>
      <c r="E15" s="15">
        <v>0</v>
      </c>
      <c r="F15" s="14">
        <f t="shared" si="3"/>
        <v>40.947569444444447</v>
      </c>
      <c r="G15" s="15">
        <v>0.12</v>
      </c>
      <c r="H15" s="15">
        <v>0.25</v>
      </c>
      <c r="I15" s="16">
        <f t="shared" si="4"/>
        <v>9.4179409722222225</v>
      </c>
      <c r="J15" s="17">
        <f t="shared" si="5"/>
        <v>0.26136363636363635</v>
      </c>
      <c r="K15" s="18">
        <v>150</v>
      </c>
      <c r="L15" s="1"/>
      <c r="M15" s="19" t="s">
        <v>24</v>
      </c>
      <c r="N15" s="20">
        <v>2000</v>
      </c>
      <c r="O15" s="1"/>
      <c r="P15" s="1"/>
      <c r="Q15" s="1"/>
      <c r="R15" s="1"/>
      <c r="S15" s="1"/>
      <c r="T15" s="1"/>
      <c r="Z15" s="8">
        <f t="shared" si="0"/>
        <v>2953.4435440504917</v>
      </c>
      <c r="AA15" s="9">
        <f t="shared" si="1"/>
        <v>-34100</v>
      </c>
      <c r="AB15" s="10">
        <f t="shared" si="2"/>
        <v>0.44999999999999996</v>
      </c>
    </row>
    <row r="16" spans="1:28" ht="21.75" customHeight="1" x14ac:dyDescent="0.2">
      <c r="A16" s="1"/>
      <c r="B16" s="31" t="s">
        <v>45</v>
      </c>
      <c r="C16" s="32">
        <v>16.379027777777779</v>
      </c>
      <c r="D16" s="15">
        <v>1.5</v>
      </c>
      <c r="E16" s="15">
        <v>0</v>
      </c>
      <c r="F16" s="14">
        <f t="shared" si="3"/>
        <v>40.947569444444447</v>
      </c>
      <c r="G16" s="15">
        <v>0.12</v>
      </c>
      <c r="H16" s="15">
        <v>0.25</v>
      </c>
      <c r="I16" s="16">
        <f t="shared" si="4"/>
        <v>9.4179409722222225</v>
      </c>
      <c r="J16" s="17">
        <f t="shared" si="5"/>
        <v>0.26136363636363635</v>
      </c>
      <c r="K16" s="18">
        <v>10</v>
      </c>
      <c r="L16" s="1"/>
      <c r="M16" s="19" t="s">
        <v>25</v>
      </c>
      <c r="N16" s="20">
        <v>6000</v>
      </c>
      <c r="O16" s="1"/>
      <c r="P16" s="1"/>
      <c r="Q16" s="1"/>
      <c r="R16" s="1"/>
      <c r="S16" s="1"/>
      <c r="T16" s="1"/>
      <c r="Z16" s="8">
        <f t="shared" si="0"/>
        <v>3281.6039378338796</v>
      </c>
      <c r="AA16" s="9">
        <f t="shared" si="1"/>
        <v>-31000.000000000004</v>
      </c>
      <c r="AB16" s="10">
        <f t="shared" si="2"/>
        <v>0.49999999999999994</v>
      </c>
    </row>
    <row r="17" spans="1:28" ht="21.75" customHeight="1" x14ac:dyDescent="0.2">
      <c r="A17" s="1"/>
      <c r="B17" s="31" t="s">
        <v>46</v>
      </c>
      <c r="C17" s="32">
        <v>16.379027777777779</v>
      </c>
      <c r="D17" s="15">
        <v>1.5</v>
      </c>
      <c r="E17" s="15">
        <v>0</v>
      </c>
      <c r="F17" s="14">
        <f t="shared" si="3"/>
        <v>40.947569444444447</v>
      </c>
      <c r="G17" s="15">
        <v>0.12</v>
      </c>
      <c r="H17" s="15">
        <v>0.25</v>
      </c>
      <c r="I17" s="16">
        <f t="shared" si="4"/>
        <v>9.4179409722222225</v>
      </c>
      <c r="J17" s="17">
        <f t="shared" si="5"/>
        <v>0.26136363636363635</v>
      </c>
      <c r="K17" s="18">
        <v>40</v>
      </c>
      <c r="L17" s="1"/>
      <c r="M17" s="19" t="s">
        <v>26</v>
      </c>
      <c r="N17" s="20">
        <v>7000</v>
      </c>
      <c r="O17" s="1"/>
      <c r="P17" s="1"/>
      <c r="Q17" s="1"/>
      <c r="R17" s="1"/>
      <c r="S17" s="1"/>
      <c r="T17" s="1"/>
      <c r="Z17" s="8">
        <f t="shared" si="0"/>
        <v>3609.7643316172675</v>
      </c>
      <c r="AA17" s="9">
        <f t="shared" si="1"/>
        <v>-27900.000000000007</v>
      </c>
      <c r="AB17" s="10">
        <f t="shared" si="2"/>
        <v>0.54999999999999993</v>
      </c>
    </row>
    <row r="18" spans="1:28" ht="21.75" customHeight="1" x14ac:dyDescent="0.2">
      <c r="A18" s="1"/>
      <c r="B18" s="31"/>
      <c r="C18" s="32"/>
      <c r="D18" s="15"/>
      <c r="E18" s="15"/>
      <c r="F18" s="14"/>
      <c r="G18" s="21"/>
      <c r="H18" s="21"/>
      <c r="I18" s="14"/>
      <c r="J18" s="14"/>
      <c r="K18" s="18"/>
      <c r="L18" s="1"/>
      <c r="M18" s="19"/>
      <c r="N18" s="20"/>
      <c r="O18" s="1"/>
      <c r="P18" s="1"/>
      <c r="Q18" s="1"/>
      <c r="R18" s="1"/>
      <c r="S18" s="1"/>
      <c r="T18" s="1"/>
      <c r="Z18" s="8">
        <f t="shared" si="0"/>
        <v>3937.9247254006559</v>
      </c>
      <c r="AA18" s="9">
        <f t="shared" si="1"/>
        <v>-24800</v>
      </c>
      <c r="AB18" s="10">
        <f t="shared" si="2"/>
        <v>0.6</v>
      </c>
    </row>
    <row r="19" spans="1:28" ht="21.75" customHeight="1" x14ac:dyDescent="0.2">
      <c r="A19" s="1"/>
      <c r="B19" s="31"/>
      <c r="C19" s="32"/>
      <c r="D19" s="15"/>
      <c r="E19" s="15"/>
      <c r="F19" s="14"/>
      <c r="G19" s="21"/>
      <c r="H19" s="21"/>
      <c r="I19" s="14"/>
      <c r="J19" s="14"/>
      <c r="K19" s="18"/>
      <c r="L19" s="1"/>
      <c r="M19" s="19"/>
      <c r="N19" s="20"/>
      <c r="O19" s="1"/>
      <c r="P19" s="1"/>
      <c r="Q19" s="1"/>
      <c r="R19" s="1"/>
      <c r="S19" s="1"/>
      <c r="T19" s="1"/>
      <c r="Z19" s="8">
        <f t="shared" si="0"/>
        <v>4266.0851191840438</v>
      </c>
      <c r="AA19" s="9">
        <f t="shared" si="1"/>
        <v>-21700</v>
      </c>
      <c r="AB19" s="10">
        <f t="shared" si="2"/>
        <v>0.65</v>
      </c>
    </row>
    <row r="20" spans="1:28" ht="21.75" customHeight="1" x14ac:dyDescent="0.2">
      <c r="A20" s="1"/>
      <c r="B20" s="31"/>
      <c r="C20" s="32"/>
      <c r="D20" s="15"/>
      <c r="E20" s="15"/>
      <c r="F20" s="14"/>
      <c r="G20" s="21"/>
      <c r="H20" s="21"/>
      <c r="I20" s="14"/>
      <c r="J20" s="14"/>
      <c r="K20" s="18"/>
      <c r="L20" s="1"/>
      <c r="M20" s="19"/>
      <c r="N20" s="20"/>
      <c r="O20" s="1"/>
      <c r="P20" s="1"/>
      <c r="Q20" s="1"/>
      <c r="R20" s="1"/>
      <c r="S20" s="1"/>
      <c r="T20" s="1"/>
      <c r="Z20" s="8">
        <f t="shared" si="0"/>
        <v>4594.2455129674327</v>
      </c>
      <c r="AA20" s="9">
        <f t="shared" si="1"/>
        <v>-18599.999999999993</v>
      </c>
      <c r="AB20" s="10">
        <f t="shared" si="2"/>
        <v>0.70000000000000007</v>
      </c>
    </row>
    <row r="21" spans="1:28" ht="21.75" customHeight="1" x14ac:dyDescent="0.2">
      <c r="A21" s="1"/>
      <c r="B21" s="31"/>
      <c r="C21" s="32"/>
      <c r="D21" s="15"/>
      <c r="E21" s="15"/>
      <c r="F21" s="14"/>
      <c r="G21" s="21"/>
      <c r="H21" s="21"/>
      <c r="I21" s="14"/>
      <c r="J21" s="14"/>
      <c r="K21" s="18"/>
      <c r="L21" s="1"/>
      <c r="M21" s="22" t="s">
        <v>27</v>
      </c>
      <c r="N21" s="23">
        <f>SUM(N8:N20)</f>
        <v>62000</v>
      </c>
      <c r="O21" s="1"/>
      <c r="P21" s="1"/>
      <c r="Q21" s="1"/>
      <c r="R21" s="1"/>
      <c r="S21" s="1"/>
      <c r="T21" s="1"/>
      <c r="Z21" s="8">
        <f t="shared" si="0"/>
        <v>4922.4059067508206</v>
      </c>
      <c r="AA21" s="9">
        <f t="shared" si="1"/>
        <v>-15499.999999999993</v>
      </c>
      <c r="AB21" s="10">
        <f t="shared" si="2"/>
        <v>0.75000000000000011</v>
      </c>
    </row>
    <row r="22" spans="1:28" ht="21.75" customHeight="1" x14ac:dyDescent="0.2">
      <c r="A22" s="1"/>
      <c r="B22" s="31"/>
      <c r="C22" s="32"/>
      <c r="D22" s="15"/>
      <c r="E22" s="15"/>
      <c r="F22" s="14"/>
      <c r="G22" s="21"/>
      <c r="H22" s="21"/>
      <c r="I22" s="14"/>
      <c r="J22" s="14"/>
      <c r="K22" s="18"/>
      <c r="L22" s="1"/>
      <c r="M22" s="1"/>
      <c r="N22" s="1"/>
      <c r="O22" s="1"/>
      <c r="P22" s="1"/>
      <c r="Q22" s="1"/>
      <c r="R22" s="1"/>
      <c r="S22" s="1"/>
      <c r="T22" s="1"/>
      <c r="Z22" s="8">
        <f t="shared" si="0"/>
        <v>5250.5663005342094</v>
      </c>
      <c r="AA22" s="9">
        <f t="shared" si="1"/>
        <v>-12399.999999999985</v>
      </c>
      <c r="AB22" s="10">
        <f t="shared" si="2"/>
        <v>0.80000000000000016</v>
      </c>
    </row>
    <row r="23" spans="1:28" ht="21.75" customHeight="1" thickBot="1" x14ac:dyDescent="0.3">
      <c r="A23" s="1"/>
      <c r="B23" s="31"/>
      <c r="C23" s="32"/>
      <c r="D23" s="15"/>
      <c r="E23" s="15"/>
      <c r="F23" s="14"/>
      <c r="G23" s="21"/>
      <c r="H23" s="21"/>
      <c r="I23" s="14"/>
      <c r="J23" s="14"/>
      <c r="K23" s="18"/>
      <c r="L23" s="1"/>
      <c r="M23" s="5" t="s">
        <v>28</v>
      </c>
      <c r="N23" s="6"/>
      <c r="O23" s="1"/>
      <c r="P23" s="1"/>
      <c r="Q23" s="1"/>
      <c r="R23" s="1"/>
      <c r="S23" s="1"/>
      <c r="T23" s="1"/>
      <c r="Z23" s="8">
        <f t="shared" si="0"/>
        <v>5578.7266943175973</v>
      </c>
      <c r="AA23" s="9">
        <f t="shared" si="1"/>
        <v>-9299.9999999999854</v>
      </c>
      <c r="AB23" s="10">
        <f t="shared" si="2"/>
        <v>0.8500000000000002</v>
      </c>
    </row>
    <row r="24" spans="1:28" ht="21.75" customHeight="1" thickTop="1" x14ac:dyDescent="0.2">
      <c r="A24" s="1"/>
      <c r="B24" s="31"/>
      <c r="C24" s="32"/>
      <c r="D24" s="15"/>
      <c r="E24" s="15"/>
      <c r="F24" s="14"/>
      <c r="G24" s="21"/>
      <c r="H24" s="21"/>
      <c r="I24" s="14"/>
      <c r="J24" s="14"/>
      <c r="K24" s="18"/>
      <c r="L24" s="1"/>
      <c r="M24" s="1"/>
      <c r="N24" s="1"/>
      <c r="O24" s="1"/>
      <c r="P24" s="1"/>
      <c r="Q24" s="1"/>
      <c r="R24" s="1"/>
      <c r="S24" s="1"/>
      <c r="T24" s="1"/>
      <c r="Z24" s="8">
        <f t="shared" si="0"/>
        <v>5906.8870881009861</v>
      </c>
      <c r="AA24" s="9">
        <f t="shared" si="1"/>
        <v>-6199.9999999999782</v>
      </c>
      <c r="AB24" s="10">
        <f t="shared" si="2"/>
        <v>0.90000000000000024</v>
      </c>
    </row>
    <row r="25" spans="1:28" ht="21.75" customHeight="1" x14ac:dyDescent="0.2">
      <c r="A25" s="1"/>
      <c r="B25" s="31"/>
      <c r="C25" s="32"/>
      <c r="D25" s="15"/>
      <c r="E25" s="15"/>
      <c r="F25" s="14"/>
      <c r="G25" s="21"/>
      <c r="H25" s="21"/>
      <c r="I25" s="14"/>
      <c r="J25" s="14"/>
      <c r="K25" s="18"/>
      <c r="L25" s="1"/>
      <c r="M25" s="7"/>
      <c r="N25" s="7"/>
      <c r="O25" s="1"/>
      <c r="P25" s="1"/>
      <c r="Q25" s="1"/>
      <c r="R25" s="1"/>
      <c r="S25" s="1"/>
      <c r="T25" s="1"/>
      <c r="Z25" s="8">
        <f t="shared" si="0"/>
        <v>6235.0474818843741</v>
      </c>
      <c r="AA25" s="9">
        <f t="shared" si="1"/>
        <v>-3099.9999999999782</v>
      </c>
      <c r="AB25" s="10">
        <f t="shared" si="2"/>
        <v>0.95000000000000029</v>
      </c>
    </row>
    <row r="26" spans="1:28" ht="21.75" customHeight="1" x14ac:dyDescent="0.2">
      <c r="A26" s="1"/>
      <c r="B26" s="31"/>
      <c r="C26" s="32"/>
      <c r="D26" s="15"/>
      <c r="E26" s="15"/>
      <c r="F26" s="14"/>
      <c r="G26" s="21"/>
      <c r="H26" s="21"/>
      <c r="I26" s="14"/>
      <c r="J26" s="14"/>
      <c r="K26" s="18"/>
      <c r="L26" s="1"/>
      <c r="M26" s="13" t="s">
        <v>29</v>
      </c>
      <c r="N26" s="14">
        <f>F30</f>
        <v>41.072174232158993</v>
      </c>
      <c r="O26" s="1"/>
      <c r="P26" s="1"/>
      <c r="Q26" s="1"/>
      <c r="R26" s="1"/>
      <c r="S26" s="1"/>
      <c r="T26" s="1"/>
      <c r="Z26" s="8">
        <f t="shared" si="0"/>
        <v>6563.207875667762</v>
      </c>
      <c r="AA26" s="9">
        <f t="shared" si="1"/>
        <v>0</v>
      </c>
      <c r="AB26" s="10">
        <f t="shared" si="2"/>
        <v>1.0000000000000002</v>
      </c>
    </row>
    <row r="27" spans="1:28" ht="21.75" customHeight="1" x14ac:dyDescent="0.2">
      <c r="A27" s="1"/>
      <c r="B27" s="31"/>
      <c r="C27" s="32"/>
      <c r="D27" s="15"/>
      <c r="E27" s="15"/>
      <c r="F27" s="14"/>
      <c r="G27" s="21"/>
      <c r="H27" s="21"/>
      <c r="I27" s="14"/>
      <c r="J27" s="14"/>
      <c r="K27" s="18"/>
      <c r="L27" s="1"/>
      <c r="M27" s="13" t="s">
        <v>30</v>
      </c>
      <c r="N27" s="14">
        <f>I30</f>
        <v>9.4466000733965689</v>
      </c>
      <c r="O27" s="1"/>
      <c r="P27" s="1"/>
      <c r="Q27" s="1"/>
      <c r="R27" s="1"/>
      <c r="S27" s="1"/>
      <c r="T27" s="1"/>
      <c r="Z27" s="8">
        <f t="shared" si="0"/>
        <v>6891.3682694511499</v>
      </c>
      <c r="AA27" s="9">
        <f t="shared" si="1"/>
        <v>3100.0000000000218</v>
      </c>
      <c r="AB27" s="10">
        <f t="shared" si="2"/>
        <v>1.0500000000000003</v>
      </c>
    </row>
    <row r="28" spans="1:28" ht="21.75" customHeight="1" x14ac:dyDescent="0.2">
      <c r="A28" s="1"/>
      <c r="B28" s="31"/>
      <c r="C28" s="32"/>
      <c r="D28" s="15"/>
      <c r="E28" s="15"/>
      <c r="F28" s="14"/>
      <c r="G28" s="21"/>
      <c r="H28" s="21"/>
      <c r="I28" s="14"/>
      <c r="J28" s="14"/>
      <c r="K28" s="18"/>
      <c r="L28" s="1"/>
      <c r="M28" s="13" t="s">
        <v>31</v>
      </c>
      <c r="N28" s="14">
        <f>N21</f>
        <v>62000</v>
      </c>
      <c r="O28" s="1"/>
      <c r="P28" s="1"/>
      <c r="Q28" s="1"/>
      <c r="R28" s="1"/>
      <c r="S28" s="1"/>
      <c r="T28" s="1"/>
      <c r="Z28" s="8">
        <f t="shared" si="0"/>
        <v>7219.5286632345378</v>
      </c>
      <c r="AA28" s="9">
        <f t="shared" si="1"/>
        <v>6200.0000000000146</v>
      </c>
      <c r="AB28" s="10">
        <f t="shared" si="2"/>
        <v>1.1000000000000003</v>
      </c>
    </row>
    <row r="29" spans="1:28" ht="21.75" customHeight="1" x14ac:dyDescent="0.2">
      <c r="A29" s="1"/>
      <c r="B29" s="31"/>
      <c r="C29" s="32"/>
      <c r="D29" s="15"/>
      <c r="E29" s="15"/>
      <c r="F29" s="14"/>
      <c r="G29" s="21"/>
      <c r="H29" s="21"/>
      <c r="I29" s="14"/>
      <c r="J29" s="14"/>
      <c r="K29" s="18"/>
      <c r="L29" s="1"/>
      <c r="M29" s="13" t="s">
        <v>32</v>
      </c>
      <c r="N29" s="24">
        <f>N28/N27</f>
        <v>6563.2078756677602</v>
      </c>
      <c r="O29" s="1"/>
      <c r="P29" s="1"/>
      <c r="Q29" s="1"/>
      <c r="R29" s="1"/>
      <c r="S29" s="1"/>
      <c r="T29" s="1"/>
      <c r="Z29" s="8">
        <f t="shared" si="0"/>
        <v>7547.6890570179266</v>
      </c>
      <c r="AA29" s="9">
        <f t="shared" si="1"/>
        <v>9300.0000000000291</v>
      </c>
      <c r="AB29" s="10">
        <f t="shared" si="2"/>
        <v>1.1500000000000004</v>
      </c>
    </row>
    <row r="30" spans="1:28" ht="21.75" customHeight="1" x14ac:dyDescent="0.2">
      <c r="A30" s="1"/>
      <c r="B30" s="22" t="s">
        <v>33</v>
      </c>
      <c r="C30" s="25">
        <f>SUMPRODUCT(C8:C29,K8:K29)/K30</f>
        <v>16.4288696928636</v>
      </c>
      <c r="D30" s="26">
        <f>F30/C30-1</f>
        <v>1.4999999999999996</v>
      </c>
      <c r="E30" s="26"/>
      <c r="F30" s="25">
        <f>SUMPRODUCT(F8:F29,K8:K29)/K30</f>
        <v>41.072174232158993</v>
      </c>
      <c r="G30" s="27">
        <f>SUMPRODUCT(G8:G29,F8:F29,K8:K29)/SUMPRODUCT(F8:F29,K8:K29)</f>
        <v>0.11999999999999998</v>
      </c>
      <c r="H30" s="27"/>
      <c r="I30" s="25">
        <f>SUMPRODUCT(I8:I29,K8:K29)/K30</f>
        <v>9.4466000733965689</v>
      </c>
      <c r="J30" s="28">
        <f t="shared" ref="J30" si="6">I30/(F30*(1-G30))</f>
        <v>0.26136363636363635</v>
      </c>
      <c r="K30" s="29">
        <f>SUM(K8:K29)</f>
        <v>1230</v>
      </c>
      <c r="L30" s="1"/>
      <c r="M30" s="13" t="s">
        <v>34</v>
      </c>
      <c r="N30" s="14">
        <f>N29*N26</f>
        <v>269565.21739130432</v>
      </c>
      <c r="O30" s="1"/>
      <c r="P30" s="2"/>
      <c r="Q30" s="2"/>
      <c r="R30" s="2"/>
      <c r="S30" s="2"/>
      <c r="T30" s="1"/>
      <c r="U30" s="30"/>
      <c r="V30" s="30"/>
      <c r="W30" s="30"/>
      <c r="X30" s="30"/>
      <c r="Y30" s="30"/>
      <c r="Z30" s="8">
        <f t="shared" si="0"/>
        <v>7875.8494508013146</v>
      </c>
      <c r="AA30" s="9">
        <f t="shared" si="1"/>
        <v>12400.000000000029</v>
      </c>
      <c r="AB30" s="10">
        <f t="shared" si="2"/>
        <v>1.2000000000000004</v>
      </c>
    </row>
    <row r="31" spans="1:28" ht="21.7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Z31" s="8">
        <f t="shared" si="0"/>
        <v>8204.0098445847034</v>
      </c>
      <c r="AA31" s="9">
        <f t="shared" si="1"/>
        <v>15500.000000000029</v>
      </c>
      <c r="AB31" s="10">
        <f t="shared" si="2"/>
        <v>1.2500000000000004</v>
      </c>
    </row>
    <row r="32" spans="1:28" ht="21.75" customHeight="1" x14ac:dyDescent="0.2">
      <c r="A32" s="1"/>
      <c r="B32" s="1"/>
      <c r="C32" s="1"/>
      <c r="D32" s="1"/>
      <c r="E32" s="1"/>
      <c r="F32" s="1"/>
      <c r="G32" s="2"/>
      <c r="H32" s="2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Z32" s="8">
        <f t="shared" si="0"/>
        <v>8532.1702383680913</v>
      </c>
      <c r="AA32" s="9">
        <f t="shared" si="1"/>
        <v>18600.000000000029</v>
      </c>
      <c r="AB32" s="10">
        <f t="shared" si="2"/>
        <v>1.3000000000000005</v>
      </c>
    </row>
    <row r="33" spans="1:28" ht="21.75" customHeight="1" thickBot="1" x14ac:dyDescent="0.3">
      <c r="A33" s="1"/>
      <c r="B33" s="5" t="s">
        <v>35</v>
      </c>
      <c r="C33" s="6"/>
      <c r="D33" s="6"/>
      <c r="E33" s="6"/>
      <c r="F33" s="6"/>
      <c r="G33" s="6"/>
      <c r="H33" s="6"/>
      <c r="I33" s="6"/>
      <c r="J33" s="6"/>
      <c r="K33" s="6"/>
      <c r="L33" s="1"/>
      <c r="M33" s="5" t="s">
        <v>36</v>
      </c>
      <c r="N33" s="6"/>
      <c r="O33" s="6"/>
      <c r="P33" s="1"/>
      <c r="Q33" s="1"/>
      <c r="R33" s="1"/>
      <c r="S33" s="1"/>
      <c r="T33" s="1"/>
      <c r="Z33" s="8">
        <f t="shared" si="0"/>
        <v>8860.3306321514792</v>
      </c>
      <c r="AA33" s="9">
        <f t="shared" si="1"/>
        <v>21700.000000000029</v>
      </c>
      <c r="AB33" s="10">
        <f t="shared" si="2"/>
        <v>1.3500000000000005</v>
      </c>
    </row>
    <row r="34" spans="1:28" ht="21.75" customHeight="1" thickTop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Z34" s="8">
        <f t="shared" si="0"/>
        <v>9188.4910259348671</v>
      </c>
      <c r="AA34" s="9">
        <f t="shared" si="1"/>
        <v>24800.000000000029</v>
      </c>
      <c r="AB34" s="10">
        <f t="shared" si="2"/>
        <v>1.4000000000000006</v>
      </c>
    </row>
    <row r="35" spans="1:28" ht="21.75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Z35" s="8">
        <f t="shared" si="0"/>
        <v>9516.6514197182569</v>
      </c>
      <c r="AA35" s="9">
        <f t="shared" si="1"/>
        <v>27900.000000000044</v>
      </c>
      <c r="AB35" s="10">
        <f t="shared" si="2"/>
        <v>1.4500000000000006</v>
      </c>
    </row>
    <row r="36" spans="1:28" ht="21.75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Z36" s="8">
        <f t="shared" si="0"/>
        <v>9844.8118135016448</v>
      </c>
      <c r="AA36" s="9">
        <f t="shared" si="1"/>
        <v>31000.000000000044</v>
      </c>
      <c r="AB36" s="10">
        <f t="shared" si="2"/>
        <v>1.5000000000000007</v>
      </c>
    </row>
    <row r="37" spans="1:28" ht="21.7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Z37" s="8">
        <f t="shared" si="0"/>
        <v>10172.972207285033</v>
      </c>
      <c r="AA37" s="9">
        <f t="shared" si="1"/>
        <v>34100.000000000044</v>
      </c>
      <c r="AB37" s="10">
        <f t="shared" si="2"/>
        <v>1.5500000000000007</v>
      </c>
    </row>
    <row r="38" spans="1:28" ht="21.7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Z38" s="8">
        <f t="shared" si="0"/>
        <v>10501.132601068421</v>
      </c>
      <c r="AA38" s="9">
        <f t="shared" si="1"/>
        <v>37200.000000000044</v>
      </c>
      <c r="AB38" s="10">
        <f t="shared" si="2"/>
        <v>1.6000000000000008</v>
      </c>
    </row>
    <row r="39" spans="1:28" ht="21.7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Z39" s="8">
        <f t="shared" si="0"/>
        <v>10829.29299485181</v>
      </c>
      <c r="AA39" s="9">
        <f t="shared" si="1"/>
        <v>40300.000000000058</v>
      </c>
      <c r="AB39" s="10">
        <f t="shared" si="2"/>
        <v>1.6500000000000008</v>
      </c>
    </row>
    <row r="40" spans="1:28" ht="21.7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Z40" s="8">
        <f t="shared" si="0"/>
        <v>11157.453388635198</v>
      </c>
      <c r="AA40" s="9">
        <f t="shared" si="1"/>
        <v>43400.000000000058</v>
      </c>
      <c r="AB40" s="10">
        <f t="shared" si="2"/>
        <v>1.7000000000000008</v>
      </c>
    </row>
    <row r="41" spans="1:28" ht="21.7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Z41" s="8">
        <f t="shared" si="0"/>
        <v>11485.613782418586</v>
      </c>
      <c r="AA41" s="9">
        <f t="shared" si="1"/>
        <v>46500.000000000058</v>
      </c>
      <c r="AB41" s="10">
        <f t="shared" si="2"/>
        <v>1.7500000000000009</v>
      </c>
    </row>
    <row r="42" spans="1:28" ht="21.7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Z42" s="8">
        <f t="shared" si="0"/>
        <v>11813.774176201974</v>
      </c>
      <c r="AA42" s="9">
        <f t="shared" si="1"/>
        <v>49600.000000000058</v>
      </c>
      <c r="AB42" s="10">
        <f t="shared" si="2"/>
        <v>1.8000000000000009</v>
      </c>
    </row>
    <row r="43" spans="1:28" ht="21.7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Z43" s="8">
        <f t="shared" si="0"/>
        <v>12141.934569985362</v>
      </c>
      <c r="AA43" s="9">
        <f t="shared" si="1"/>
        <v>52700.000000000058</v>
      </c>
      <c r="AB43" s="10">
        <f t="shared" si="2"/>
        <v>1.850000000000001</v>
      </c>
    </row>
    <row r="44" spans="1:28" ht="21.7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Z44" s="8">
        <f t="shared" si="0"/>
        <v>12470.094963768752</v>
      </c>
      <c r="AA44" s="9">
        <f t="shared" si="1"/>
        <v>55800.000000000073</v>
      </c>
      <c r="AB44" s="10">
        <f t="shared" si="2"/>
        <v>1.900000000000001</v>
      </c>
    </row>
    <row r="45" spans="1:28" ht="21.7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Z45" s="8">
        <f t="shared" si="0"/>
        <v>12798.25535755214</v>
      </c>
      <c r="AA45" s="9">
        <f t="shared" si="1"/>
        <v>58900.000000000073</v>
      </c>
      <c r="AB45" s="10">
        <f t="shared" si="2"/>
        <v>1.9500000000000011</v>
      </c>
    </row>
    <row r="46" spans="1:28" ht="21.7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Z46" s="8">
        <f t="shared" si="0"/>
        <v>13126.415751335526</v>
      </c>
      <c r="AA46" s="9">
        <f t="shared" si="1"/>
        <v>62000.000000000058</v>
      </c>
      <c r="AB46" s="10">
        <f t="shared" si="2"/>
        <v>2.0000000000000009</v>
      </c>
    </row>
    <row r="47" spans="1:28" ht="21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</row>
    <row r="48" spans="1:28" ht="21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</row>
    <row r="49" spans="1:20" ht="21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</row>
    <row r="50" spans="1:20" ht="21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</row>
    <row r="51" spans="1:20" ht="21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</row>
    <row r="52" spans="1:20" ht="21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</row>
    <row r="53" spans="1:20" ht="21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</row>
    <row r="54" spans="1:20" ht="21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</row>
    <row r="55" spans="1:20" ht="21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</row>
    <row r="56" spans="1:20" ht="21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</row>
    <row r="57" spans="1:20" ht="21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</row>
    <row r="58" spans="1:20" ht="21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</row>
    <row r="59" spans="1:20" ht="21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</row>
    <row r="60" spans="1:20" ht="21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</row>
    <row r="61" spans="1:20" ht="21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</row>
    <row r="62" spans="1:20" ht="21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</row>
    <row r="63" spans="1:20" ht="21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</row>
    <row r="64" spans="1:20" ht="21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</row>
    <row r="65" spans="1:20" ht="21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</row>
    <row r="66" spans="1:20" ht="21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</row>
    <row r="67" spans="1:20" ht="21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</row>
    <row r="68" spans="1:20" ht="21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</row>
    <row r="69" spans="1:20" ht="21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</row>
    <row r="70" spans="1:20" ht="21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</row>
    <row r="71" spans="1:20" ht="21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</row>
    <row r="72" spans="1:20" ht="21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</row>
    <row r="73" spans="1:20" ht="21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</row>
    <row r="74" spans="1:20" ht="21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</row>
    <row r="75" spans="1:20" ht="21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</row>
    <row r="76" spans="1:20" ht="21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</row>
    <row r="77" spans="1:20" ht="21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</row>
    <row r="78" spans="1:20" ht="21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</row>
    <row r="79" spans="1:20" ht="21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</row>
    <row r="80" spans="1:20" ht="21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</row>
    <row r="81" spans="1:20" ht="21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</row>
    <row r="82" spans="1:20" ht="21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</row>
    <row r="83" spans="1:20" ht="21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</row>
    <row r="84" spans="1:20" ht="21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</row>
    <row r="85" spans="1:20" ht="21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</row>
    <row r="86" spans="1:20" ht="21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</row>
    <row r="87" spans="1:20" ht="21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</row>
    <row r="88" spans="1:20" ht="21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</row>
    <row r="89" spans="1:20" ht="21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</row>
    <row r="90" spans="1:20" ht="21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</row>
    <row r="91" spans="1:20" ht="21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</row>
    <row r="92" spans="1:20" ht="21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</row>
    <row r="93" spans="1:20" ht="21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</row>
    <row r="94" spans="1:20" ht="21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</row>
    <row r="95" spans="1:20" ht="21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</row>
    <row r="96" spans="1:20" ht="21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</row>
    <row r="97" spans="1:20" ht="21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</row>
    <row r="98" spans="1:20" ht="21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</row>
    <row r="99" spans="1:20" ht="21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</row>
    <row r="100" spans="1:20" ht="21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</row>
    <row r="101" spans="1:20" ht="21.7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</row>
    <row r="102" spans="1:20" ht="21.7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</row>
    <row r="103" spans="1:20" ht="21.7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</row>
    <row r="104" spans="1:20" ht="21.7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</row>
    <row r="105" spans="1:20" ht="21.7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</row>
    <row r="106" spans="1:20" ht="21.7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</row>
    <row r="107" spans="1:20" ht="21.7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</row>
    <row r="108" spans="1:20" ht="21.7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</row>
    <row r="109" spans="1:20" ht="21.7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</row>
    <row r="110" spans="1:20" ht="21.7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</row>
    <row r="111" spans="1:20" ht="21.7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</row>
    <row r="112" spans="1:20" ht="21.7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</row>
    <row r="113" spans="1:20" ht="21.7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</row>
    <row r="114" spans="1:20" ht="21.7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</row>
    <row r="115" spans="1:20" ht="21.7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</row>
    <row r="116" spans="1:20" ht="21.7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</row>
    <row r="117" spans="1:20" ht="21.7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</row>
    <row r="118" spans="1:20" ht="21.7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</row>
    <row r="119" spans="1:20" ht="21.7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</row>
    <row r="120" spans="1:20" ht="21.7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</row>
    <row r="121" spans="1:20" ht="21.7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</row>
    <row r="122" spans="1:20" ht="21.7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</row>
    <row r="123" spans="1:20" ht="21.7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</row>
    <row r="124" spans="1:20" ht="21.7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</row>
    <row r="125" spans="1:20" ht="21.7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</row>
    <row r="126" spans="1:20" ht="21.7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</row>
    <row r="127" spans="1:20" ht="21.7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</row>
    <row r="128" spans="1:20" ht="21.7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</row>
    <row r="129" spans="1:20" ht="21.7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</row>
    <row r="130" spans="1:20" ht="21.7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</row>
    <row r="131" spans="1:20" ht="21.7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</row>
    <row r="132" spans="1:20" ht="21.7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</row>
    <row r="133" spans="1:20" ht="21.7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</row>
    <row r="134" spans="1:20" ht="21.7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</row>
    <row r="135" spans="1:20" ht="21.7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</row>
    <row r="136" spans="1:20" ht="21.7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</row>
    <row r="137" spans="1:20" ht="21.7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</row>
    <row r="138" spans="1:20" ht="21.7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</row>
    <row r="139" spans="1:20" ht="21.7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</row>
    <row r="140" spans="1:20" ht="21.7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</row>
    <row r="141" spans="1:20" ht="21.7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</row>
    <row r="142" spans="1:20" ht="21.7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</row>
  </sheetData>
  <sheetProtection selectLockedCells="1"/>
  <pageMargins left="0.511811024" right="0.511811024" top="0.78740157499999996" bottom="0.78740157499999996" header="0.31496062000000002" footer="0.31496062000000002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FORMAÇÃO DO PREÇO DE VENDA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ALVAREZ</dc:creator>
  <cp:lastModifiedBy>DANIEL ALVAREZ</cp:lastModifiedBy>
  <dcterms:created xsi:type="dcterms:W3CDTF">2022-05-06T13:27:36Z</dcterms:created>
  <dcterms:modified xsi:type="dcterms:W3CDTF">2022-05-06T13:30:03Z</dcterms:modified>
</cp:coreProperties>
</file>