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marinasedlecka/Desktop/"/>
    </mc:Choice>
  </mc:AlternateContent>
  <xr:revisionPtr revIDLastSave="0" documentId="8_{4B0A034D-7B0F-6647-94FF-C16429A5C6B8}" xr6:coauthVersionLast="47" xr6:coauthVersionMax="47" xr10:uidLastSave="{00000000-0000-0000-0000-000000000000}"/>
  <bookViews>
    <workbookView xWindow="0" yWindow="780" windowWidth="31860" windowHeight="17200" tabRatio="500" activeTab="1" xr2:uid="{00000000-000D-0000-FFFF-FFFF00000000}"/>
  </bookViews>
  <sheets>
    <sheet name="Start Here" sheetId="1" r:id="rId1"/>
    <sheet name="Revenue &amp; Margin Planner" sheetId="2" r:id="rId2"/>
    <sheet name="Notes &amp; Assumptions" sheetId="4" r:id="rId3"/>
  </sheet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41" i="2" l="1"/>
  <c r="F8" i="2" s="1"/>
  <c r="C35" i="2"/>
  <c r="C34" i="2"/>
  <c r="F7" i="2" s="1"/>
  <c r="C33" i="2"/>
  <c r="F6" i="2" s="1"/>
  <c r="C20" i="2"/>
  <c r="C19" i="2"/>
  <c r="C21" i="2" s="1"/>
  <c r="C36" i="2" s="1"/>
  <c r="C18" i="2"/>
  <c r="C17" i="2"/>
  <c r="C16" i="2"/>
  <c r="C15" i="2"/>
  <c r="C13" i="2"/>
  <c r="F12" i="2" l="1"/>
  <c r="F14" i="2"/>
  <c r="C39" i="2"/>
  <c r="F9" i="2"/>
  <c r="C42" i="2"/>
  <c r="C37" i="2"/>
  <c r="F17" i="2" l="1"/>
  <c r="C40" i="2"/>
  <c r="C43" i="2"/>
  <c r="C38" i="2"/>
  <c r="B47" i="2" l="1"/>
  <c r="F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C5" authorId="0" shapeId="0" xr:uid="{00000000-0006-0000-0100-000001000000}">
      <text>
        <r>
          <rPr>
            <sz val="10"/>
            <rFont val="Arial"/>
            <family val="2"/>
          </rPr>
          <t>SaaS = RushFiles hosts the platform &amp; storage. On-Premise = you host it under your own brand.</t>
        </r>
      </text>
    </comment>
    <comment ref="C6" authorId="0" shapeId="0" xr:uid="{00000000-0006-0000-0100-000002000000}">
      <text>
        <r>
          <rPr>
            <sz val="10"/>
            <rFont val="Arial"/>
            <family val="2"/>
          </rPr>
          <t>For On-Premise, 'Per Storage' is billed as Per GB on your own (white-label) storage.</t>
        </r>
      </text>
    </comment>
    <comment ref="C7" authorId="0" shapeId="0" xr:uid="{00000000-0006-0000-0100-000003000000}">
      <text>
        <r>
          <rPr>
            <sz val="10"/>
            <rFont val="Arial"/>
            <family val="2"/>
          </rPr>
          <t>Total users across all customers. Used when the pricing model is Per User.</t>
        </r>
      </text>
    </comment>
    <comment ref="C8" authorId="0" shapeId="0" xr:uid="{00000000-0006-0000-0100-000004000000}">
      <text>
        <r>
          <rPr>
            <sz val="10"/>
            <rFont val="Arial"/>
            <family val="2"/>
          </rPr>
          <t>Total storage across all customers, in GB. Used where the model includes storage.</t>
        </r>
      </text>
    </comment>
    <comment ref="C9" authorId="0" shapeId="0" xr:uid="{00000000-0006-0000-0100-000005000000}">
      <text>
        <r>
          <rPr>
            <sz val="10"/>
            <rFont val="Arial"/>
            <family val="2"/>
          </rPr>
          <t>Adds the RushFiles Advanced Features fee.</t>
        </r>
      </text>
    </comment>
    <comment ref="C10" authorId="0" shapeId="0" xr:uid="{00000000-0006-0000-0100-000006000000}">
      <text>
        <r>
          <rPr>
            <sz val="10"/>
            <rFont val="Arial"/>
            <family val="2"/>
          </rPr>
          <t>Adds the RushFiles IP Whitelisting fee.</t>
        </r>
      </text>
    </comment>
    <comment ref="C11" authorId="0" shapeId="0" xr:uid="{00000000-0006-0000-0100-000007000000}">
      <text>
        <r>
          <rPr>
            <sz val="10"/>
            <rFont val="Arial"/>
            <family val="2"/>
          </rPr>
          <t>Your monthly commitment. Higher tiers = lower per-unit rates. You pay the higher of usage or this commitment.</t>
        </r>
      </text>
    </comment>
    <comment ref="C21" authorId="0" shapeId="0" xr:uid="{00000000-0006-0000-0100-000008000000}">
      <text>
        <r>
          <rPr>
            <sz val="10"/>
            <rFont val="Arial"/>
            <family val="2"/>
          </rPr>
          <t>MAX(usage, commitment). This figure feeds Step 2 automatically.</t>
        </r>
      </text>
    </comment>
    <comment ref="C26" authorId="0" shapeId="0" xr:uid="{00000000-0006-0000-0100-000009000000}">
      <text>
        <r>
          <rPr>
            <sz val="10"/>
            <rFont val="Arial"/>
            <family val="2"/>
          </rPr>
          <t>How many customer companies would subscribe to your managed file sharing service?</t>
        </r>
      </text>
    </comment>
    <comment ref="C27" authorId="0" shapeId="0" xr:uid="{00000000-0006-0000-0100-00000A000000}">
      <text>
        <r>
          <rPr>
            <sz val="10"/>
            <rFont val="Arial"/>
            <family val="2"/>
          </rPr>
          <t>Example: if you charge each customer company €120/month for managed file sharing, enter 120.</t>
        </r>
      </text>
    </comment>
    <comment ref="C28" authorId="0" shapeId="0" xr:uid="{00000000-0006-0000-0100-00000B000000}">
      <text>
        <r>
          <rPr>
            <sz val="10"/>
            <rFont val="Arial"/>
            <family val="2"/>
          </rPr>
          <t>Support, administration, compliance, or managed-service fee per customer. 0 if none.</t>
        </r>
      </text>
    </comment>
    <comment ref="C29" authorId="0" shapeId="0" xr:uid="{00000000-0006-0000-0100-00000C000000}">
      <text>
        <r>
          <rPr>
            <sz val="10"/>
            <rFont val="Arial"/>
            <family val="2"/>
          </rPr>
          <t>Your own internal cost to support each customer per month.</t>
        </r>
      </text>
    </comment>
  </commentList>
</comments>
</file>

<file path=xl/sharedStrings.xml><?xml version="1.0" encoding="utf-8"?>
<sst xmlns="http://schemas.openxmlformats.org/spreadsheetml/2006/main" count="100" uniqueCount="97">
  <si>
    <t>MSP File Sharing Revenue &amp; Margin Planner</t>
  </si>
  <si>
    <t>Estimate costs, recurring revenue, and gross margin when offering managed file sharing services.</t>
  </si>
  <si>
    <t>What this planner does</t>
  </si>
  <si>
    <t>How to use it</t>
  </si>
  <si>
    <t>Step 1</t>
  </si>
  <si>
    <t>Select your deployment model, pricing model, usage, optional features, and commitment tier.</t>
  </si>
  <si>
    <t>Step 2</t>
  </si>
  <si>
    <t>The planner calculates your estimated monthly RushFiles cost.</t>
  </si>
  <si>
    <t>Step 3</t>
  </si>
  <si>
    <t>Enter your customer pricing assumptions.</t>
  </si>
  <si>
    <t>Step 4</t>
  </si>
  <si>
    <t>Review estimated revenue, gross profit, and recurring margin.</t>
  </si>
  <si>
    <t>Step 5</t>
  </si>
  <si>
    <t>Review the Example Scenarios tab to see sample MSP business cases.</t>
  </si>
  <si>
    <t>This planner is for illustrative and planning purposes only. See the Notes &amp; Assumptions tab for what it does and does not include.</t>
  </si>
  <si>
    <t>Revenue &amp; Margin Planner</t>
  </si>
  <si>
    <t>Tier</t>
  </si>
  <si>
    <t>PerUser</t>
  </si>
  <si>
    <t>UsrStgGB</t>
  </si>
  <si>
    <t>CloudGB</t>
  </si>
  <si>
    <t>PartGB</t>
  </si>
  <si>
    <t>AdvFeat</t>
  </si>
  <si>
    <t>IPWhite</t>
  </si>
  <si>
    <t>Step 1 estimates your RushFiles cost from the RushFiles pricing table. Step 2 uses it automatically to show your margin. Fill the highlighted cells.</t>
  </si>
  <si>
    <t>Step 1  —  Estimate your RushFiles monthly cost</t>
  </si>
  <si>
    <t>Breakdown</t>
  </si>
  <si>
    <t>Deployment model</t>
  </si>
  <si>
    <t>SaaS</t>
  </si>
  <si>
    <t>Revenue</t>
  </si>
  <si>
    <t>Pricing model</t>
  </si>
  <si>
    <t>Per User</t>
  </si>
  <si>
    <t>Customer Revenue</t>
  </si>
  <si>
    <t>Number of users</t>
  </si>
  <si>
    <t>Service Revenue</t>
  </si>
  <si>
    <t>Storage (GB)</t>
  </si>
  <si>
    <t>Onboarding Revenue (one-time)</t>
  </si>
  <si>
    <t>Include Advanced Features?</t>
  </si>
  <si>
    <t>No</t>
  </si>
  <si>
    <t>Total Monthly Revenue</t>
  </si>
  <si>
    <t>Include IP Whitelisting?</t>
  </si>
  <si>
    <t>Commitment tier (€)</t>
  </si>
  <si>
    <t>Monthly Costs</t>
  </si>
  <si>
    <t>RushFiles Cost</t>
  </si>
  <si>
    <t>Selected pricing path</t>
  </si>
  <si>
    <t>Step 1 result</t>
  </si>
  <si>
    <t>Total Monthly Cost</t>
  </si>
  <si>
    <t>User cost</t>
  </si>
  <si>
    <t>Storage cost</t>
  </si>
  <si>
    <t>Profit</t>
  </si>
  <si>
    <t>Advanced Features cost</t>
  </si>
  <si>
    <t>Monthly Gross Profit</t>
  </si>
  <si>
    <t>IP Whitelisting cost</t>
  </si>
  <si>
    <t>Gross Margin on Recurring Revenue (%)</t>
  </si>
  <si>
    <t>Usage total</t>
  </si>
  <si>
    <t>Applied commitment</t>
  </si>
  <si>
    <t>Note: onboarding revenue is one-time and is shown separately, not in the recurring margin.</t>
  </si>
  <si>
    <t>Final Monthly RushFiles Cost (€)</t>
  </si>
  <si>
    <t>Estimate based on published RushFiles rates and your inputs. Confirm with RushFiles before contracting.</t>
  </si>
  <si>
    <t>In storage-only pricing models there is no user count, so optional features are estimated per 100 GB. Confirm exact feature pricing with RushFiles.</t>
  </si>
  <si>
    <t>How RushFiles pricing works</t>
  </si>
  <si>
    <t>Step 2  —  Your revenue &amp; margin</t>
  </si>
  <si>
    <t>Number of Paying Customers</t>
  </si>
  <si>
    <t>Average Monthly Revenue per Customer (€)</t>
  </si>
  <si>
    <t>Optional service fee per customer (€)</t>
  </si>
  <si>
    <t>Optional onboarding fee per customer (€)</t>
  </si>
  <si>
    <t>Estimated results (planning estimate, based on the values entered)</t>
  </si>
  <si>
    <t>Monthly Customer Revenue</t>
  </si>
  <si>
    <t>Monthly Service Revenue</t>
  </si>
  <si>
    <t>Monthly Total Revenue</t>
  </si>
  <si>
    <t>Monthly RushFiles Cost</t>
  </si>
  <si>
    <t>Annual Revenue</t>
  </si>
  <si>
    <t>Annual Gross Profit</t>
  </si>
  <si>
    <t>One-Time Onboarding Revenue</t>
  </si>
  <si>
    <t>3-Year Revenue Estimate</t>
  </si>
  <si>
    <t>3-Year Gross Profit Estimate</t>
  </si>
  <si>
    <t>Margin Interpretation</t>
  </si>
  <si>
    <t>Notes &amp; Assumptions</t>
  </si>
  <si>
    <t>Please read before using these estimates for planning decisions.</t>
  </si>
  <si>
    <t>How the planner works</t>
  </si>
  <si>
    <t>This planner estimates RushFiles cost using the selected deployment model, usage assumptions, optional features, and commitment tier. Step 2 then applies that estimated cost to your resale assumptions. Annual and 3-year figures are simple multiples of the monthly estimate (x12 and x36); they do not assume any customer growth or churn.</t>
  </si>
  <si>
    <t>Illustrative only</t>
  </si>
  <si>
    <t>This planner is intended for illustrative and planning purposes only. Results are based on the values entered and may vary depending on pricing, customer adoption, support requirements, storage consumption, deployment model, and service packaging.</t>
  </si>
  <si>
    <t>No guarantee</t>
  </si>
  <si>
    <t>RushFiles does not guarantee specific revenue, profitability, customer acquisition, or margin outcomes. Partners are responsible for setting their own resale prices and evaluating the commercial suitability of their services.</t>
  </si>
  <si>
    <t>What this planner does not include</t>
  </si>
  <si>
    <t>VAT; custom project work; migration services; optional consulting; third-party software costs; and general reseller operational overhead. The 3-year figures are straight multiples and do not model growth, churn, or changing costs over time.</t>
  </si>
  <si>
    <t>Recommended next step</t>
  </si>
  <si>
    <t>Use this planner to sense-check whether managed file sharing could be profitable for your business. For a tailored cost estimate and a walkthrough of deployment and partner options, book a short RushFiles partner demo.</t>
  </si>
  <si>
    <t>Ready to put real numbers to this?  Book a 20-minute RushFiles partner demo.</t>
  </si>
  <si>
    <t>How RushFiles cost is calculated</t>
  </si>
  <si>
    <t>The planner uses the published RushFiles per-unit rates by commitment tier. Your estimated monthly cost is the higher of your calculated usage or your selected commitment tier (Estimated Monthly RushFiles Cost = MAX(usage, commitment tier)). Costs fall as the commitment tier rises.</t>
  </si>
  <si>
    <t>Which pricing components are used</t>
  </si>
  <si>
    <t>•  User licence (RF-US-001): applied in Per User models (users × per-user rate).
•  Storage in the Per User model (RF-US-002): in SaaS Per User, storage is billed at the per-user storage rate (RF-US-002), which is lower than standalone storage.
•  Standalone cloud storage (RF-ST-001): applied in SaaS Per Storage.
•  Partner / white-label storage (RF-ST-002): applied in On-Premise Per GB.
•  Advanced Features (RF-FE-001) and IP Whitelisting (RF-FE-002): optional, added when selected.</t>
  </si>
  <si>
    <t>Scope of costs</t>
  </si>
  <si>
    <t>This planner focuses on RushFiles platform costs and potential revenue assumptions. Internal staffing, support, operational, and business costs are not included and may vary between MSPs.</t>
  </si>
  <si>
    <t>MSPs package and price services differently. Enter your own expected customer pricing assumptions; these values are used only to estimate potential revenue and margin.</t>
  </si>
  <si>
    <t>This planner helps MSPs estimate two things:
1. What RushFiles may cost based on deployment model, pricing model, usage, optional features, and commitment tier.
2. What margin they could achieve based on their own resale pricing.
The workbook calculates RushFiles cost automatically using the selected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</si>
</sst>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0\);\-"/>
    <numFmt numFmtId="165" formatCode="0.0%;\(0.0%\);\-"/>
    <numFmt numFmtId="166" formatCode="\€#,##0.00;&quot;(€&quot;#,##0.00\);\-"/>
  </numFmts>
  <fonts count="20" x14ac:knownFonts="1">
    <font>
      <sz val="11"/>
      <color theme="1"/>
      <name val="Calibri"/>
      <family val="2"/>
      <charset val="1"/>
    </font>
    <font>
      <sz val="10"/>
      <name val="Arial"/>
      <family val="2"/>
    </font>
    <font>
      <b/>
      <sz val="20"/>
      <color rgb="FFFFFFFF"/>
      <name val="Arial"/>
      <family val="2"/>
    </font>
    <font>
      <i/>
      <sz val="11"/>
      <color rgb="FF1F2A44"/>
      <name val="Arial"/>
      <family val="2"/>
    </font>
    <font>
      <b/>
      <sz val="13"/>
      <color rgb="FF1F2A44"/>
      <name val="Arial"/>
      <family val="2"/>
    </font>
    <font>
      <sz val="11"/>
      <color rgb="FF000000"/>
      <name val="Arial"/>
      <family val="2"/>
    </font>
    <font>
      <b/>
      <sz val="11"/>
      <color rgb="FFF26522"/>
      <name val="Arial"/>
      <family val="2"/>
    </font>
    <font>
      <i/>
      <sz val="10"/>
      <color rgb="FF666666"/>
      <name val="Arial"/>
      <family val="2"/>
    </font>
    <font>
      <b/>
      <sz val="8"/>
      <color rgb="FF999999"/>
      <name val="Arial"/>
      <family val="2"/>
    </font>
    <font>
      <b/>
      <sz val="12"/>
      <color rgb="FFFFFFFF"/>
      <name val="Arial"/>
      <family val="2"/>
    </font>
    <font>
      <b/>
      <sz val="11"/>
      <color rgb="FF0000FF"/>
      <name val="Arial"/>
      <family val="2"/>
    </font>
    <font>
      <b/>
      <sz val="11"/>
      <color rgb="FF1F2A44"/>
      <name val="Arial"/>
      <family val="2"/>
    </font>
    <font>
      <b/>
      <sz val="11"/>
      <color rgb="FF000000"/>
      <name val="Arial"/>
      <family val="2"/>
    </font>
    <font>
      <b/>
      <sz val="11"/>
      <color rgb="FF008000"/>
      <name val="Arial"/>
      <family val="2"/>
    </font>
    <font>
      <i/>
      <sz val="9"/>
      <color rgb="FF666666"/>
      <name val="Arial"/>
      <family val="2"/>
    </font>
    <font>
      <i/>
      <sz val="8"/>
      <color rgb="FF999999"/>
      <name val="Arial"/>
      <family val="2"/>
    </font>
    <font>
      <b/>
      <sz val="12"/>
      <color rgb="FFF26522"/>
      <name val="Arial"/>
      <family val="2"/>
    </font>
    <font>
      <b/>
      <sz val="13"/>
      <color rgb="FFF26522"/>
      <name val="Arial"/>
      <family val="2"/>
    </font>
    <font>
      <sz val="11"/>
      <name val="Arial"/>
      <family val="2"/>
    </font>
    <font>
      <i/>
      <sz val="9"/>
      <color theme="0"/>
      <name val="Arial"/>
      <family val="2"/>
    </font>
  </fonts>
  <fills count="7">
    <fill>
      <patternFill patternType="none"/>
    </fill>
    <fill>
      <patternFill patternType="gray125"/>
    </fill>
    <fill>
      <patternFill patternType="solid">
        <fgColor rgb="FFF26522"/>
        <bgColor rgb="FFFF8080"/>
      </patternFill>
    </fill>
    <fill>
      <patternFill patternType="solid">
        <fgColor rgb="FFFDF1EA"/>
        <bgColor rgb="FFFFF6E5"/>
      </patternFill>
    </fill>
    <fill>
      <patternFill patternType="solid">
        <fgColor rgb="FFF2F2F2"/>
        <bgColor rgb="FFFDF1EA"/>
      </patternFill>
    </fill>
    <fill>
      <patternFill patternType="solid">
        <fgColor rgb="FF1F2A44"/>
        <bgColor rgb="FF003366"/>
      </patternFill>
    </fill>
    <fill>
      <patternFill patternType="solid">
        <fgColor rgb="FFFFF6E5"/>
        <bgColor rgb="FFFDF1EA"/>
      </patternFill>
    </fill>
  </fills>
  <borders count="2">
    <border>
      <left/>
      <right/>
      <top/>
      <bottom/>
      <diagonal/>
    </border>
    <border>
      <left style="thin">
        <color rgb="FFD0D0D0"/>
      </left>
      <right style="thin">
        <color rgb="FFD0D0D0"/>
      </right>
      <top style="thin">
        <color rgb="FFD0D0D0"/>
      </top>
      <bottom style="thin">
        <color rgb="FFD0D0D0"/>
      </bottom>
      <diagonal/>
    </border>
  </borders>
  <cellStyleXfs count="1">
    <xf numFmtId="0" fontId="0" fillId="0" borderId="0"/>
  </cellStyleXfs>
  <cellXfs count="40">
    <xf numFmtId="0" fontId="0" fillId="0" borderId="0" xfId="0"/>
    <xf numFmtId="0" fontId="18" fillId="4" borderId="0" xfId="0" applyFont="1" applyFill="1" applyAlignment="1">
      <alignment vertical="top" wrapText="1"/>
    </xf>
    <xf numFmtId="0" fontId="5" fillId="4" borderId="0" xfId="0" applyFont="1" applyFill="1" applyAlignment="1">
      <alignment vertical="top" wrapText="1"/>
    </xf>
    <xf numFmtId="0" fontId="9" fillId="2" borderId="0" xfId="0" applyFont="1" applyFill="1" applyAlignment="1">
      <alignment vertical="center" wrapText="1" indent="1"/>
    </xf>
    <xf numFmtId="0" fontId="11" fillId="3" borderId="0" xfId="0" applyFont="1" applyFill="1" applyAlignment="1">
      <alignment vertical="center" wrapText="1" indent="1"/>
    </xf>
    <xf numFmtId="0" fontId="9" fillId="5" borderId="0" xfId="0" applyFont="1" applyFill="1" applyAlignment="1">
      <alignment horizontal="left" vertical="center" indent="1"/>
    </xf>
    <xf numFmtId="0" fontId="14" fillId="0" borderId="0" xfId="0" applyFont="1" applyAlignment="1">
      <alignment vertical="top" wrapText="1"/>
    </xf>
    <xf numFmtId="0" fontId="7" fillId="4" borderId="0" xfId="0" applyFont="1" applyFill="1" applyAlignment="1">
      <alignment vertical="top" wrapText="1"/>
    </xf>
    <xf numFmtId="0" fontId="5" fillId="0" borderId="0" xfId="0" applyFont="1" applyAlignment="1">
      <alignment vertical="center" wrapText="1"/>
    </xf>
    <xf numFmtId="0" fontId="5" fillId="0" borderId="0" xfId="0" applyFont="1" applyAlignment="1">
      <alignment vertical="top" wrapText="1"/>
    </xf>
    <xf numFmtId="0" fontId="3" fillId="3" borderId="0" xfId="0" applyFont="1" applyFill="1" applyAlignment="1">
      <alignment horizontal="left" vertical="center" indent="1"/>
    </xf>
    <xf numFmtId="0" fontId="2" fillId="2" borderId="0" xfId="0" applyFont="1" applyFill="1" applyAlignment="1">
      <alignment horizontal="left" vertical="center" indent="1"/>
    </xf>
    <xf numFmtId="0" fontId="4" fillId="0" borderId="0" xfId="0" applyFont="1" applyAlignment="1">
      <alignment horizontal="left" vertical="center"/>
    </xf>
    <xf numFmtId="0" fontId="6" fillId="0" borderId="0" xfId="0" applyFont="1" applyAlignment="1">
      <alignment horizontal="left" vertical="center"/>
    </xf>
    <xf numFmtId="0" fontId="8" fillId="0" borderId="0" xfId="0" applyFont="1"/>
    <xf numFmtId="0" fontId="9" fillId="5" borderId="0" xfId="0" applyFont="1" applyFill="1" applyAlignment="1">
      <alignment horizontal="left" vertical="center" indent="1"/>
    </xf>
    <xf numFmtId="0" fontId="0" fillId="5" borderId="0" xfId="0" applyFill="1"/>
    <xf numFmtId="0" fontId="5" fillId="0" borderId="0" xfId="0" applyFont="1" applyAlignment="1">
      <alignment horizontal="left" vertical="center"/>
    </xf>
    <xf numFmtId="0" fontId="10" fillId="6" borderId="1" xfId="0" applyFont="1" applyFill="1" applyBorder="1" applyAlignment="1">
      <alignment horizontal="right" indent="1"/>
    </xf>
    <xf numFmtId="0" fontId="11" fillId="0" borderId="0" xfId="0" applyFont="1" applyAlignment="1">
      <alignment horizontal="left" vertical="center"/>
    </xf>
    <xf numFmtId="164" fontId="5" fillId="0" borderId="1" xfId="0" applyNumberFormat="1" applyFont="1" applyBorder="1" applyAlignment="1">
      <alignment horizontal="right" indent="1"/>
    </xf>
    <xf numFmtId="3" fontId="10" fillId="6" borderId="1" xfId="0" applyNumberFormat="1" applyFont="1" applyFill="1" applyBorder="1" applyAlignment="1">
      <alignment horizontal="right" indent="1"/>
    </xf>
    <xf numFmtId="0" fontId="12" fillId="0" borderId="0" xfId="0" applyFont="1" applyAlignment="1">
      <alignment horizontal="left" vertical="center"/>
    </xf>
    <xf numFmtId="164" fontId="11" fillId="0" borderId="1" xfId="0" applyNumberFormat="1" applyFont="1" applyBorder="1" applyAlignment="1">
      <alignment horizontal="right" indent="1"/>
    </xf>
    <xf numFmtId="0" fontId="13" fillId="0" borderId="1" xfId="0" applyFont="1" applyBorder="1" applyAlignment="1">
      <alignment horizontal="right" indent="1"/>
    </xf>
    <xf numFmtId="164" fontId="5" fillId="0" borderId="0" xfId="0" applyNumberFormat="1" applyFont="1" applyAlignment="1">
      <alignment horizontal="right" indent="1"/>
    </xf>
    <xf numFmtId="165" fontId="6" fillId="0" borderId="1" xfId="0" applyNumberFormat="1" applyFont="1" applyBorder="1" applyAlignment="1">
      <alignment horizontal="right" indent="1"/>
    </xf>
    <xf numFmtId="164" fontId="12" fillId="0" borderId="1" xfId="0" applyNumberFormat="1" applyFont="1" applyBorder="1" applyAlignment="1">
      <alignment horizontal="right" indent="1"/>
    </xf>
    <xf numFmtId="164" fontId="11" fillId="3" borderId="1" xfId="0" applyNumberFormat="1" applyFont="1" applyFill="1" applyBorder="1" applyAlignment="1">
      <alignment horizontal="right" indent="1"/>
    </xf>
    <xf numFmtId="0" fontId="14" fillId="0" borderId="0" xfId="0" applyFont="1" applyAlignment="1">
      <alignment horizontal="left" vertical="center"/>
    </xf>
    <xf numFmtId="0" fontId="15" fillId="0" borderId="0" xfId="0" applyFont="1" applyAlignment="1">
      <alignment horizontal="left" vertical="center"/>
    </xf>
    <xf numFmtId="0" fontId="14" fillId="5" borderId="0" xfId="0" applyFont="1" applyFill="1" applyAlignment="1">
      <alignment horizontal="left" vertical="center" wrapText="1" indent="1"/>
    </xf>
    <xf numFmtId="166" fontId="10" fillId="6" borderId="1" xfId="0" applyNumberFormat="1" applyFont="1" applyFill="1" applyBorder="1" applyAlignment="1">
      <alignment horizontal="right" indent="1"/>
    </xf>
    <xf numFmtId="164" fontId="10" fillId="6" borderId="1" xfId="0" applyNumberFormat="1" applyFont="1" applyFill="1" applyBorder="1" applyAlignment="1">
      <alignment horizontal="right" indent="1"/>
    </xf>
    <xf numFmtId="164" fontId="10" fillId="0" borderId="0" xfId="0" applyNumberFormat="1" applyFont="1" applyAlignment="1">
      <alignment horizontal="right" indent="1"/>
    </xf>
    <xf numFmtId="164" fontId="11" fillId="0" borderId="0" xfId="0" applyNumberFormat="1" applyFont="1" applyAlignment="1">
      <alignment horizontal="right" indent="1"/>
    </xf>
    <xf numFmtId="0" fontId="16" fillId="0" borderId="0" xfId="0" applyFont="1" applyAlignment="1">
      <alignment horizontal="left" vertical="center"/>
    </xf>
    <xf numFmtId="0" fontId="17" fillId="0" borderId="0" xfId="0" applyFont="1" applyAlignment="1">
      <alignment horizontal="left" vertical="center"/>
    </xf>
    <xf numFmtId="0" fontId="17" fillId="0" borderId="0" xfId="0" applyFont="1"/>
    <xf numFmtId="0" fontId="19" fillId="5" borderId="0" xfId="0" applyFont="1" applyFill="1" applyAlignment="1">
      <alignment horizontal="left" vertical="center" wrapText="1" inden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4F81BD"/>
      <rgbColor rgb="FF9999FF"/>
      <rgbColor rgb="FF993366"/>
      <rgbColor rgb="FFFFF6E5"/>
      <rgbColor rgb="FFF2F2F2"/>
      <rgbColor rgb="FF660066"/>
      <rgbColor rgb="FFFF8080"/>
      <rgbColor rgb="FF0066CC"/>
      <rgbColor rgb="FFD0D0D0"/>
      <rgbColor rgb="FF000080"/>
      <rgbColor rgb="FFFF00FF"/>
      <rgbColor rgb="FFFFFF00"/>
      <rgbColor rgb="FF00FFFF"/>
      <rgbColor rgb="FF800080"/>
      <rgbColor rgb="FF800000"/>
      <rgbColor rgb="FF008080"/>
      <rgbColor rgb="FF0000FF"/>
      <rgbColor rgb="FF00CCFF"/>
      <rgbColor rgb="FFCCFFFF"/>
      <rgbColor rgb="FFD9D9D9"/>
      <rgbColor rgb="FFFDF1EA"/>
      <rgbColor rgb="FF99CCFF"/>
      <rgbColor rgb="FFFF99CC"/>
      <rgbColor rgb="FFCC99FF"/>
      <rgbColor rgb="FFFFCC99"/>
      <rgbColor rgb="FF3366FF"/>
      <rgbColor rgb="FF33CCCC"/>
      <rgbColor rgb="FF99CC00"/>
      <rgbColor rgb="FFFFCC00"/>
      <rgbColor rgb="FFFF9900"/>
      <rgbColor rgb="FFF26522"/>
      <rgbColor rgb="FF666666"/>
      <rgbColor rgb="FF999999"/>
      <rgbColor rgb="FF003366"/>
      <rgbColor rgb="FF339966"/>
      <rgbColor rgb="FF003300"/>
      <rgbColor rgb="FF333300"/>
      <rgbColor rgb="FF993300"/>
      <rgbColor rgb="FF993366"/>
      <rgbColor rgb="FF333399"/>
      <rgbColor rgb="FF1F2A4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
  <sheetViews>
    <sheetView showGridLines="0" zoomScaleNormal="100" workbookViewId="0">
      <selection activeCell="C19" sqref="C19"/>
    </sheetView>
  </sheetViews>
  <sheetFormatPr baseColWidth="10" defaultColWidth="8.6640625" defaultRowHeight="15" x14ac:dyDescent="0.2"/>
  <cols>
    <col min="1" max="1" width="3" customWidth="1"/>
    <col min="2" max="4" width="30" customWidth="1"/>
    <col min="5" max="6" width="18" customWidth="1"/>
    <col min="7" max="7" width="3" customWidth="1"/>
  </cols>
  <sheetData>
    <row r="1" spans="1:7" ht="37.5" customHeight="1" x14ac:dyDescent="0.2">
      <c r="A1" s="11" t="s">
        <v>0</v>
      </c>
      <c r="B1" s="11"/>
      <c r="C1" s="11"/>
      <c r="D1" s="11"/>
      <c r="E1" s="11"/>
      <c r="F1" s="11"/>
      <c r="G1" s="11"/>
    </row>
    <row r="2" spans="1:7" ht="21.75" customHeight="1" x14ac:dyDescent="0.2">
      <c r="A2" s="10" t="s">
        <v>1</v>
      </c>
      <c r="B2" s="10"/>
      <c r="C2" s="10"/>
      <c r="D2" s="10"/>
      <c r="E2" s="10"/>
      <c r="F2" s="10"/>
      <c r="G2" s="10"/>
    </row>
    <row r="4" spans="1:7" ht="15.75" customHeight="1" x14ac:dyDescent="0.2">
      <c r="B4" s="12" t="s">
        <v>2</v>
      </c>
    </row>
    <row r="5" spans="1:7" ht="15" customHeight="1" x14ac:dyDescent="0.2">
      <c r="B5" s="9" t="s">
        <v>96</v>
      </c>
      <c r="C5" s="9"/>
      <c r="D5" s="9"/>
      <c r="E5" s="9"/>
      <c r="F5" s="9"/>
    </row>
    <row r="6" spans="1:7" ht="15" customHeight="1" x14ac:dyDescent="0.2">
      <c r="B6" s="9"/>
      <c r="C6" s="9"/>
      <c r="D6" s="9"/>
      <c r="E6" s="9"/>
      <c r="F6" s="9"/>
    </row>
    <row r="7" spans="1:7" ht="15" customHeight="1" x14ac:dyDescent="0.2">
      <c r="B7" s="9"/>
      <c r="C7" s="9"/>
      <c r="D7" s="9"/>
      <c r="E7" s="9"/>
      <c r="F7" s="9"/>
    </row>
    <row r="9" spans="1:7" ht="15.75" customHeight="1" x14ac:dyDescent="0.2">
      <c r="B9" s="12" t="s">
        <v>3</v>
      </c>
    </row>
    <row r="10" spans="1:7" ht="30" customHeight="1" x14ac:dyDescent="0.2">
      <c r="B10" s="13" t="s">
        <v>4</v>
      </c>
      <c r="C10" s="8" t="s">
        <v>5</v>
      </c>
      <c r="D10" s="8"/>
      <c r="E10" s="8"/>
      <c r="F10" s="8"/>
    </row>
    <row r="11" spans="1:7" ht="30" customHeight="1" x14ac:dyDescent="0.2">
      <c r="B11" s="13" t="s">
        <v>6</v>
      </c>
      <c r="C11" s="8" t="s">
        <v>7</v>
      </c>
      <c r="D11" s="8"/>
      <c r="E11" s="8"/>
      <c r="F11" s="8"/>
    </row>
    <row r="12" spans="1:7" ht="30" customHeight="1" x14ac:dyDescent="0.2">
      <c r="B12" s="13" t="s">
        <v>8</v>
      </c>
      <c r="C12" s="8" t="s">
        <v>9</v>
      </c>
      <c r="D12" s="8"/>
      <c r="E12" s="8"/>
      <c r="F12" s="8"/>
    </row>
    <row r="13" spans="1:7" ht="30" customHeight="1" x14ac:dyDescent="0.2">
      <c r="B13" s="13" t="s">
        <v>10</v>
      </c>
      <c r="C13" s="8" t="s">
        <v>11</v>
      </c>
      <c r="D13" s="8"/>
      <c r="E13" s="8"/>
      <c r="F13" s="8"/>
    </row>
    <row r="14" spans="1:7" ht="30" customHeight="1" x14ac:dyDescent="0.2">
      <c r="B14" s="13" t="s">
        <v>12</v>
      </c>
      <c r="C14" s="8" t="s">
        <v>13</v>
      </c>
      <c r="D14" s="8"/>
      <c r="E14" s="8"/>
      <c r="F14" s="8"/>
    </row>
    <row r="16" spans="1:7" ht="15" customHeight="1" x14ac:dyDescent="0.2">
      <c r="B16" s="7" t="s">
        <v>14</v>
      </c>
      <c r="C16" s="7"/>
      <c r="D16" s="7"/>
      <c r="E16" s="7"/>
      <c r="F16" s="7"/>
    </row>
    <row r="17" spans="2:6" ht="15" customHeight="1" x14ac:dyDescent="0.2">
      <c r="B17" s="7"/>
      <c r="C17" s="7"/>
      <c r="D17" s="7"/>
      <c r="E17" s="7"/>
      <c r="F17" s="7"/>
    </row>
  </sheetData>
  <mergeCells count="9">
    <mergeCell ref="C12:F12"/>
    <mergeCell ref="C13:F13"/>
    <mergeCell ref="C14:F14"/>
    <mergeCell ref="B16:F17"/>
    <mergeCell ref="A1:G1"/>
    <mergeCell ref="A2:G2"/>
    <mergeCell ref="B5:F7"/>
    <mergeCell ref="C10:F10"/>
    <mergeCell ref="C11:F11"/>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8"/>
  <sheetViews>
    <sheetView showGridLines="0" tabSelected="1" zoomScaleNormal="100" workbookViewId="0">
      <pane ySplit="2" topLeftCell="A3" activePane="bottomLeft" state="frozen"/>
      <selection pane="bottomLeft" activeCell="D36" sqref="D36"/>
    </sheetView>
  </sheetViews>
  <sheetFormatPr baseColWidth="10" defaultColWidth="8.6640625" defaultRowHeight="15" x14ac:dyDescent="0.2"/>
  <cols>
    <col min="1" max="1" width="3" customWidth="1"/>
    <col min="2" max="2" width="42" customWidth="1"/>
    <col min="3" max="3" width="16" customWidth="1"/>
    <col min="4" max="4" width="14.6640625" customWidth="1"/>
    <col min="5" max="5" width="30" customWidth="1"/>
    <col min="6" max="6" width="16" customWidth="1"/>
    <col min="7" max="7" width="8.5" customWidth="1"/>
    <col min="8" max="13" width="9" hidden="1" customWidth="1"/>
    <col min="14" max="14" width="12.1640625" hidden="1" customWidth="1"/>
  </cols>
  <sheetData>
    <row r="1" spans="1:14" ht="37.5" customHeight="1" x14ac:dyDescent="0.2">
      <c r="A1" s="11" t="s">
        <v>15</v>
      </c>
      <c r="B1" s="11"/>
      <c r="C1" s="11"/>
      <c r="D1" s="11"/>
      <c r="E1" s="11"/>
      <c r="F1" s="11"/>
      <c r="G1" s="11"/>
      <c r="H1" s="14" t="s">
        <v>16</v>
      </c>
      <c r="I1" s="14" t="s">
        <v>17</v>
      </c>
      <c r="J1" s="14" t="s">
        <v>18</v>
      </c>
      <c r="K1" s="14" t="s">
        <v>19</v>
      </c>
      <c r="L1" s="14" t="s">
        <v>20</v>
      </c>
      <c r="M1" s="14" t="s">
        <v>21</v>
      </c>
      <c r="N1" s="14" t="s">
        <v>22</v>
      </c>
    </row>
    <row r="2" spans="1:14" ht="21.75" customHeight="1" x14ac:dyDescent="0.2">
      <c r="A2" s="10" t="s">
        <v>23</v>
      </c>
      <c r="B2" s="10"/>
      <c r="C2" s="10"/>
      <c r="D2" s="10"/>
      <c r="E2" s="10"/>
      <c r="F2" s="10"/>
      <c r="G2" s="10"/>
      <c r="H2">
        <v>250</v>
      </c>
      <c r="I2">
        <v>1.7</v>
      </c>
      <c r="J2">
        <v>4.3499999999999997E-2</v>
      </c>
      <c r="K2">
        <v>0.124</v>
      </c>
      <c r="L2">
        <v>7.1999999999999995E-2</v>
      </c>
      <c r="M2">
        <v>0.9</v>
      </c>
      <c r="N2">
        <v>2.5000000000000001E-2</v>
      </c>
    </row>
    <row r="3" spans="1:14" ht="15" customHeight="1" x14ac:dyDescent="0.2">
      <c r="H3">
        <v>1000</v>
      </c>
      <c r="I3">
        <v>1.53</v>
      </c>
      <c r="J3">
        <v>3.7999999999999999E-2</v>
      </c>
      <c r="K3">
        <v>0.109</v>
      </c>
      <c r="L3">
        <v>6.4000000000000001E-2</v>
      </c>
      <c r="M3">
        <v>0.88</v>
      </c>
      <c r="N3">
        <v>2.1999999999999999E-2</v>
      </c>
    </row>
    <row r="4" spans="1:14" ht="15" customHeight="1" x14ac:dyDescent="0.2">
      <c r="B4" s="15" t="s">
        <v>24</v>
      </c>
      <c r="C4" s="16"/>
      <c r="E4" s="15" t="s">
        <v>25</v>
      </c>
      <c r="F4" s="16"/>
      <c r="H4">
        <v>3000</v>
      </c>
      <c r="I4">
        <v>1.36</v>
      </c>
      <c r="J4">
        <v>3.3300000000000003E-2</v>
      </c>
      <c r="K4">
        <v>9.4E-2</v>
      </c>
      <c r="L4">
        <v>5.5E-2</v>
      </c>
      <c r="M4">
        <v>0.85</v>
      </c>
      <c r="N4">
        <v>1.8800000000000001E-2</v>
      </c>
    </row>
    <row r="5" spans="1:14" ht="15" customHeight="1" x14ac:dyDescent="0.2">
      <c r="B5" s="17" t="s">
        <v>26</v>
      </c>
      <c r="C5" s="18" t="s">
        <v>27</v>
      </c>
      <c r="E5" s="19" t="s">
        <v>28</v>
      </c>
      <c r="H5">
        <v>7000</v>
      </c>
      <c r="I5">
        <v>1.02</v>
      </c>
      <c r="J5">
        <v>2.8000000000000001E-2</v>
      </c>
      <c r="K5">
        <v>8.7499999999999994E-2</v>
      </c>
      <c r="L5">
        <v>0.05</v>
      </c>
      <c r="M5">
        <v>0.8</v>
      </c>
      <c r="N5">
        <v>1.7500000000000002E-2</v>
      </c>
    </row>
    <row r="6" spans="1:14" ht="15" customHeight="1" x14ac:dyDescent="0.2">
      <c r="B6" s="17" t="s">
        <v>29</v>
      </c>
      <c r="C6" s="18" t="s">
        <v>30</v>
      </c>
      <c r="E6" s="17" t="s">
        <v>31</v>
      </c>
      <c r="F6" s="20">
        <f>C33</f>
        <v>2700</v>
      </c>
      <c r="H6">
        <v>12000</v>
      </c>
      <c r="I6">
        <v>0.91</v>
      </c>
      <c r="J6">
        <v>2.2700000000000001E-2</v>
      </c>
      <c r="K6">
        <v>8.2500000000000004E-2</v>
      </c>
      <c r="L6">
        <v>4.4999999999999998E-2</v>
      </c>
      <c r="M6">
        <v>0.75</v>
      </c>
      <c r="N6">
        <v>1.6299999999999999E-2</v>
      </c>
    </row>
    <row r="7" spans="1:14" ht="15" customHeight="1" x14ac:dyDescent="0.2">
      <c r="B7" s="17" t="s">
        <v>32</v>
      </c>
      <c r="C7" s="21">
        <v>150</v>
      </c>
      <c r="E7" s="17" t="s">
        <v>33</v>
      </c>
      <c r="F7" s="20">
        <f>C34</f>
        <v>375</v>
      </c>
      <c r="H7">
        <v>17000</v>
      </c>
      <c r="I7">
        <v>0.87</v>
      </c>
      <c r="J7">
        <v>2.1700000000000001E-2</v>
      </c>
      <c r="K7">
        <v>7.85E-2</v>
      </c>
      <c r="L7">
        <v>4.2999999999999997E-2</v>
      </c>
      <c r="M7">
        <v>0.74</v>
      </c>
      <c r="N7">
        <v>1.5699999999999999E-2</v>
      </c>
    </row>
    <row r="8" spans="1:14" ht="15" customHeight="1" x14ac:dyDescent="0.2">
      <c r="B8" s="17" t="s">
        <v>34</v>
      </c>
      <c r="C8" s="21">
        <v>1500</v>
      </c>
      <c r="E8" s="17" t="s">
        <v>35</v>
      </c>
      <c r="F8" s="20">
        <f>C41</f>
        <v>3750</v>
      </c>
      <c r="H8">
        <v>25000</v>
      </c>
      <c r="I8">
        <v>0.82</v>
      </c>
      <c r="J8">
        <v>2.06E-2</v>
      </c>
      <c r="K8">
        <v>7.4200000000000002E-2</v>
      </c>
      <c r="L8">
        <v>4.1000000000000002E-2</v>
      </c>
      <c r="M8">
        <v>0.73</v>
      </c>
      <c r="N8">
        <v>1.4999999999999999E-2</v>
      </c>
    </row>
    <row r="9" spans="1:14" ht="15" customHeight="1" x14ac:dyDescent="0.2">
      <c r="B9" s="17" t="s">
        <v>36</v>
      </c>
      <c r="C9" s="18" t="s">
        <v>37</v>
      </c>
      <c r="E9" s="22" t="s">
        <v>38</v>
      </c>
      <c r="F9" s="23">
        <f>C35</f>
        <v>3075</v>
      </c>
      <c r="H9">
        <v>35000</v>
      </c>
      <c r="I9">
        <v>0.76</v>
      </c>
      <c r="J9">
        <v>2.01E-2</v>
      </c>
      <c r="K9">
        <v>7.0400000000000004E-2</v>
      </c>
      <c r="L9">
        <v>3.8300000000000001E-2</v>
      </c>
      <c r="M9">
        <v>0.71199999999999997</v>
      </c>
      <c r="N9">
        <v>1.46E-2</v>
      </c>
    </row>
    <row r="10" spans="1:14" ht="15" customHeight="1" x14ac:dyDescent="0.2">
      <c r="B10" s="17" t="s">
        <v>39</v>
      </c>
      <c r="C10" s="18" t="s">
        <v>37</v>
      </c>
    </row>
    <row r="11" spans="1:14" ht="15" customHeight="1" x14ac:dyDescent="0.2">
      <c r="B11" s="17" t="s">
        <v>40</v>
      </c>
      <c r="C11" s="21">
        <v>1000</v>
      </c>
      <c r="E11" s="19" t="s">
        <v>41</v>
      </c>
    </row>
    <row r="12" spans="1:14" ht="15" customHeight="1" x14ac:dyDescent="0.2">
      <c r="E12" s="17" t="s">
        <v>42</v>
      </c>
      <c r="F12" s="20">
        <f>C36</f>
        <v>1000</v>
      </c>
    </row>
    <row r="13" spans="1:14" ht="15" customHeight="1" x14ac:dyDescent="0.2">
      <c r="B13" s="19" t="s">
        <v>43</v>
      </c>
      <c r="C13" s="24" t="str">
        <f>C5&amp;"  →  "&amp;C6</f>
        <v>SaaS  →  Per User</v>
      </c>
      <c r="E13" s="17"/>
      <c r="F13" s="25"/>
    </row>
    <row r="14" spans="1:14" ht="15" customHeight="1" x14ac:dyDescent="0.2">
      <c r="B14" s="15" t="s">
        <v>44</v>
      </c>
      <c r="C14" s="16"/>
      <c r="E14" s="22" t="s">
        <v>45</v>
      </c>
      <c r="F14" s="23">
        <f>C36</f>
        <v>1000</v>
      </c>
    </row>
    <row r="15" spans="1:14" ht="15" customHeight="1" x14ac:dyDescent="0.2">
      <c r="B15" s="17" t="s">
        <v>46</v>
      </c>
      <c r="C15" s="20">
        <f>IF((C6="Per User"),C7*VLOOKUP(C11,$H$2:$N$9,2,FALSE()),0)</f>
        <v>229.5</v>
      </c>
    </row>
    <row r="16" spans="1:14" ht="15" customHeight="1" x14ac:dyDescent="0.2">
      <c r="B16" s="17" t="s">
        <v>47</v>
      </c>
      <c r="C16" s="20">
        <f>IF(AND((C5="SaaS"),(C6="Per User")),C8*VLOOKUP(C11,$H$2:$N$9,3,FALSE()),IF(AND((C5="SaaS"),NOT((C6="Per User"))),C8*VLOOKUP(C11,$H$2:$N$9,4,FALSE()),IF(AND(NOT((C5="SaaS")),(C6="Per User")),0,C8*VLOOKUP(C11,$H$2:$N$9,5,FALSE()))))</f>
        <v>57</v>
      </c>
      <c r="E16" s="19" t="s">
        <v>48</v>
      </c>
    </row>
    <row r="17" spans="2:6" ht="15" customHeight="1" x14ac:dyDescent="0.2">
      <c r="B17" s="17" t="s">
        <v>49</v>
      </c>
      <c r="C17" s="20">
        <f>IF(C9="Yes",IF((C6="Per User"),C7,C8/100)*VLOOKUP(C11,$H$2:$N$9,6,FALSE()),0)</f>
        <v>0</v>
      </c>
      <c r="E17" s="22" t="s">
        <v>50</v>
      </c>
      <c r="F17" s="23">
        <f>C37</f>
        <v>2075</v>
      </c>
    </row>
    <row r="18" spans="2:6" ht="15" customHeight="1" x14ac:dyDescent="0.2">
      <c r="B18" s="17" t="s">
        <v>51</v>
      </c>
      <c r="C18" s="20">
        <f>IF(C10="Yes",IF((C6="Per User"),C7,C8/100)*VLOOKUP(C11,$H$2:$N$9,7,FALSE()),0)</f>
        <v>0</v>
      </c>
      <c r="E18" s="22" t="s">
        <v>52</v>
      </c>
      <c r="F18" s="26">
        <f>C38</f>
        <v>0.67479674796747968</v>
      </c>
    </row>
    <row r="19" spans="2:6" ht="15" customHeight="1" x14ac:dyDescent="0.2">
      <c r="B19" s="22" t="s">
        <v>53</v>
      </c>
      <c r="C19" s="27">
        <f>C15+C16+C17+C18</f>
        <v>286.5</v>
      </c>
    </row>
    <row r="20" spans="2:6" ht="15" customHeight="1" x14ac:dyDescent="0.2">
      <c r="B20" s="17" t="s">
        <v>54</v>
      </c>
      <c r="C20" s="20">
        <f>C11</f>
        <v>1000</v>
      </c>
      <c r="E20" s="6" t="s">
        <v>55</v>
      </c>
      <c r="F20" s="6"/>
    </row>
    <row r="21" spans="2:6" ht="15" customHeight="1" x14ac:dyDescent="0.2">
      <c r="B21" s="22" t="s">
        <v>56</v>
      </c>
      <c r="C21" s="28">
        <f>MAX(C19,C20)</f>
        <v>1000</v>
      </c>
      <c r="E21" s="6"/>
      <c r="F21" s="6"/>
    </row>
    <row r="22" spans="2:6" ht="15" customHeight="1" x14ac:dyDescent="0.2">
      <c r="B22" s="29" t="s">
        <v>57</v>
      </c>
      <c r="E22" s="6"/>
      <c r="F22" s="6"/>
    </row>
    <row r="23" spans="2:6" ht="15" customHeight="1" x14ac:dyDescent="0.2">
      <c r="B23" s="30" t="s">
        <v>58</v>
      </c>
    </row>
    <row r="24" spans="2:6" ht="15" customHeight="1" x14ac:dyDescent="0.2">
      <c r="E24" s="19" t="s">
        <v>59</v>
      </c>
    </row>
    <row r="25" spans="2:6" ht="27.75" customHeight="1" x14ac:dyDescent="0.2">
      <c r="B25" s="15" t="s">
        <v>60</v>
      </c>
      <c r="C25" s="39" t="s">
        <v>95</v>
      </c>
      <c r="D25" s="39"/>
      <c r="E25" s="39"/>
      <c r="F25" s="39"/>
    </row>
    <row r="26" spans="2:6" ht="15" customHeight="1" x14ac:dyDescent="0.2">
      <c r="B26" s="17" t="s">
        <v>61</v>
      </c>
      <c r="C26" s="21">
        <v>15</v>
      </c>
      <c r="E26" s="31"/>
      <c r="F26" s="31"/>
    </row>
    <row r="27" spans="2:6" ht="15" customHeight="1" x14ac:dyDescent="0.2">
      <c r="B27" s="17" t="s">
        <v>62</v>
      </c>
      <c r="C27" s="32">
        <v>180</v>
      </c>
      <c r="E27" s="31"/>
      <c r="F27" s="31"/>
    </row>
    <row r="28" spans="2:6" ht="15" customHeight="1" x14ac:dyDescent="0.2">
      <c r="B28" s="17" t="s">
        <v>63</v>
      </c>
      <c r="C28" s="32">
        <v>25</v>
      </c>
      <c r="E28" s="31"/>
      <c r="F28" s="31"/>
    </row>
    <row r="29" spans="2:6" ht="15" customHeight="1" x14ac:dyDescent="0.2">
      <c r="B29" s="17" t="s">
        <v>64</v>
      </c>
      <c r="C29" s="33">
        <v>250</v>
      </c>
      <c r="E29" s="31"/>
      <c r="F29" s="31"/>
    </row>
    <row r="30" spans="2:6" ht="15" customHeight="1" x14ac:dyDescent="0.2">
      <c r="B30" s="17"/>
      <c r="C30" s="34"/>
      <c r="E30" s="31"/>
      <c r="F30" s="31"/>
    </row>
    <row r="32" spans="2:6" ht="15" customHeight="1" x14ac:dyDescent="0.2">
      <c r="B32" s="15" t="s">
        <v>65</v>
      </c>
      <c r="C32" s="16"/>
    </row>
    <row r="33" spans="2:3" ht="15" customHeight="1" x14ac:dyDescent="0.2">
      <c r="B33" s="19" t="s">
        <v>66</v>
      </c>
      <c r="C33" s="23">
        <f>C26*C27</f>
        <v>2700</v>
      </c>
    </row>
    <row r="34" spans="2:3" ht="15" customHeight="1" x14ac:dyDescent="0.2">
      <c r="B34" s="17" t="s">
        <v>67</v>
      </c>
      <c r="C34" s="20">
        <f>C26*C28</f>
        <v>375</v>
      </c>
    </row>
    <row r="35" spans="2:3" ht="15" customHeight="1" x14ac:dyDescent="0.2">
      <c r="B35" s="19" t="s">
        <v>68</v>
      </c>
      <c r="C35" s="23">
        <f>C33+C34</f>
        <v>3075</v>
      </c>
    </row>
    <row r="36" spans="2:3" ht="15" customHeight="1" x14ac:dyDescent="0.2">
      <c r="B36" s="17" t="s">
        <v>69</v>
      </c>
      <c r="C36" s="20">
        <f>C21</f>
        <v>1000</v>
      </c>
    </row>
    <row r="37" spans="2:3" ht="15" customHeight="1" x14ac:dyDescent="0.2">
      <c r="B37" s="19" t="s">
        <v>50</v>
      </c>
      <c r="C37" s="23">
        <f>C35-C36</f>
        <v>2075</v>
      </c>
    </row>
    <row r="38" spans="2:3" ht="15" customHeight="1" x14ac:dyDescent="0.2">
      <c r="B38" s="13" t="s">
        <v>52</v>
      </c>
      <c r="C38" s="26">
        <f>IF(C35=0,0,C37/C35)</f>
        <v>0.67479674796747968</v>
      </c>
    </row>
    <row r="39" spans="2:3" ht="15" customHeight="1" x14ac:dyDescent="0.2">
      <c r="B39" s="22" t="s">
        <v>70</v>
      </c>
      <c r="C39" s="27">
        <f>C35*12</f>
        <v>36900</v>
      </c>
    </row>
    <row r="40" spans="2:3" ht="15" customHeight="1" x14ac:dyDescent="0.2">
      <c r="B40" s="22" t="s">
        <v>71</v>
      </c>
      <c r="C40" s="27">
        <f>C37*12</f>
        <v>24900</v>
      </c>
    </row>
    <row r="41" spans="2:3" ht="15" customHeight="1" x14ac:dyDescent="0.2">
      <c r="B41" s="17" t="s">
        <v>72</v>
      </c>
      <c r="C41" s="20">
        <f>C26*C29</f>
        <v>3750</v>
      </c>
    </row>
    <row r="42" spans="2:3" ht="15" customHeight="1" x14ac:dyDescent="0.2">
      <c r="B42" s="22" t="s">
        <v>73</v>
      </c>
      <c r="C42" s="27">
        <f>C35*36</f>
        <v>110700</v>
      </c>
    </row>
    <row r="43" spans="2:3" ht="15" customHeight="1" x14ac:dyDescent="0.2">
      <c r="B43" s="19" t="s">
        <v>74</v>
      </c>
      <c r="C43" s="23">
        <f>C37*36</f>
        <v>74700</v>
      </c>
    </row>
    <row r="44" spans="2:3" ht="15" customHeight="1" x14ac:dyDescent="0.2">
      <c r="B44" s="22"/>
      <c r="C44" s="35"/>
    </row>
    <row r="46" spans="2:3" ht="15" customHeight="1" x14ac:dyDescent="0.2">
      <c r="B46" s="5" t="s">
        <v>75</v>
      </c>
      <c r="C46" s="5"/>
    </row>
    <row r="47" spans="2:3" ht="27.75" customHeight="1" x14ac:dyDescent="0.2">
      <c r="B47" s="4" t="str">
        <f>IF(C38=0,"Enter your inputs above to see an interpretation.",IF(C38&lt;0.2,"Low margin. Consider adjusting your selling price or service packaging.",IF(C38&lt;0.35,"Moderate margin. May be viable depending on your support model.",IF(C38&lt;=0.5,"Strong margin range for a managed service offering.","High margin. Review assumptions to ensure pricing is realistic for your market."))))</f>
        <v>High margin. Review assumptions to ensure pricing is realistic for your market.</v>
      </c>
      <c r="C47" s="4"/>
    </row>
    <row r="48" spans="2:3" ht="15" customHeight="1" x14ac:dyDescent="0.2">
      <c r="B48" s="4"/>
      <c r="C48" s="4"/>
    </row>
  </sheetData>
  <mergeCells count="6">
    <mergeCell ref="B47:C48"/>
    <mergeCell ref="A1:G1"/>
    <mergeCell ref="A2:G2"/>
    <mergeCell ref="E20:F22"/>
    <mergeCell ref="C25:F25"/>
    <mergeCell ref="B46:C46"/>
  </mergeCells>
  <dataValidations count="4">
    <dataValidation type="list" sqref="C5" xr:uid="{00000000-0002-0000-0100-000000000000}">
      <formula1>"SaaS,On-Premise"</formula1>
      <formula2>0</formula2>
    </dataValidation>
    <dataValidation type="list" sqref="C6" xr:uid="{00000000-0002-0000-0100-000001000000}">
      <formula1>"Per User,Per Storage"</formula1>
      <formula2>0</formula2>
    </dataValidation>
    <dataValidation type="list" sqref="C9:C10" xr:uid="{00000000-0002-0000-0100-000002000000}">
      <formula1>"Yes,No"</formula1>
      <formula2>0</formula2>
    </dataValidation>
    <dataValidation type="list" sqref="C11" xr:uid="{00000000-0002-0000-0100-000004000000}">
      <formula1>"250,1000,3000,7000,12000,17000,25000,35000"</formula1>
      <formula2>0</formula2>
    </dataValidation>
  </dataValidations>
  <pageMargins left="0.75" right="0.75" top="1" bottom="1"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0"/>
  <sheetViews>
    <sheetView showGridLines="0" zoomScaleNormal="100" workbookViewId="0">
      <selection activeCell="B44" sqref="B44:B46"/>
    </sheetView>
  </sheetViews>
  <sheetFormatPr baseColWidth="10" defaultColWidth="8.6640625" defaultRowHeight="15" x14ac:dyDescent="0.2"/>
  <cols>
    <col min="1" max="1" width="3" customWidth="1"/>
    <col min="2" max="2" width="104" customWidth="1"/>
  </cols>
  <sheetData>
    <row r="1" spans="1:2" ht="37.5" customHeight="1" x14ac:dyDescent="0.2">
      <c r="A1" s="11" t="s">
        <v>76</v>
      </c>
      <c r="B1" s="11"/>
    </row>
    <row r="2" spans="1:2" ht="21.75" customHeight="1" x14ac:dyDescent="0.2">
      <c r="A2" s="10" t="s">
        <v>77</v>
      </c>
      <c r="B2" s="10"/>
    </row>
    <row r="4" spans="1:2" ht="15" customHeight="1" x14ac:dyDescent="0.2">
      <c r="B4" s="36" t="s">
        <v>78</v>
      </c>
    </row>
    <row r="5" spans="1:2" ht="15" customHeight="1" x14ac:dyDescent="0.2">
      <c r="B5" s="9" t="s">
        <v>79</v>
      </c>
    </row>
    <row r="6" spans="1:2" ht="15" customHeight="1" x14ac:dyDescent="0.2">
      <c r="B6" s="9"/>
    </row>
    <row r="7" spans="1:2" ht="15" customHeight="1" x14ac:dyDescent="0.2">
      <c r="B7" s="9"/>
    </row>
    <row r="9" spans="1:2" ht="15" customHeight="1" x14ac:dyDescent="0.2">
      <c r="B9" s="36" t="s">
        <v>80</v>
      </c>
    </row>
    <row r="10" spans="1:2" ht="15" customHeight="1" x14ac:dyDescent="0.2">
      <c r="B10" s="9" t="s">
        <v>81</v>
      </c>
    </row>
    <row r="11" spans="1:2" ht="15" customHeight="1" x14ac:dyDescent="0.2">
      <c r="B11" s="9"/>
    </row>
    <row r="12" spans="1:2" ht="15" customHeight="1" x14ac:dyDescent="0.2">
      <c r="B12" s="9"/>
    </row>
    <row r="14" spans="1:2" ht="15" customHeight="1" x14ac:dyDescent="0.2">
      <c r="B14" s="36" t="s">
        <v>82</v>
      </c>
    </row>
    <row r="15" spans="1:2" ht="15" customHeight="1" x14ac:dyDescent="0.2">
      <c r="B15" s="9" t="s">
        <v>83</v>
      </c>
    </row>
    <row r="16" spans="1:2" ht="15" customHeight="1" x14ac:dyDescent="0.2">
      <c r="B16" s="9"/>
    </row>
    <row r="17" spans="2:2" ht="15" customHeight="1" x14ac:dyDescent="0.2">
      <c r="B17" s="9"/>
    </row>
    <row r="19" spans="2:2" ht="15" customHeight="1" x14ac:dyDescent="0.2">
      <c r="B19" s="36" t="s">
        <v>84</v>
      </c>
    </row>
    <row r="20" spans="2:2" ht="15" customHeight="1" x14ac:dyDescent="0.2">
      <c r="B20" s="9" t="s">
        <v>85</v>
      </c>
    </row>
    <row r="21" spans="2:2" ht="15" customHeight="1" x14ac:dyDescent="0.2">
      <c r="B21" s="9"/>
    </row>
    <row r="22" spans="2:2" ht="15" customHeight="1" x14ac:dyDescent="0.2">
      <c r="B22" s="9"/>
    </row>
    <row r="24" spans="2:2" ht="15" customHeight="1" x14ac:dyDescent="0.2">
      <c r="B24" s="36" t="s">
        <v>86</v>
      </c>
    </row>
    <row r="25" spans="2:2" ht="15" customHeight="1" x14ac:dyDescent="0.2">
      <c r="B25" s="9" t="s">
        <v>87</v>
      </c>
    </row>
    <row r="26" spans="2:2" ht="15" customHeight="1" x14ac:dyDescent="0.2">
      <c r="B26" s="9"/>
    </row>
    <row r="27" spans="2:2" ht="15" customHeight="1" x14ac:dyDescent="0.2">
      <c r="B27" s="9"/>
    </row>
    <row r="29" spans="2:2" ht="31.5" customHeight="1" x14ac:dyDescent="0.2">
      <c r="B29" s="3" t="s">
        <v>88</v>
      </c>
    </row>
    <row r="30" spans="2:2" ht="15" customHeight="1" x14ac:dyDescent="0.2">
      <c r="B30" s="3"/>
    </row>
    <row r="31" spans="2:2" ht="15.75" customHeight="1" x14ac:dyDescent="0.2">
      <c r="B31" s="37" t="s">
        <v>89</v>
      </c>
    </row>
    <row r="32" spans="2:2" ht="15" customHeight="1" x14ac:dyDescent="0.2">
      <c r="B32" s="9" t="s">
        <v>90</v>
      </c>
    </row>
    <row r="33" spans="2:2" ht="15" customHeight="1" x14ac:dyDescent="0.2">
      <c r="B33" s="9"/>
    </row>
    <row r="34" spans="2:2" ht="15" customHeight="1" x14ac:dyDescent="0.2">
      <c r="B34" s="9"/>
    </row>
    <row r="36" spans="2:2" ht="15.75" customHeight="1" x14ac:dyDescent="0.2">
      <c r="B36" s="37" t="s">
        <v>91</v>
      </c>
    </row>
    <row r="37" spans="2:2" ht="15" customHeight="1" x14ac:dyDescent="0.2">
      <c r="B37" s="9" t="s">
        <v>92</v>
      </c>
    </row>
    <row r="38" spans="2:2" ht="15" customHeight="1" x14ac:dyDescent="0.2">
      <c r="B38" s="9"/>
    </row>
    <row r="39" spans="2:2" ht="15" customHeight="1" x14ac:dyDescent="0.2">
      <c r="B39" s="9"/>
    </row>
    <row r="40" spans="2:2" ht="15" customHeight="1" x14ac:dyDescent="0.2">
      <c r="B40" s="9"/>
    </row>
    <row r="41" spans="2:2" ht="35" customHeight="1" x14ac:dyDescent="0.2">
      <c r="B41" s="9"/>
    </row>
    <row r="43" spans="2:2" ht="15.75" customHeight="1" x14ac:dyDescent="0.2">
      <c r="B43" s="37"/>
    </row>
    <row r="44" spans="2:2" ht="15" customHeight="1" x14ac:dyDescent="0.2">
      <c r="B44" s="2"/>
    </row>
    <row r="45" spans="2:2" ht="15" customHeight="1" x14ac:dyDescent="0.2">
      <c r="B45" s="2"/>
    </row>
    <row r="46" spans="2:2" ht="15" customHeight="1" x14ac:dyDescent="0.2">
      <c r="B46" s="2"/>
    </row>
    <row r="48" spans="2:2" ht="15.75" customHeight="1" x14ac:dyDescent="0.2">
      <c r="B48" s="38" t="s">
        <v>93</v>
      </c>
    </row>
    <row r="49" spans="2:2" ht="15" customHeight="1" x14ac:dyDescent="0.2">
      <c r="B49" s="1" t="s">
        <v>94</v>
      </c>
    </row>
    <row r="50" spans="2:2" ht="15" customHeight="1" x14ac:dyDescent="0.2">
      <c r="B50" s="1"/>
    </row>
  </sheetData>
  <mergeCells count="12">
    <mergeCell ref="B44:B46"/>
    <mergeCell ref="B49:B50"/>
    <mergeCell ref="B20:B22"/>
    <mergeCell ref="B25:B27"/>
    <mergeCell ref="B29:B30"/>
    <mergeCell ref="B32:B34"/>
    <mergeCell ref="B37:B41"/>
    <mergeCell ref="A1:B1"/>
    <mergeCell ref="A2:B2"/>
    <mergeCell ref="B5:B7"/>
    <mergeCell ref="B10:B12"/>
    <mergeCell ref="B15:B17"/>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Revenue &amp; Margin Planner</vt:lpstr>
      <vt:lpstr>Notes &amp; Assumptions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Marina  Sedlecka</cp:lastModifiedBy>
  <cp:revision>11</cp:revision>
  <dcterms:created xsi:type="dcterms:W3CDTF">2026-06-09T11:38:32Z</dcterms:created>
  <dcterms:modified xsi:type="dcterms:W3CDTF">2026-06-10T10:08:15Z</dcterms:modified>
  <dc:language>en-US</dc:language>
</cp:coreProperties>
</file>