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CCS\The Vault\The Company Vault\OLD Vault\Profitmaker Trackers\"/>
    </mc:Choice>
  </mc:AlternateContent>
  <xr:revisionPtr revIDLastSave="0" documentId="13_ncr:1_{C0CBCF8D-B55F-49DE-B903-2A7BA07BCE81}" xr6:coauthVersionLast="40" xr6:coauthVersionMax="40" xr10:uidLastSave="{00000000-0000-0000-0000-000000000000}"/>
  <bookViews>
    <workbookView xWindow="-110" yWindow="-110" windowWidth="19420" windowHeight="10420" tabRatio="862" xr2:uid="{00000000-000D-0000-FFFF-FFFF00000000}"/>
  </bookViews>
  <sheets>
    <sheet name="PAYROLL BUDGET" sheetId="1" r:id="rId1"/>
    <sheet name="JAN" sheetId="4" r:id="rId2"/>
    <sheet name="FEB" sheetId="5" r:id="rId3"/>
    <sheet name="MAR" sheetId="6" r:id="rId4"/>
    <sheet name="APR" sheetId="7" r:id="rId5"/>
    <sheet name="MAY" sheetId="8" r:id="rId6"/>
    <sheet name="JUN" sheetId="9" r:id="rId7"/>
    <sheet name="JUL" sheetId="10" r:id="rId8"/>
    <sheet name="AUG" sheetId="11" r:id="rId9"/>
    <sheet name="SEP" sheetId="12" r:id="rId10"/>
    <sheet name="OCT" sheetId="13" r:id="rId11"/>
    <sheet name="NOV" sheetId="14" r:id="rId12"/>
    <sheet name="DEC" sheetId="15" r:id="rId13"/>
    <sheet name="SUMMARY" sheetId="16" r:id="rId14"/>
  </sheets>
  <definedNames>
    <definedName name="_xlnm.Print_Area" localSheetId="4">APR!$B$2:$O$29</definedName>
    <definedName name="_xlnm.Print_Area" localSheetId="8">AUG!$B$2:$O$29</definedName>
    <definedName name="_xlnm.Print_Area" localSheetId="12">DEC!$B$2:$O$29</definedName>
    <definedName name="_xlnm.Print_Area" localSheetId="2">FEB!$B$2:$O$29</definedName>
    <definedName name="_xlnm.Print_Area" localSheetId="1">JAN!$B$2:$O$29</definedName>
    <definedName name="_xlnm.Print_Area" localSheetId="7">JUL!$B$2:$O$29</definedName>
    <definedName name="_xlnm.Print_Area" localSheetId="6">JUN!$B$2:$O$29</definedName>
    <definedName name="_xlnm.Print_Area" localSheetId="3">MAR!$B$2:$O$29</definedName>
    <definedName name="_xlnm.Print_Area" localSheetId="5">MAY!$B$2:$O$29</definedName>
    <definedName name="_xlnm.Print_Area" localSheetId="11">NOV!$B$2:$O$29</definedName>
    <definedName name="_xlnm.Print_Area" localSheetId="10">OCT!$B$2:$O$29</definedName>
    <definedName name="_xlnm.Print_Area" localSheetId="9">SEP!$B$2:$O$29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5" l="1"/>
  <c r="J10" i="14"/>
  <c r="J10" i="13"/>
  <c r="J10" i="12"/>
  <c r="J10" i="11"/>
  <c r="J10" i="10"/>
  <c r="J10" i="9"/>
  <c r="J10" i="8"/>
  <c r="J10" i="7"/>
  <c r="J10" i="6"/>
  <c r="J10" i="4"/>
  <c r="N10" i="4"/>
  <c r="J10" i="5"/>
  <c r="N10" i="5"/>
  <c r="N10" i="6"/>
  <c r="N10" i="7"/>
  <c r="N10" i="8"/>
  <c r="N10" i="9"/>
  <c r="N10" i="10"/>
  <c r="N10" i="11"/>
  <c r="N10" i="12"/>
  <c r="N10" i="13"/>
  <c r="N10" i="14"/>
  <c r="N10" i="15"/>
  <c r="D11" i="1"/>
  <c r="E11" i="1"/>
  <c r="F11" i="1"/>
  <c r="G11" i="1"/>
  <c r="H11" i="1"/>
  <c r="I11" i="1"/>
  <c r="J11" i="1"/>
  <c r="K11" i="1"/>
  <c r="L11" i="1"/>
  <c r="M11" i="1"/>
  <c r="N11" i="1"/>
  <c r="O11" i="1"/>
  <c r="F15" i="9"/>
  <c r="D7" i="4"/>
  <c r="E7" i="4"/>
  <c r="F7" i="4"/>
  <c r="D15" i="4"/>
  <c r="E15" i="4"/>
  <c r="F15" i="4"/>
  <c r="J27" i="4"/>
  <c r="N27" i="4"/>
  <c r="J24" i="4"/>
  <c r="N24" i="4"/>
  <c r="J21" i="4"/>
  <c r="N21" i="4"/>
  <c r="J14" i="4"/>
  <c r="N14" i="4"/>
  <c r="J13" i="4"/>
  <c r="N13" i="4"/>
  <c r="J5" i="4"/>
  <c r="N5" i="4"/>
  <c r="J6" i="4"/>
  <c r="N6" i="4"/>
  <c r="J4" i="4"/>
  <c r="G15" i="10"/>
  <c r="F15" i="10"/>
  <c r="E15" i="10"/>
  <c r="G7" i="10"/>
  <c r="F7" i="10"/>
  <c r="E7" i="10"/>
  <c r="G15" i="11"/>
  <c r="F15" i="11"/>
  <c r="E15" i="11"/>
  <c r="G7" i="11"/>
  <c r="F7" i="11"/>
  <c r="E7" i="11"/>
  <c r="G15" i="12"/>
  <c r="F15" i="12"/>
  <c r="E15" i="12"/>
  <c r="G7" i="12"/>
  <c r="F7" i="12"/>
  <c r="E7" i="12"/>
  <c r="G15" i="13"/>
  <c r="F15" i="13"/>
  <c r="E15" i="13"/>
  <c r="G7" i="13"/>
  <c r="F7" i="13"/>
  <c r="E7" i="13"/>
  <c r="G15" i="14"/>
  <c r="F15" i="14"/>
  <c r="E15" i="14"/>
  <c r="G7" i="14"/>
  <c r="F7" i="14"/>
  <c r="E7" i="14"/>
  <c r="G15" i="15"/>
  <c r="F15" i="15"/>
  <c r="E15" i="15"/>
  <c r="G7" i="15"/>
  <c r="F7" i="15"/>
  <c r="E7" i="15"/>
  <c r="G15" i="9"/>
  <c r="E15" i="9"/>
  <c r="G7" i="9"/>
  <c r="G29" i="9"/>
  <c r="F7" i="9"/>
  <c r="E7" i="9"/>
  <c r="G15" i="8"/>
  <c r="F15" i="8"/>
  <c r="E15" i="8"/>
  <c r="G7" i="8"/>
  <c r="G29" i="8"/>
  <c r="F7" i="8"/>
  <c r="E7" i="8"/>
  <c r="E29" i="8"/>
  <c r="G29" i="11"/>
  <c r="G29" i="10"/>
  <c r="G29" i="15"/>
  <c r="G29" i="14"/>
  <c r="G29" i="13"/>
  <c r="E29" i="9"/>
  <c r="E29" i="15"/>
  <c r="E29" i="14"/>
  <c r="E29" i="13"/>
  <c r="E29" i="12"/>
  <c r="E29" i="11"/>
  <c r="E29" i="10"/>
  <c r="G29" i="12"/>
  <c r="F29" i="8"/>
  <c r="F29" i="9"/>
  <c r="F29" i="15"/>
  <c r="F29" i="14"/>
  <c r="F29" i="13"/>
  <c r="F29" i="12"/>
  <c r="F29" i="11"/>
  <c r="F29" i="10"/>
  <c r="J4" i="5"/>
  <c r="P14" i="1"/>
  <c r="G15" i="7"/>
  <c r="F15" i="7"/>
  <c r="E15" i="7"/>
  <c r="G7" i="7"/>
  <c r="F7" i="7"/>
  <c r="E7" i="7"/>
  <c r="G29" i="7"/>
  <c r="E29" i="7"/>
  <c r="F29" i="7"/>
  <c r="G15" i="6"/>
  <c r="F15" i="6"/>
  <c r="E15" i="6"/>
  <c r="G7" i="6"/>
  <c r="F7" i="6"/>
  <c r="E7" i="6"/>
  <c r="R5" i="4"/>
  <c r="E3" i="4"/>
  <c r="F3" i="4"/>
  <c r="R4" i="4"/>
  <c r="R7" i="4"/>
  <c r="H10" i="4"/>
  <c r="I10" i="4"/>
  <c r="G15" i="5"/>
  <c r="F15" i="5"/>
  <c r="E15" i="5"/>
  <c r="G7" i="5"/>
  <c r="F7" i="5"/>
  <c r="E7" i="5"/>
  <c r="J14" i="5"/>
  <c r="J5" i="5"/>
  <c r="J6" i="5"/>
  <c r="G15" i="4"/>
  <c r="G7" i="4"/>
  <c r="D19" i="1"/>
  <c r="D7" i="1"/>
  <c r="M10" i="4"/>
  <c r="O10" i="4"/>
  <c r="K10" i="4"/>
  <c r="G29" i="4"/>
  <c r="G29" i="5"/>
  <c r="D2" i="16"/>
  <c r="E2" i="16"/>
  <c r="F2" i="16"/>
  <c r="D30" i="1"/>
  <c r="D27" i="1"/>
  <c r="D24" i="1"/>
  <c r="D21" i="1"/>
  <c r="D16" i="1"/>
  <c r="D13" i="1"/>
  <c r="E29" i="5"/>
  <c r="E29" i="6"/>
  <c r="F29" i="5"/>
  <c r="F29" i="6"/>
  <c r="F29" i="4"/>
  <c r="E29" i="4"/>
  <c r="G29" i="6"/>
  <c r="J21" i="5"/>
  <c r="N21" i="5"/>
  <c r="J27" i="5"/>
  <c r="J13" i="5"/>
  <c r="J15" i="5"/>
  <c r="J24" i="5"/>
  <c r="N24" i="5"/>
  <c r="J6" i="6"/>
  <c r="J14" i="6"/>
  <c r="J4" i="6"/>
  <c r="N4" i="4"/>
  <c r="J5" i="6"/>
  <c r="N5" i="5"/>
  <c r="N14" i="5"/>
  <c r="J21" i="6"/>
  <c r="J27" i="6"/>
  <c r="J13" i="7"/>
  <c r="J21" i="7"/>
  <c r="J24" i="7"/>
  <c r="J27" i="7"/>
  <c r="J15" i="4"/>
  <c r="N6" i="5"/>
  <c r="J13" i="6"/>
  <c r="J24" i="6"/>
  <c r="D29" i="4"/>
  <c r="R4" i="5"/>
  <c r="S4" i="4"/>
  <c r="B2" i="4"/>
  <c r="F19" i="1"/>
  <c r="J13" i="8"/>
  <c r="E19" i="1"/>
  <c r="E7" i="1"/>
  <c r="G3" i="4"/>
  <c r="R6" i="4"/>
  <c r="R5" i="5"/>
  <c r="H13" i="4"/>
  <c r="D13" i="5"/>
  <c r="H14" i="4"/>
  <c r="D14" i="5"/>
  <c r="F7" i="1"/>
  <c r="E30" i="1"/>
  <c r="E27" i="1"/>
  <c r="E24" i="1"/>
  <c r="E21" i="1"/>
  <c r="E16" i="1"/>
  <c r="E13" i="1"/>
  <c r="I14" i="4"/>
  <c r="G2" i="16"/>
  <c r="N6" i="6"/>
  <c r="N15" i="4"/>
  <c r="N27" i="5"/>
  <c r="N27" i="6"/>
  <c r="N27" i="7"/>
  <c r="N13" i="5"/>
  <c r="N13" i="6"/>
  <c r="N13" i="7"/>
  <c r="N24" i="6"/>
  <c r="N24" i="7"/>
  <c r="N5" i="6"/>
  <c r="J15" i="6"/>
  <c r="N14" i="6"/>
  <c r="H5" i="4"/>
  <c r="D5" i="5"/>
  <c r="H27" i="4"/>
  <c r="J27" i="8"/>
  <c r="N21" i="6"/>
  <c r="N21" i="7"/>
  <c r="N4" i="5"/>
  <c r="N4" i="6"/>
  <c r="J7" i="5"/>
  <c r="J29" i="5"/>
  <c r="J27" i="9"/>
  <c r="J24" i="8"/>
  <c r="J21" i="8"/>
  <c r="J14" i="8"/>
  <c r="J15" i="8"/>
  <c r="J14" i="7"/>
  <c r="J15" i="7"/>
  <c r="J5" i="7"/>
  <c r="J4" i="8"/>
  <c r="J4" i="7"/>
  <c r="J7" i="4"/>
  <c r="N7" i="4"/>
  <c r="J7" i="6"/>
  <c r="J6" i="8"/>
  <c r="J6" i="7"/>
  <c r="H4" i="4"/>
  <c r="D4" i="5"/>
  <c r="H6" i="4"/>
  <c r="D6" i="5"/>
  <c r="H21" i="4"/>
  <c r="D21" i="5"/>
  <c r="H24" i="4"/>
  <c r="D24" i="5"/>
  <c r="J13" i="9"/>
  <c r="G19" i="1"/>
  <c r="M14" i="4"/>
  <c r="O14" i="4"/>
  <c r="D10" i="16"/>
  <c r="I13" i="4"/>
  <c r="H15" i="4"/>
  <c r="I15" i="4"/>
  <c r="M15" i="4"/>
  <c r="O15" i="4"/>
  <c r="N5" i="7"/>
  <c r="G7" i="1"/>
  <c r="F30" i="1"/>
  <c r="F27" i="1"/>
  <c r="F24" i="1"/>
  <c r="F21" i="1"/>
  <c r="F16" i="1"/>
  <c r="F13" i="1"/>
  <c r="N6" i="7"/>
  <c r="N6" i="8"/>
  <c r="K14" i="4"/>
  <c r="H2" i="16"/>
  <c r="J29" i="6"/>
  <c r="D27" i="5"/>
  <c r="J29" i="4"/>
  <c r="N29" i="4"/>
  <c r="N14" i="7"/>
  <c r="N14" i="8"/>
  <c r="I5" i="4"/>
  <c r="M5" i="4"/>
  <c r="O5" i="4"/>
  <c r="I27" i="4"/>
  <c r="D14" i="16"/>
  <c r="H19" i="1"/>
  <c r="N27" i="8"/>
  <c r="N24" i="8"/>
  <c r="N21" i="8"/>
  <c r="N13" i="8"/>
  <c r="N4" i="7"/>
  <c r="N7" i="5"/>
  <c r="N7" i="6"/>
  <c r="J21" i="9"/>
  <c r="J24" i="9"/>
  <c r="J5" i="8"/>
  <c r="J27" i="10"/>
  <c r="J4" i="9"/>
  <c r="J7" i="7"/>
  <c r="J29" i="7"/>
  <c r="H7" i="4"/>
  <c r="I6" i="4"/>
  <c r="D6" i="16"/>
  <c r="I24" i="4"/>
  <c r="M24" i="4"/>
  <c r="O24" i="4"/>
  <c r="I21" i="4"/>
  <c r="M21" i="4"/>
  <c r="O21" i="4"/>
  <c r="I4" i="4"/>
  <c r="I19" i="1"/>
  <c r="J13" i="10"/>
  <c r="M13" i="4"/>
  <c r="O13" i="4"/>
  <c r="D9" i="16"/>
  <c r="N5" i="8"/>
  <c r="K15" i="4"/>
  <c r="K13" i="4"/>
  <c r="J7" i="8"/>
  <c r="J29" i="8"/>
  <c r="H7" i="1"/>
  <c r="G30" i="1"/>
  <c r="G27" i="1"/>
  <c r="G24" i="1"/>
  <c r="G21" i="1"/>
  <c r="G16" i="1"/>
  <c r="G13" i="1"/>
  <c r="M27" i="4"/>
  <c r="O27" i="4"/>
  <c r="I2" i="16"/>
  <c r="K27" i="4"/>
  <c r="M4" i="4"/>
  <c r="O4" i="4"/>
  <c r="I7" i="4"/>
  <c r="I29" i="4"/>
  <c r="M29" i="4"/>
  <c r="H29" i="4"/>
  <c r="D5" i="16"/>
  <c r="K5" i="4"/>
  <c r="N27" i="9"/>
  <c r="N24" i="9"/>
  <c r="N21" i="9"/>
  <c r="N13" i="9"/>
  <c r="N4" i="8"/>
  <c r="N4" i="9"/>
  <c r="N7" i="7"/>
  <c r="M6" i="4"/>
  <c r="O6" i="4"/>
  <c r="D7" i="16"/>
  <c r="K21" i="4"/>
  <c r="D12" i="16"/>
  <c r="J5" i="9"/>
  <c r="N5" i="9"/>
  <c r="J24" i="10"/>
  <c r="J21" i="10"/>
  <c r="D11" i="16"/>
  <c r="K24" i="4"/>
  <c r="D13" i="16"/>
  <c r="J14" i="9"/>
  <c r="J15" i="9"/>
  <c r="J27" i="11"/>
  <c r="J6" i="9"/>
  <c r="N6" i="9"/>
  <c r="J4" i="10"/>
  <c r="K4" i="4"/>
  <c r="D4" i="16"/>
  <c r="K6" i="4"/>
  <c r="J13" i="11"/>
  <c r="J19" i="1"/>
  <c r="D8" i="16"/>
  <c r="D3" i="16"/>
  <c r="N7" i="9"/>
  <c r="I7" i="1"/>
  <c r="H30" i="1"/>
  <c r="H27" i="1"/>
  <c r="H24" i="1"/>
  <c r="H21" i="1"/>
  <c r="H16" i="1"/>
  <c r="H13" i="1"/>
  <c r="J2" i="16"/>
  <c r="K7" i="4"/>
  <c r="K29" i="4"/>
  <c r="M7" i="4"/>
  <c r="O7" i="4"/>
  <c r="O29" i="4"/>
  <c r="N14" i="9"/>
  <c r="N27" i="10"/>
  <c r="N24" i="10"/>
  <c r="N21" i="10"/>
  <c r="N13" i="10"/>
  <c r="N7" i="8"/>
  <c r="J27" i="12"/>
  <c r="J14" i="10"/>
  <c r="J15" i="10"/>
  <c r="J21" i="11"/>
  <c r="J6" i="10"/>
  <c r="N6" i="10"/>
  <c r="J24" i="11"/>
  <c r="J5" i="10"/>
  <c r="N5" i="10"/>
  <c r="J7" i="9"/>
  <c r="J29" i="9"/>
  <c r="J4" i="11"/>
  <c r="K19" i="1"/>
  <c r="J13" i="12"/>
  <c r="J7" i="1"/>
  <c r="I30" i="1"/>
  <c r="I27" i="1"/>
  <c r="I24" i="1"/>
  <c r="I21" i="1"/>
  <c r="I16" i="1"/>
  <c r="I13" i="1"/>
  <c r="K2" i="16"/>
  <c r="L2" i="16"/>
  <c r="M2" i="16"/>
  <c r="N2" i="16"/>
  <c r="O2" i="16"/>
  <c r="J7" i="10"/>
  <c r="J29" i="10"/>
  <c r="N14" i="10"/>
  <c r="N4" i="10"/>
  <c r="N27" i="11"/>
  <c r="N24" i="11"/>
  <c r="N21" i="11"/>
  <c r="N13" i="11"/>
  <c r="J5" i="11"/>
  <c r="N5" i="11"/>
  <c r="J24" i="12"/>
  <c r="J6" i="11"/>
  <c r="N6" i="11"/>
  <c r="J21" i="12"/>
  <c r="J14" i="11"/>
  <c r="J15" i="11"/>
  <c r="J27" i="13"/>
  <c r="J4" i="12"/>
  <c r="J13" i="13"/>
  <c r="L19" i="1"/>
  <c r="K7" i="1"/>
  <c r="J30" i="1"/>
  <c r="J27" i="1"/>
  <c r="J24" i="1"/>
  <c r="J21" i="1"/>
  <c r="J16" i="1"/>
  <c r="J13" i="1"/>
  <c r="N14" i="11"/>
  <c r="N4" i="11"/>
  <c r="N27" i="12"/>
  <c r="N27" i="13"/>
  <c r="N24" i="12"/>
  <c r="N21" i="12"/>
  <c r="N13" i="12"/>
  <c r="N13" i="13"/>
  <c r="N7" i="10"/>
  <c r="J7" i="11"/>
  <c r="J29" i="11"/>
  <c r="J21" i="13"/>
  <c r="J6" i="12"/>
  <c r="N6" i="12"/>
  <c r="J27" i="14"/>
  <c r="J14" i="12"/>
  <c r="J15" i="12"/>
  <c r="J5" i="12"/>
  <c r="J24" i="13"/>
  <c r="J4" i="13"/>
  <c r="J13" i="14"/>
  <c r="J7" i="12"/>
  <c r="N24" i="13"/>
  <c r="L7" i="1"/>
  <c r="K30" i="1"/>
  <c r="K27" i="1"/>
  <c r="K24" i="1"/>
  <c r="K21" i="1"/>
  <c r="K16" i="1"/>
  <c r="K13" i="1"/>
  <c r="J29" i="12"/>
  <c r="N14" i="12"/>
  <c r="N5" i="12"/>
  <c r="N4" i="12"/>
  <c r="N21" i="13"/>
  <c r="N7" i="11"/>
  <c r="J5" i="13"/>
  <c r="P22" i="1"/>
  <c r="J14" i="13"/>
  <c r="J15" i="13"/>
  <c r="J27" i="15"/>
  <c r="P31" i="1"/>
  <c r="J6" i="13"/>
  <c r="N6" i="13"/>
  <c r="J21" i="14"/>
  <c r="J24" i="14"/>
  <c r="M19" i="1"/>
  <c r="J4" i="14"/>
  <c r="N19" i="1"/>
  <c r="N14" i="13"/>
  <c r="N15" i="13"/>
  <c r="N5" i="13"/>
  <c r="M7" i="1"/>
  <c r="L30" i="1"/>
  <c r="L27" i="1"/>
  <c r="L24" i="1"/>
  <c r="L21" i="1"/>
  <c r="L16" i="1"/>
  <c r="L13" i="1"/>
  <c r="N4" i="13"/>
  <c r="N27" i="14"/>
  <c r="N24" i="14"/>
  <c r="N21" i="14"/>
  <c r="N13" i="14"/>
  <c r="N7" i="12"/>
  <c r="J7" i="13"/>
  <c r="J29" i="13"/>
  <c r="J13" i="15"/>
  <c r="P17" i="1"/>
  <c r="J24" i="15"/>
  <c r="P28" i="1"/>
  <c r="J21" i="15"/>
  <c r="P25" i="1"/>
  <c r="J6" i="14"/>
  <c r="N6" i="14"/>
  <c r="O19" i="1"/>
  <c r="P19" i="1"/>
  <c r="J14" i="14"/>
  <c r="J15" i="14"/>
  <c r="J5" i="14"/>
  <c r="N5" i="14"/>
  <c r="N7" i="1"/>
  <c r="M30" i="1"/>
  <c r="M27" i="1"/>
  <c r="M24" i="1"/>
  <c r="M21" i="1"/>
  <c r="M16" i="1"/>
  <c r="M13" i="1"/>
  <c r="N14" i="14"/>
  <c r="N4" i="14"/>
  <c r="N27" i="15"/>
  <c r="N24" i="15"/>
  <c r="N21" i="15"/>
  <c r="N13" i="15"/>
  <c r="N7" i="13"/>
  <c r="J7" i="14"/>
  <c r="J29" i="14"/>
  <c r="P11" i="1"/>
  <c r="J4" i="15"/>
  <c r="J5" i="15"/>
  <c r="N5" i="15"/>
  <c r="P9" i="1"/>
  <c r="J14" i="15"/>
  <c r="J15" i="15"/>
  <c r="P18" i="1"/>
  <c r="J6" i="15"/>
  <c r="N6" i="15"/>
  <c r="P10" i="1"/>
  <c r="P8" i="1"/>
  <c r="O7" i="1"/>
  <c r="N30" i="1"/>
  <c r="N27" i="1"/>
  <c r="N24" i="1"/>
  <c r="N21" i="1"/>
  <c r="N16" i="1"/>
  <c r="N13" i="1"/>
  <c r="N4" i="15"/>
  <c r="N14" i="15"/>
  <c r="N7" i="14"/>
  <c r="J7" i="15"/>
  <c r="J29" i="15"/>
  <c r="O30" i="1"/>
  <c r="O27" i="1"/>
  <c r="O24" i="1"/>
  <c r="O21" i="1"/>
  <c r="O16" i="1"/>
  <c r="O13" i="1"/>
  <c r="N7" i="15"/>
  <c r="S4" i="5"/>
  <c r="B2" i="5"/>
  <c r="R7" i="5"/>
  <c r="R4" i="6"/>
  <c r="E3" i="5"/>
  <c r="F3" i="5"/>
  <c r="H10" i="5"/>
  <c r="I10" i="5"/>
  <c r="K10" i="5"/>
  <c r="M10" i="5"/>
  <c r="O10" i="5"/>
  <c r="H13" i="5"/>
  <c r="D13" i="6"/>
  <c r="H14" i="5"/>
  <c r="D14" i="6"/>
  <c r="H5" i="5"/>
  <c r="D5" i="6"/>
  <c r="H4" i="5"/>
  <c r="D4" i="6"/>
  <c r="H21" i="5"/>
  <c r="D21" i="6"/>
  <c r="H24" i="5"/>
  <c r="D24" i="6"/>
  <c r="H27" i="5"/>
  <c r="G3" i="5"/>
  <c r="H6" i="5"/>
  <c r="D6" i="6"/>
  <c r="R6" i="5"/>
  <c r="R5" i="6"/>
  <c r="D27" i="6"/>
  <c r="H15" i="5"/>
  <c r="H7" i="5"/>
  <c r="H29" i="5"/>
  <c r="D15" i="6"/>
  <c r="D15" i="5"/>
  <c r="I15" i="5"/>
  <c r="M15" i="5"/>
  <c r="D7" i="6"/>
  <c r="D7" i="5"/>
  <c r="I7" i="5"/>
  <c r="M7" i="5"/>
  <c r="S4" i="6"/>
  <c r="B2" i="6"/>
  <c r="I14" i="5"/>
  <c r="E10" i="16"/>
  <c r="I21" i="5"/>
  <c r="I13" i="5"/>
  <c r="E9" i="16"/>
  <c r="I24" i="5"/>
  <c r="I27" i="5"/>
  <c r="M27" i="5"/>
  <c r="E3" i="6"/>
  <c r="F3" i="6"/>
  <c r="I6" i="5"/>
  <c r="E6" i="16"/>
  <c r="I5" i="5"/>
  <c r="I4" i="5"/>
  <c r="R7" i="6"/>
  <c r="R4" i="7"/>
  <c r="S4" i="7"/>
  <c r="B2" i="7"/>
  <c r="H10" i="6"/>
  <c r="I10" i="6"/>
  <c r="K10" i="6"/>
  <c r="E8" i="16"/>
  <c r="D29" i="6"/>
  <c r="D29" i="5"/>
  <c r="I29" i="5"/>
  <c r="M29" i="5"/>
  <c r="M5" i="5"/>
  <c r="O5" i="5"/>
  <c r="M6" i="5"/>
  <c r="O6" i="5"/>
  <c r="M24" i="5"/>
  <c r="O24" i="5"/>
  <c r="M21" i="5"/>
  <c r="O21" i="5"/>
  <c r="M14" i="5"/>
  <c r="O14" i="5"/>
  <c r="M4" i="5"/>
  <c r="O4" i="5"/>
  <c r="M13" i="5"/>
  <c r="O13" i="5"/>
  <c r="E14" i="16"/>
  <c r="O27" i="5"/>
  <c r="K7" i="5"/>
  <c r="O7" i="5"/>
  <c r="K5" i="5"/>
  <c r="E5" i="16"/>
  <c r="K6" i="5"/>
  <c r="K24" i="5"/>
  <c r="E13" i="16"/>
  <c r="K21" i="5"/>
  <c r="E12" i="16"/>
  <c r="K14" i="5"/>
  <c r="K4" i="5"/>
  <c r="E4" i="16"/>
  <c r="E11" i="16"/>
  <c r="K13" i="5"/>
  <c r="E7" i="16"/>
  <c r="G3" i="6"/>
  <c r="R7" i="7"/>
  <c r="R4" i="8"/>
  <c r="K27" i="5"/>
  <c r="N15" i="5"/>
  <c r="N15" i="6"/>
  <c r="M10" i="6"/>
  <c r="O10" i="6"/>
  <c r="R6" i="6"/>
  <c r="R5" i="7"/>
  <c r="E3" i="7"/>
  <c r="F3" i="7"/>
  <c r="H10" i="7"/>
  <c r="I10" i="7"/>
  <c r="H24" i="6"/>
  <c r="H5" i="6"/>
  <c r="D5" i="7"/>
  <c r="N15" i="7"/>
  <c r="N29" i="5"/>
  <c r="O15" i="5"/>
  <c r="O29" i="5"/>
  <c r="H13" i="6"/>
  <c r="D13" i="7"/>
  <c r="H6" i="6"/>
  <c r="D6" i="7"/>
  <c r="H27" i="6"/>
  <c r="I27" i="6"/>
  <c r="M27" i="6"/>
  <c r="O27" i="6"/>
  <c r="E3" i="16"/>
  <c r="H14" i="6"/>
  <c r="H4" i="6"/>
  <c r="D4" i="7"/>
  <c r="H21" i="6"/>
  <c r="R7" i="8"/>
  <c r="S4" i="8"/>
  <c r="B2" i="8"/>
  <c r="K15" i="5"/>
  <c r="K29" i="5"/>
  <c r="K10" i="7"/>
  <c r="M10" i="7"/>
  <c r="O10" i="7"/>
  <c r="G3" i="7"/>
  <c r="H13" i="7"/>
  <c r="D13" i="8"/>
  <c r="H14" i="7"/>
  <c r="D14" i="8"/>
  <c r="H21" i="7"/>
  <c r="D21" i="8"/>
  <c r="H27" i="7"/>
  <c r="D27" i="8"/>
  <c r="H24" i="7"/>
  <c r="D24" i="8"/>
  <c r="H5" i="7"/>
  <c r="D5" i="8"/>
  <c r="H4" i="7"/>
  <c r="D4" i="8"/>
  <c r="I6" i="6"/>
  <c r="I5" i="6"/>
  <c r="M5" i="6"/>
  <c r="O5" i="6"/>
  <c r="H7" i="6"/>
  <c r="D7" i="7"/>
  <c r="I14" i="6"/>
  <c r="D14" i="7"/>
  <c r="D27" i="7"/>
  <c r="I27" i="7"/>
  <c r="I21" i="6"/>
  <c r="M21" i="6"/>
  <c r="O21" i="6"/>
  <c r="D21" i="7"/>
  <c r="I21" i="7"/>
  <c r="I24" i="6"/>
  <c r="M24" i="6"/>
  <c r="O24" i="6"/>
  <c r="D24" i="7"/>
  <c r="I24" i="7"/>
  <c r="K24" i="7"/>
  <c r="I13" i="6"/>
  <c r="N15" i="8"/>
  <c r="N29" i="8"/>
  <c r="N29" i="9"/>
  <c r="F14" i="16"/>
  <c r="I4" i="6"/>
  <c r="M4" i="6"/>
  <c r="O4" i="6"/>
  <c r="H15" i="6"/>
  <c r="D15" i="7"/>
  <c r="F11" i="16"/>
  <c r="R4" i="9"/>
  <c r="K27" i="6"/>
  <c r="M6" i="6"/>
  <c r="O6" i="6"/>
  <c r="F6" i="16"/>
  <c r="M14" i="6"/>
  <c r="O14" i="6"/>
  <c r="F10" i="16"/>
  <c r="M13" i="6"/>
  <c r="O13" i="6"/>
  <c r="F9" i="16"/>
  <c r="I14" i="7"/>
  <c r="I5" i="7"/>
  <c r="K5" i="7"/>
  <c r="I13" i="7"/>
  <c r="I4" i="7"/>
  <c r="K4" i="7"/>
  <c r="K21" i="6"/>
  <c r="H15" i="7"/>
  <c r="D15" i="8"/>
  <c r="G13" i="16"/>
  <c r="K5" i="6"/>
  <c r="H6" i="7"/>
  <c r="R6" i="7"/>
  <c r="R5" i="8"/>
  <c r="E3" i="8"/>
  <c r="F3" i="8"/>
  <c r="F12" i="16"/>
  <c r="M21" i="7"/>
  <c r="O21" i="7"/>
  <c r="K14" i="6"/>
  <c r="K6" i="6"/>
  <c r="K13" i="6"/>
  <c r="K4" i="6"/>
  <c r="F13" i="16"/>
  <c r="D29" i="7"/>
  <c r="G7" i="16"/>
  <c r="F5" i="16"/>
  <c r="M5" i="7"/>
  <c r="O5" i="7"/>
  <c r="I15" i="6"/>
  <c r="M15" i="6"/>
  <c r="O15" i="6"/>
  <c r="K24" i="6"/>
  <c r="F7" i="16"/>
  <c r="H29" i="6"/>
  <c r="M24" i="7"/>
  <c r="O24" i="7"/>
  <c r="I7" i="6"/>
  <c r="K7" i="6"/>
  <c r="K27" i="7"/>
  <c r="M27" i="7"/>
  <c r="O27" i="7"/>
  <c r="N15" i="9"/>
  <c r="G14" i="16"/>
  <c r="F4" i="16"/>
  <c r="H13" i="8"/>
  <c r="K21" i="7"/>
  <c r="G12" i="16"/>
  <c r="R7" i="9"/>
  <c r="S4" i="9"/>
  <c r="B2" i="9"/>
  <c r="G5" i="16"/>
  <c r="F8" i="16"/>
  <c r="M14" i="7"/>
  <c r="O14" i="7"/>
  <c r="G10" i="16"/>
  <c r="K14" i="7"/>
  <c r="K13" i="7"/>
  <c r="G9" i="16"/>
  <c r="G3" i="8"/>
  <c r="R6" i="8"/>
  <c r="R5" i="9"/>
  <c r="E3" i="9"/>
  <c r="F3" i="9"/>
  <c r="H10" i="9"/>
  <c r="I10" i="9"/>
  <c r="H10" i="8"/>
  <c r="I10" i="8"/>
  <c r="M13" i="7"/>
  <c r="O13" i="7"/>
  <c r="H21" i="8"/>
  <c r="D21" i="9"/>
  <c r="H6" i="8"/>
  <c r="D6" i="9"/>
  <c r="H24" i="8"/>
  <c r="D24" i="9"/>
  <c r="H27" i="8"/>
  <c r="G4" i="16"/>
  <c r="M4" i="7"/>
  <c r="O4" i="7"/>
  <c r="H4" i="8"/>
  <c r="D4" i="9"/>
  <c r="H14" i="8"/>
  <c r="D14" i="9"/>
  <c r="G11" i="16"/>
  <c r="I15" i="7"/>
  <c r="K15" i="7"/>
  <c r="H5" i="8"/>
  <c r="D5" i="9"/>
  <c r="D6" i="8"/>
  <c r="H7" i="7"/>
  <c r="I6" i="7"/>
  <c r="G6" i="16"/>
  <c r="I14" i="8"/>
  <c r="I27" i="8"/>
  <c r="M27" i="8"/>
  <c r="O27" i="8"/>
  <c r="D27" i="9"/>
  <c r="I13" i="8"/>
  <c r="D13" i="9"/>
  <c r="M7" i="6"/>
  <c r="O7" i="6"/>
  <c r="O29" i="6"/>
  <c r="I29" i="6"/>
  <c r="M29" i="6"/>
  <c r="N15" i="10"/>
  <c r="N29" i="6"/>
  <c r="I21" i="8"/>
  <c r="M21" i="8"/>
  <c r="O21" i="8"/>
  <c r="R4" i="10"/>
  <c r="K15" i="6"/>
  <c r="K29" i="6"/>
  <c r="M15" i="7"/>
  <c r="O15" i="7"/>
  <c r="G8" i="16"/>
  <c r="K10" i="9"/>
  <c r="K10" i="8"/>
  <c r="M10" i="8"/>
  <c r="O10" i="8"/>
  <c r="K13" i="8"/>
  <c r="H9" i="16"/>
  <c r="F3" i="16"/>
  <c r="M14" i="8"/>
  <c r="O14" i="8"/>
  <c r="H10" i="16"/>
  <c r="I24" i="8"/>
  <c r="M24" i="8"/>
  <c r="O24" i="8"/>
  <c r="I6" i="8"/>
  <c r="H6" i="16"/>
  <c r="H15" i="8"/>
  <c r="H7" i="8"/>
  <c r="D7" i="9"/>
  <c r="I5" i="8"/>
  <c r="K5" i="8"/>
  <c r="H13" i="9"/>
  <c r="D13" i="10"/>
  <c r="H27" i="9"/>
  <c r="I27" i="9"/>
  <c r="M27" i="9"/>
  <c r="O27" i="9"/>
  <c r="H4" i="9"/>
  <c r="D4" i="10"/>
  <c r="H6" i="9"/>
  <c r="D6" i="10"/>
  <c r="G3" i="9"/>
  <c r="H21" i="9"/>
  <c r="D21" i="10"/>
  <c r="H24" i="9"/>
  <c r="D24" i="10"/>
  <c r="H5" i="9"/>
  <c r="D5" i="10"/>
  <c r="H14" i="9"/>
  <c r="D14" i="10"/>
  <c r="K6" i="7"/>
  <c r="G3" i="16"/>
  <c r="I7" i="7"/>
  <c r="M7" i="7"/>
  <c r="O7" i="7"/>
  <c r="O29" i="7"/>
  <c r="M6" i="7"/>
  <c r="O6" i="7"/>
  <c r="D7" i="8"/>
  <c r="H29" i="7"/>
  <c r="D29" i="8"/>
  <c r="K24" i="8"/>
  <c r="M6" i="8"/>
  <c r="O6" i="8"/>
  <c r="K14" i="8"/>
  <c r="H12" i="16"/>
  <c r="H13" i="16"/>
  <c r="K6" i="8"/>
  <c r="K27" i="8"/>
  <c r="H14" i="16"/>
  <c r="M13" i="8"/>
  <c r="O13" i="8"/>
  <c r="N15" i="11"/>
  <c r="N29" i="7"/>
  <c r="K21" i="8"/>
  <c r="H7" i="16"/>
  <c r="H11" i="16"/>
  <c r="R7" i="10"/>
  <c r="S4" i="10"/>
  <c r="B2" i="10"/>
  <c r="H8" i="16"/>
  <c r="I13" i="9"/>
  <c r="M10" i="9"/>
  <c r="O10" i="9"/>
  <c r="K13" i="9"/>
  <c r="I9" i="16"/>
  <c r="I21" i="9"/>
  <c r="M21" i="9"/>
  <c r="O21" i="9"/>
  <c r="I4" i="9"/>
  <c r="K4" i="9"/>
  <c r="I24" i="9"/>
  <c r="M24" i="9"/>
  <c r="O24" i="9"/>
  <c r="D27" i="10"/>
  <c r="H15" i="9"/>
  <c r="H7" i="9"/>
  <c r="D7" i="10"/>
  <c r="I14" i="9"/>
  <c r="I6" i="9"/>
  <c r="I5" i="9"/>
  <c r="I15" i="8"/>
  <c r="D15" i="9"/>
  <c r="H29" i="8"/>
  <c r="M5" i="8"/>
  <c r="O5" i="8"/>
  <c r="H5" i="16"/>
  <c r="I29" i="7"/>
  <c r="M29" i="7"/>
  <c r="K7" i="7"/>
  <c r="K29" i="7"/>
  <c r="R6" i="9"/>
  <c r="R5" i="10"/>
  <c r="E3" i="10"/>
  <c r="F3" i="10"/>
  <c r="H10" i="10"/>
  <c r="I10" i="10"/>
  <c r="I4" i="16"/>
  <c r="M13" i="9"/>
  <c r="O13" i="9"/>
  <c r="I5" i="16"/>
  <c r="K5" i="9"/>
  <c r="N15" i="12"/>
  <c r="I14" i="16"/>
  <c r="K21" i="9"/>
  <c r="I13" i="16"/>
  <c r="I7" i="16"/>
  <c r="D15" i="10"/>
  <c r="K27" i="9"/>
  <c r="R4" i="11"/>
  <c r="M14" i="9"/>
  <c r="O14" i="9"/>
  <c r="I10" i="16"/>
  <c r="I8" i="16"/>
  <c r="M6" i="9"/>
  <c r="O6" i="9"/>
  <c r="I6" i="16"/>
  <c r="K10" i="10"/>
  <c r="M10" i="10"/>
  <c r="O10" i="10"/>
  <c r="K6" i="9"/>
  <c r="K14" i="9"/>
  <c r="D29" i="10"/>
  <c r="I7" i="9"/>
  <c r="K7" i="9"/>
  <c r="I12" i="16"/>
  <c r="I15" i="9"/>
  <c r="D29" i="9"/>
  <c r="K24" i="9"/>
  <c r="H29" i="9"/>
  <c r="K15" i="8"/>
  <c r="M15" i="8"/>
  <c r="O15" i="8"/>
  <c r="M5" i="9"/>
  <c r="O5" i="9"/>
  <c r="I11" i="16"/>
  <c r="H24" i="10"/>
  <c r="D24" i="11"/>
  <c r="H5" i="10"/>
  <c r="D5" i="11"/>
  <c r="H6" i="10"/>
  <c r="D6" i="11"/>
  <c r="H14" i="10"/>
  <c r="D14" i="11"/>
  <c r="H27" i="10"/>
  <c r="I27" i="10"/>
  <c r="G3" i="10"/>
  <c r="H13" i="10"/>
  <c r="I13" i="10"/>
  <c r="H21" i="10"/>
  <c r="D21" i="11"/>
  <c r="H4" i="10"/>
  <c r="I4" i="10"/>
  <c r="J4" i="16"/>
  <c r="J7" i="16"/>
  <c r="R7" i="11"/>
  <c r="S4" i="11"/>
  <c r="B2" i="11"/>
  <c r="I3" i="16"/>
  <c r="D27" i="11"/>
  <c r="M13" i="10"/>
  <c r="O13" i="10"/>
  <c r="J9" i="16"/>
  <c r="I29" i="9"/>
  <c r="I24" i="10"/>
  <c r="M24" i="10"/>
  <c r="O24" i="10"/>
  <c r="I21" i="10"/>
  <c r="M21" i="10"/>
  <c r="O21" i="10"/>
  <c r="H7" i="10"/>
  <c r="D7" i="11"/>
  <c r="I14" i="10"/>
  <c r="I5" i="10"/>
  <c r="K5" i="10"/>
  <c r="D13" i="11"/>
  <c r="M15" i="9"/>
  <c r="O15" i="9"/>
  <c r="D4" i="11"/>
  <c r="M27" i="10"/>
  <c r="O27" i="10"/>
  <c r="J14" i="16"/>
  <c r="K27" i="10"/>
  <c r="I6" i="10"/>
  <c r="H15" i="10"/>
  <c r="D15" i="11"/>
  <c r="R6" i="10"/>
  <c r="R5" i="11"/>
  <c r="E3" i="11"/>
  <c r="F3" i="11"/>
  <c r="H10" i="11"/>
  <c r="I10" i="11"/>
  <c r="K13" i="10"/>
  <c r="K24" i="10"/>
  <c r="K4" i="10"/>
  <c r="I15" i="10"/>
  <c r="N15" i="14"/>
  <c r="J11" i="16"/>
  <c r="R4" i="12"/>
  <c r="K15" i="9"/>
  <c r="K29" i="9"/>
  <c r="J13" i="16"/>
  <c r="M14" i="10"/>
  <c r="O14" i="10"/>
  <c r="J10" i="16"/>
  <c r="K10" i="11"/>
  <c r="M10" i="11"/>
  <c r="O10" i="11"/>
  <c r="J8" i="16"/>
  <c r="M6" i="10"/>
  <c r="O6" i="10"/>
  <c r="J6" i="16"/>
  <c r="J5" i="16"/>
  <c r="M5" i="10"/>
  <c r="O5" i="10"/>
  <c r="M15" i="10"/>
  <c r="O15" i="10"/>
  <c r="J12" i="16"/>
  <c r="D29" i="11"/>
  <c r="K21" i="10"/>
  <c r="K14" i="10"/>
  <c r="K6" i="10"/>
  <c r="I7" i="10"/>
  <c r="K7" i="10"/>
  <c r="H29" i="10"/>
  <c r="H4" i="11"/>
  <c r="I4" i="11"/>
  <c r="K4" i="11"/>
  <c r="G3" i="11"/>
  <c r="H13" i="11"/>
  <c r="I13" i="11"/>
  <c r="H21" i="11"/>
  <c r="D21" i="12"/>
  <c r="H27" i="11"/>
  <c r="I27" i="11"/>
  <c r="M27" i="11"/>
  <c r="O27" i="11"/>
  <c r="H24" i="11"/>
  <c r="D24" i="12"/>
  <c r="H5" i="11"/>
  <c r="D5" i="12"/>
  <c r="H6" i="11"/>
  <c r="D6" i="12"/>
  <c r="H14" i="11"/>
  <c r="D14" i="12"/>
  <c r="N15" i="15"/>
  <c r="N29" i="10"/>
  <c r="K15" i="10"/>
  <c r="R7" i="12"/>
  <c r="S4" i="12"/>
  <c r="B2" i="12"/>
  <c r="J3" i="16"/>
  <c r="M13" i="11"/>
  <c r="O13" i="11"/>
  <c r="K9" i="16"/>
  <c r="I29" i="10"/>
  <c r="I24" i="11"/>
  <c r="M24" i="11"/>
  <c r="O24" i="11"/>
  <c r="H15" i="11"/>
  <c r="I15" i="11"/>
  <c r="M15" i="11"/>
  <c r="O15" i="11"/>
  <c r="D4" i="12"/>
  <c r="I14" i="11"/>
  <c r="K14" i="11"/>
  <c r="K27" i="11"/>
  <c r="K14" i="16"/>
  <c r="D13" i="12"/>
  <c r="I5" i="11"/>
  <c r="M5" i="11"/>
  <c r="O5" i="11"/>
  <c r="I21" i="11"/>
  <c r="M21" i="11"/>
  <c r="O21" i="11"/>
  <c r="H7" i="11"/>
  <c r="D7" i="12"/>
  <c r="D27" i="12"/>
  <c r="R6" i="11"/>
  <c r="R5" i="12"/>
  <c r="E3" i="12"/>
  <c r="F3" i="12"/>
  <c r="H10" i="12"/>
  <c r="I10" i="12"/>
  <c r="I6" i="11"/>
  <c r="K5" i="16"/>
  <c r="K13" i="11"/>
  <c r="K4" i="16"/>
  <c r="K29" i="10"/>
  <c r="K11" i="16"/>
  <c r="R4" i="13"/>
  <c r="M6" i="11"/>
  <c r="O6" i="11"/>
  <c r="K6" i="16"/>
  <c r="K10" i="12"/>
  <c r="M10" i="12"/>
  <c r="O10" i="12"/>
  <c r="M14" i="11"/>
  <c r="O14" i="11"/>
  <c r="K10" i="16"/>
  <c r="K8" i="16"/>
  <c r="K6" i="11"/>
  <c r="I7" i="11"/>
  <c r="K7" i="11"/>
  <c r="H29" i="11"/>
  <c r="K13" i="16"/>
  <c r="D15" i="12"/>
  <c r="D29" i="12"/>
  <c r="K24" i="11"/>
  <c r="K5" i="11"/>
  <c r="K21" i="11"/>
  <c r="K12" i="16"/>
  <c r="K7" i="16"/>
  <c r="H13" i="12"/>
  <c r="D13" i="13"/>
  <c r="H14" i="12"/>
  <c r="D14" i="13"/>
  <c r="G3" i="12"/>
  <c r="S4" i="13"/>
  <c r="B2" i="13"/>
  <c r="R7" i="13"/>
  <c r="H4" i="12"/>
  <c r="D4" i="13"/>
  <c r="H27" i="12"/>
  <c r="H21" i="12"/>
  <c r="D21" i="13"/>
  <c r="K15" i="11"/>
  <c r="H6" i="12"/>
  <c r="D6" i="13"/>
  <c r="H5" i="12"/>
  <c r="D5" i="13"/>
  <c r="H24" i="12"/>
  <c r="D24" i="13"/>
  <c r="K3" i="16"/>
  <c r="I29" i="11"/>
  <c r="R6" i="12"/>
  <c r="R5" i="13"/>
  <c r="E3" i="13"/>
  <c r="F3" i="13"/>
  <c r="H10" i="13"/>
  <c r="I10" i="13"/>
  <c r="K29" i="11"/>
  <c r="D27" i="13"/>
  <c r="N29" i="11"/>
  <c r="I5" i="12"/>
  <c r="M5" i="12"/>
  <c r="O5" i="12"/>
  <c r="I6" i="12"/>
  <c r="H15" i="12"/>
  <c r="I13" i="12"/>
  <c r="H7" i="12"/>
  <c r="D7" i="13"/>
  <c r="I4" i="12"/>
  <c r="I24" i="12"/>
  <c r="M24" i="12"/>
  <c r="O24" i="12"/>
  <c r="I14" i="12"/>
  <c r="I21" i="12"/>
  <c r="M21" i="12"/>
  <c r="O21" i="12"/>
  <c r="I27" i="12"/>
  <c r="M27" i="12"/>
  <c r="O27" i="12"/>
  <c r="R4" i="14"/>
  <c r="M6" i="12"/>
  <c r="O6" i="12"/>
  <c r="L6" i="16"/>
  <c r="K10" i="13"/>
  <c r="M10" i="13"/>
  <c r="O10" i="13"/>
  <c r="M14" i="12"/>
  <c r="O14" i="12"/>
  <c r="L10" i="16"/>
  <c r="M13" i="12"/>
  <c r="O13" i="12"/>
  <c r="L9" i="16"/>
  <c r="L8" i="16"/>
  <c r="G3" i="13"/>
  <c r="H14" i="13"/>
  <c r="D14" i="14"/>
  <c r="H13" i="13"/>
  <c r="D13" i="14"/>
  <c r="H4" i="13"/>
  <c r="D4" i="14"/>
  <c r="H24" i="13"/>
  <c r="D24" i="14"/>
  <c r="H5" i="13"/>
  <c r="D5" i="14"/>
  <c r="H6" i="13"/>
  <c r="D6" i="14"/>
  <c r="H21" i="13"/>
  <c r="D21" i="14"/>
  <c r="H27" i="13"/>
  <c r="D27" i="14"/>
  <c r="H29" i="12"/>
  <c r="L14" i="16"/>
  <c r="L4" i="16"/>
  <c r="K21" i="12"/>
  <c r="L12" i="16"/>
  <c r="L7" i="16"/>
  <c r="K24" i="12"/>
  <c r="L13" i="16"/>
  <c r="L11" i="16"/>
  <c r="K14" i="12"/>
  <c r="K13" i="12"/>
  <c r="K6" i="12"/>
  <c r="K5" i="12"/>
  <c r="L5" i="16"/>
  <c r="I27" i="13"/>
  <c r="S4" i="14"/>
  <c r="B2" i="14"/>
  <c r="R7" i="14"/>
  <c r="I7" i="12"/>
  <c r="K4" i="12"/>
  <c r="I5" i="13"/>
  <c r="M5" i="13"/>
  <c r="K27" i="12"/>
  <c r="D15" i="13"/>
  <c r="D29" i="13"/>
  <c r="I15" i="12"/>
  <c r="M15" i="12"/>
  <c r="O15" i="12"/>
  <c r="I13" i="13"/>
  <c r="I6" i="13"/>
  <c r="H15" i="13"/>
  <c r="D15" i="14"/>
  <c r="I24" i="13"/>
  <c r="M24" i="13"/>
  <c r="O24" i="13"/>
  <c r="I4" i="13"/>
  <c r="I21" i="13"/>
  <c r="M21" i="13"/>
  <c r="O21" i="13"/>
  <c r="I14" i="13"/>
  <c r="H7" i="13"/>
  <c r="D7" i="14"/>
  <c r="M27" i="13"/>
  <c r="O27" i="13"/>
  <c r="R6" i="13"/>
  <c r="R5" i="14"/>
  <c r="E3" i="14"/>
  <c r="F3" i="14"/>
  <c r="H10" i="14"/>
  <c r="I10" i="14"/>
  <c r="O5" i="13"/>
  <c r="I29" i="12"/>
  <c r="L3" i="16"/>
  <c r="M4" i="16"/>
  <c r="K7" i="12"/>
  <c r="M14" i="16"/>
  <c r="M7" i="16"/>
  <c r="M13" i="16"/>
  <c r="K5" i="13"/>
  <c r="M5" i="16"/>
  <c r="I15" i="13"/>
  <c r="R4" i="15"/>
  <c r="K27" i="13"/>
  <c r="K14" i="13"/>
  <c r="M10" i="16"/>
  <c r="K6" i="13"/>
  <c r="M6" i="16"/>
  <c r="K10" i="14"/>
  <c r="M10" i="14"/>
  <c r="O10" i="14"/>
  <c r="I7" i="13"/>
  <c r="M13" i="13"/>
  <c r="O13" i="13"/>
  <c r="M9" i="16"/>
  <c r="K24" i="13"/>
  <c r="K21" i="13"/>
  <c r="K4" i="13"/>
  <c r="K13" i="13"/>
  <c r="M6" i="13"/>
  <c r="O6" i="13"/>
  <c r="D29" i="14"/>
  <c r="M12" i="16"/>
  <c r="H29" i="13"/>
  <c r="M14" i="13"/>
  <c r="H6" i="14"/>
  <c r="D6" i="15"/>
  <c r="H24" i="14"/>
  <c r="D24" i="15"/>
  <c r="H27" i="14"/>
  <c r="I27" i="14"/>
  <c r="M27" i="14"/>
  <c r="O27" i="14"/>
  <c r="H21" i="14"/>
  <c r="D21" i="15"/>
  <c r="G3" i="14"/>
  <c r="H4" i="14"/>
  <c r="I4" i="14"/>
  <c r="N4" i="16"/>
  <c r="H14" i="14"/>
  <c r="D14" i="15"/>
  <c r="H5" i="14"/>
  <c r="D5" i="15"/>
  <c r="H13" i="14"/>
  <c r="D13" i="15"/>
  <c r="M11" i="16"/>
  <c r="D27" i="15"/>
  <c r="I29" i="13"/>
  <c r="K7" i="13"/>
  <c r="N29" i="12"/>
  <c r="R7" i="15"/>
  <c r="S4" i="15"/>
  <c r="B2" i="15"/>
  <c r="K15" i="13"/>
  <c r="K15" i="12"/>
  <c r="K29" i="12"/>
  <c r="M15" i="13"/>
  <c r="O15" i="13"/>
  <c r="I5" i="14"/>
  <c r="M5" i="14"/>
  <c r="O5" i="14"/>
  <c r="M8" i="16"/>
  <c r="M3" i="16"/>
  <c r="I21" i="14"/>
  <c r="M21" i="14"/>
  <c r="O21" i="14"/>
  <c r="H7" i="14"/>
  <c r="D7" i="15"/>
  <c r="I14" i="14"/>
  <c r="N10" i="16"/>
  <c r="D4" i="15"/>
  <c r="H15" i="14"/>
  <c r="D15" i="15"/>
  <c r="D29" i="15"/>
  <c r="I6" i="14"/>
  <c r="I13" i="14"/>
  <c r="I24" i="14"/>
  <c r="M24" i="14"/>
  <c r="O24" i="14"/>
  <c r="O14" i="13"/>
  <c r="R6" i="14"/>
  <c r="R5" i="15"/>
  <c r="E3" i="15"/>
  <c r="F3" i="15"/>
  <c r="H10" i="15"/>
  <c r="I10" i="15"/>
  <c r="K4" i="14"/>
  <c r="H29" i="14"/>
  <c r="K29" i="13"/>
  <c r="N14" i="16"/>
  <c r="N29" i="13"/>
  <c r="K14" i="14"/>
  <c r="K5" i="14"/>
  <c r="N5" i="16"/>
  <c r="N11" i="16"/>
  <c r="K6" i="14"/>
  <c r="N7" i="16"/>
  <c r="K27" i="14"/>
  <c r="I7" i="14"/>
  <c r="N12" i="16"/>
  <c r="M14" i="14"/>
  <c r="O14" i="14"/>
  <c r="K21" i="14"/>
  <c r="K10" i="15"/>
  <c r="M10" i="15"/>
  <c r="O10" i="15"/>
  <c r="M13" i="14"/>
  <c r="O13" i="14"/>
  <c r="N9" i="16"/>
  <c r="N8" i="16"/>
  <c r="N6" i="16"/>
  <c r="N13" i="16"/>
  <c r="N3" i="16"/>
  <c r="M6" i="14"/>
  <c r="O6" i="14"/>
  <c r="I15" i="14"/>
  <c r="M15" i="14"/>
  <c r="O15" i="14"/>
  <c r="K24" i="14"/>
  <c r="K13" i="14"/>
  <c r="G3" i="15"/>
  <c r="R6" i="15"/>
  <c r="H21" i="15"/>
  <c r="I21" i="15"/>
  <c r="M21" i="15"/>
  <c r="O21" i="15"/>
  <c r="H14" i="15"/>
  <c r="I14" i="15"/>
  <c r="H6" i="15"/>
  <c r="I6" i="15"/>
  <c r="H4" i="15"/>
  <c r="I4" i="15"/>
  <c r="H24" i="15"/>
  <c r="I24" i="15"/>
  <c r="M24" i="15"/>
  <c r="O24" i="15"/>
  <c r="H27" i="15"/>
  <c r="I27" i="15"/>
  <c r="M27" i="15"/>
  <c r="O27" i="15"/>
  <c r="H13" i="15"/>
  <c r="I13" i="15"/>
  <c r="H5" i="15"/>
  <c r="I5" i="15"/>
  <c r="M5" i="15"/>
  <c r="O5" i="15"/>
  <c r="I29" i="14"/>
  <c r="K7" i="14"/>
  <c r="O11" i="16"/>
  <c r="P11" i="16"/>
  <c r="K15" i="14"/>
  <c r="M13" i="15"/>
  <c r="O13" i="15"/>
  <c r="O9" i="16"/>
  <c r="M6" i="15"/>
  <c r="O6" i="15"/>
  <c r="O6" i="16"/>
  <c r="P6" i="16"/>
  <c r="M14" i="15"/>
  <c r="O14" i="15"/>
  <c r="O10" i="16"/>
  <c r="P10" i="16"/>
  <c r="K13" i="15"/>
  <c r="K14" i="15"/>
  <c r="H15" i="15"/>
  <c r="I15" i="15"/>
  <c r="M15" i="15"/>
  <c r="O15" i="15"/>
  <c r="O13" i="16"/>
  <c r="P13" i="16"/>
  <c r="O5" i="16"/>
  <c r="P5" i="16"/>
  <c r="O12" i="16"/>
  <c r="P12" i="16"/>
  <c r="H7" i="15"/>
  <c r="K21" i="15"/>
  <c r="K6" i="15"/>
  <c r="K24" i="15"/>
  <c r="O7" i="16"/>
  <c r="P7" i="16"/>
  <c r="K5" i="15"/>
  <c r="K27" i="15"/>
  <c r="O14" i="16"/>
  <c r="P14" i="16"/>
  <c r="K29" i="14"/>
  <c r="O4" i="16"/>
  <c r="N29" i="14"/>
  <c r="K4" i="15"/>
  <c r="I7" i="15"/>
  <c r="O8" i="16"/>
  <c r="P8" i="16"/>
  <c r="P9" i="16"/>
  <c r="H29" i="15"/>
  <c r="I29" i="15"/>
  <c r="K7" i="15"/>
  <c r="K15" i="15"/>
  <c r="O3" i="16"/>
  <c r="K29" i="15"/>
  <c r="N29" i="15"/>
  <c r="I4" i="8"/>
  <c r="K4" i="8"/>
  <c r="I7" i="8"/>
  <c r="M4" i="8"/>
  <c r="H4" i="16"/>
  <c r="P4" i="16"/>
  <c r="O4" i="8"/>
  <c r="M4" i="9"/>
  <c r="H3" i="16"/>
  <c r="P3" i="16"/>
  <c r="M7" i="8"/>
  <c r="K7" i="8"/>
  <c r="K29" i="8"/>
  <c r="I29" i="8"/>
  <c r="M29" i="8"/>
  <c r="M29" i="9"/>
  <c r="M29" i="10"/>
  <c r="M29" i="11"/>
  <c r="M29" i="12"/>
  <c r="M29" i="13"/>
  <c r="M29" i="14"/>
  <c r="M29" i="15"/>
  <c r="O4" i="9"/>
  <c r="M4" i="10"/>
  <c r="O7" i="8"/>
  <c r="O29" i="8"/>
  <c r="M7" i="9"/>
  <c r="O7" i="9"/>
  <c r="O29" i="9"/>
  <c r="M7" i="10"/>
  <c r="O4" i="10"/>
  <c r="M4" i="11"/>
  <c r="O4" i="11"/>
  <c r="M4" i="12"/>
  <c r="M4" i="13"/>
  <c r="O7" i="10"/>
  <c r="O29" i="10"/>
  <c r="M7" i="11"/>
  <c r="O7" i="11"/>
  <c r="O29" i="11"/>
  <c r="M7" i="12"/>
  <c r="M7" i="13"/>
  <c r="O4" i="12"/>
  <c r="O4" i="13"/>
  <c r="M4" i="14"/>
  <c r="O7" i="12"/>
  <c r="O29" i="12"/>
  <c r="O7" i="13"/>
  <c r="O29" i="13"/>
  <c r="M7" i="14"/>
  <c r="O4" i="14"/>
  <c r="M4" i="15"/>
  <c r="O4" i="15"/>
  <c r="O7" i="14"/>
  <c r="O29" i="14"/>
  <c r="M7" i="15"/>
  <c r="O7" i="15"/>
  <c r="O29" i="15"/>
</calcChain>
</file>

<file path=xl/sharedStrings.xml><?xml version="1.0" encoding="utf-8"?>
<sst xmlns="http://schemas.openxmlformats.org/spreadsheetml/2006/main" count="1224" uniqueCount="52">
  <si>
    <t>Club Name</t>
  </si>
  <si>
    <t>Last Day of First Payroll</t>
  </si>
  <si>
    <t>Dept 10</t>
  </si>
  <si>
    <t>Total</t>
  </si>
  <si>
    <t>Dept 20</t>
  </si>
  <si>
    <t>Membership</t>
  </si>
  <si>
    <t>Dept 30</t>
  </si>
  <si>
    <t>Food and Beverage</t>
  </si>
  <si>
    <t>Dept 40</t>
  </si>
  <si>
    <t>Tennis</t>
  </si>
  <si>
    <t>Dept 50</t>
  </si>
  <si>
    <t>Pool</t>
  </si>
  <si>
    <t>Dept 60</t>
  </si>
  <si>
    <t>Maintenance</t>
  </si>
  <si>
    <t>Dept 70</t>
  </si>
  <si>
    <t>General/Administrative</t>
  </si>
  <si>
    <t>Variance</t>
  </si>
  <si>
    <t>BUDGET</t>
  </si>
  <si>
    <t xml:space="preserve">Budget for the Fiscal Year beginning    </t>
  </si>
  <si>
    <t>GOLF</t>
  </si>
  <si>
    <t>Golf/Pro Shop</t>
  </si>
  <si>
    <t>Outside/Cart Operations</t>
  </si>
  <si>
    <t>Starters/Rangers</t>
  </si>
  <si>
    <t>Kitchen Staff</t>
  </si>
  <si>
    <t>Service Staff</t>
  </si>
  <si>
    <t>TOTAL F&amp;B PAYROLL</t>
  </si>
  <si>
    <t>TOTAL TENNIS &amp; FITNESS PAYROLL</t>
  </si>
  <si>
    <t>TOTAL POOL PAYROLL</t>
  </si>
  <si>
    <t>TOTAL MAINTENANCE PAYROLL</t>
  </si>
  <si>
    <t>TOTAL G&amp;A PAYROLL</t>
  </si>
  <si>
    <t>Payroll Accrual From Previous Month</t>
  </si>
  <si>
    <t>1st Payroll</t>
  </si>
  <si>
    <t>2nd Payroll</t>
  </si>
  <si>
    <t>First day of Month</t>
  </si>
  <si>
    <t>Last Day of Month</t>
  </si>
  <si>
    <t>TOTAL PAYROLL (Enter value in Expense Tracker)</t>
  </si>
  <si>
    <t>Accrual</t>
  </si>
  <si>
    <t>TOTAL</t>
  </si>
  <si>
    <t>TOTAL PAYROLL</t>
  </si>
  <si>
    <t>End of 1st PP</t>
  </si>
  <si>
    <t>End of Last PP</t>
  </si>
  <si>
    <t>YTD ACTUAL</t>
  </si>
  <si>
    <t>YTD BUDGET</t>
  </si>
  <si>
    <t>YEAR-TO-DATE</t>
  </si>
  <si>
    <t>TOTAL MEMBERSHIP PAYROLL</t>
  </si>
  <si>
    <r>
      <t xml:space="preserve">PAYROLL BUDGET </t>
    </r>
    <r>
      <rPr>
        <b/>
        <sz val="12"/>
        <color theme="4" tint="0.39997558519241921"/>
        <rFont val="Calibri"/>
        <family val="2"/>
        <scheme val="minor"/>
      </rPr>
      <t>(Enter values from right side of payroll tab in master budget)</t>
    </r>
  </si>
  <si>
    <t>Payroll Accrual based on last Payroll of Current Month</t>
  </si>
  <si>
    <t>PAYROLL ACTUALS</t>
  </si>
  <si>
    <t>3rd Payroll</t>
  </si>
  <si>
    <t>3rd Payroll                                   (if necessary)</t>
  </si>
  <si>
    <t>TOTAL GOLF PAYROLL</t>
  </si>
  <si>
    <t>Bobby Jones 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</si>
</sst>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F800]dddd\,\ mmmm\ dd\,\ yyyy"/>
    <numFmt numFmtId="165" formatCode="_(* #,##0_);_(* \(#,##0\);_(* &quot;-&quot;??_);_(@_)"/>
    <numFmt numFmtId="166" formatCode="[$-409]mmm"/>
    <numFmt numFmtId="167" formatCode="m/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9"/>
      <color rgb="FFFA7D00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2"/>
      <color theme="4" tint="0.3999755851924192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2C6D1"/>
        <bgColor indexed="64"/>
      </patternFill>
    </fill>
    <fill>
      <patternFill patternType="solid">
        <fgColor rgb="FFDAEEF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3" fillId="7" borderId="15" applyNumberFormat="0" applyAlignment="0" applyProtection="0"/>
  </cellStyleXfs>
  <cellXfs count="138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right"/>
      <protection hidden="1"/>
    </xf>
    <xf numFmtId="0" fontId="0" fillId="0" borderId="0" xfId="0" applyFont="1" applyAlignment="1" applyProtection="1">
      <alignment horizontal="right"/>
      <protection hidden="1"/>
    </xf>
    <xf numFmtId="0" fontId="0" fillId="0" borderId="0" xfId="0" applyFont="1" applyProtection="1"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12" fillId="0" borderId="11" xfId="0" applyFont="1" applyBorder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49" fontId="7" fillId="6" borderId="22" xfId="0" applyNumberFormat="1" applyFont="1" applyFill="1" applyBorder="1" applyAlignment="1" applyProtection="1">
      <alignment vertical="center"/>
      <protection hidden="1"/>
    </xf>
    <xf numFmtId="0" fontId="7" fillId="6" borderId="21" xfId="0" applyFont="1" applyFill="1" applyBorder="1" applyAlignment="1" applyProtection="1">
      <alignment vertical="center"/>
      <protection hidden="1"/>
    </xf>
    <xf numFmtId="167" fontId="0" fillId="0" borderId="11" xfId="0" applyNumberFormat="1" applyBorder="1" applyAlignment="1" applyProtection="1">
      <alignment horizontal="right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15" fillId="0" borderId="0" xfId="0" applyFont="1" applyBorder="1" applyAlignment="1" applyProtection="1">
      <alignment horizontal="right" vertical="center" wrapText="1"/>
      <protection hidden="1"/>
    </xf>
    <xf numFmtId="0" fontId="9" fillId="6" borderId="18" xfId="0" applyNumberFormat="1" applyFont="1" applyFill="1" applyBorder="1" applyAlignment="1" applyProtection="1">
      <alignment vertical="center"/>
      <protection hidden="1"/>
    </xf>
    <xf numFmtId="0" fontId="9" fillId="6" borderId="23" xfId="0" applyFont="1" applyFill="1" applyBorder="1" applyAlignment="1" applyProtection="1">
      <alignment vertical="center"/>
      <protection hidden="1"/>
    </xf>
    <xf numFmtId="165" fontId="1" fillId="5" borderId="11" xfId="1" applyNumberFormat="1" applyFill="1" applyBorder="1" applyAlignment="1" applyProtection="1">
      <alignment horizontal="right" vertical="center"/>
      <protection hidden="1"/>
    </xf>
    <xf numFmtId="165" fontId="0" fillId="3" borderId="11" xfId="1" applyNumberFormat="1" applyFont="1" applyFill="1" applyBorder="1" applyAlignment="1" applyProtection="1">
      <alignment horizontal="right" vertical="center"/>
      <protection locked="0" hidden="1"/>
    </xf>
    <xf numFmtId="165" fontId="1" fillId="3" borderId="11" xfId="1" applyNumberFormat="1" applyFill="1" applyBorder="1" applyAlignment="1" applyProtection="1">
      <alignment horizontal="right" vertical="center"/>
      <protection locked="0" hidden="1"/>
    </xf>
    <xf numFmtId="165" fontId="0" fillId="0" borderId="11" xfId="1" applyNumberFormat="1" applyFont="1" applyBorder="1" applyAlignment="1" applyProtection="1">
      <alignment horizontal="right" vertical="center"/>
      <protection hidden="1"/>
    </xf>
    <xf numFmtId="165" fontId="3" fillId="0" borderId="11" xfId="1" applyNumberFormat="1" applyFont="1" applyBorder="1" applyAlignment="1" applyProtection="1">
      <alignment horizontal="right" vertical="center"/>
      <protection hidden="1"/>
    </xf>
    <xf numFmtId="165" fontId="18" fillId="0" borderId="11" xfId="1" applyNumberFormat="1" applyFont="1" applyBorder="1" applyAlignment="1" applyProtection="1">
      <alignment horizontal="right" vertical="center"/>
      <protection hidden="1"/>
    </xf>
    <xf numFmtId="165" fontId="1" fillId="0" borderId="11" xfId="1" applyNumberFormat="1" applyFont="1" applyBorder="1" applyAlignment="1" applyProtection="1">
      <alignment horizontal="right" vertical="center"/>
      <protection hidden="1"/>
    </xf>
    <xf numFmtId="165" fontId="1" fillId="0" borderId="0" xfId="1" applyNumberFormat="1" applyFont="1" applyBorder="1" applyAlignment="1" applyProtection="1">
      <alignment horizontal="right" vertical="center"/>
      <protection hidden="1"/>
    </xf>
    <xf numFmtId="0" fontId="13" fillId="7" borderId="15" xfId="7" applyFont="1" applyAlignment="1" applyProtection="1">
      <alignment vertical="center"/>
      <protection hidden="1"/>
    </xf>
    <xf numFmtId="167" fontId="13" fillId="7" borderId="15" xfId="7" applyNumberFormat="1" applyFont="1" applyAlignment="1" applyProtection="1">
      <alignment horizontal="center" vertical="center"/>
      <protection hidden="1"/>
    </xf>
    <xf numFmtId="0" fontId="14" fillId="8" borderId="18" xfId="0" applyFont="1" applyFill="1" applyBorder="1" applyAlignment="1" applyProtection="1">
      <alignment horizontal="left" vertical="center"/>
      <protection hidden="1"/>
    </xf>
    <xf numFmtId="0" fontId="20" fillId="8" borderId="23" xfId="0" applyFont="1" applyFill="1" applyBorder="1" applyAlignment="1" applyProtection="1">
      <alignment vertical="center"/>
      <protection hidden="1"/>
    </xf>
    <xf numFmtId="165" fontId="1" fillId="8" borderId="11" xfId="1" applyNumberFormat="1" applyFill="1" applyBorder="1" applyAlignment="1" applyProtection="1">
      <alignment horizontal="right" vertical="center"/>
      <protection hidden="1"/>
    </xf>
    <xf numFmtId="165" fontId="3" fillId="8" borderId="11" xfId="1" applyNumberFormat="1" applyFont="1" applyFill="1" applyBorder="1" applyAlignment="1" applyProtection="1">
      <alignment horizontal="right" vertical="center"/>
      <protection hidden="1"/>
    </xf>
    <xf numFmtId="165" fontId="21" fillId="8" borderId="11" xfId="1" applyNumberFormat="1" applyFont="1" applyFill="1" applyBorder="1" applyAlignment="1" applyProtection="1">
      <alignment horizontal="right" vertical="center"/>
      <protection hidden="1"/>
    </xf>
    <xf numFmtId="165" fontId="1" fillId="8" borderId="11" xfId="1" applyNumberFormat="1" applyFont="1" applyFill="1" applyBorder="1" applyAlignment="1" applyProtection="1">
      <alignment horizontal="right" vertical="center"/>
      <protection hidden="1"/>
    </xf>
    <xf numFmtId="165" fontId="3" fillId="0" borderId="0" xfId="1" applyNumberFormat="1" applyFont="1" applyBorder="1" applyAlignment="1" applyProtection="1">
      <alignment horizontal="right" vertical="center"/>
      <protection hidden="1"/>
    </xf>
    <xf numFmtId="49" fontId="0" fillId="6" borderId="0" xfId="0" applyNumberFormat="1" applyFill="1" applyBorder="1" applyAlignment="1" applyProtection="1">
      <alignment vertical="center"/>
      <protection hidden="1"/>
    </xf>
    <xf numFmtId="0" fontId="0" fillId="6" borderId="0" xfId="0" applyFill="1" applyBorder="1" applyAlignment="1" applyProtection="1">
      <alignment vertical="center"/>
      <protection hidden="1"/>
    </xf>
    <xf numFmtId="165" fontId="0" fillId="0" borderId="0" xfId="1" applyNumberFormat="1" applyFont="1" applyAlignment="1" applyProtection="1">
      <alignment horizontal="right" vertical="center"/>
      <protection hidden="1"/>
    </xf>
    <xf numFmtId="165" fontId="3" fillId="0" borderId="0" xfId="1" applyNumberFormat="1" applyFont="1" applyAlignment="1" applyProtection="1">
      <alignment horizontal="right" vertical="center"/>
      <protection hidden="1"/>
    </xf>
    <xf numFmtId="165" fontId="18" fillId="0" borderId="0" xfId="1" applyNumberFormat="1" applyFont="1" applyAlignment="1" applyProtection="1">
      <alignment horizontal="right" vertical="center"/>
      <protection hidden="1"/>
    </xf>
    <xf numFmtId="165" fontId="1" fillId="0" borderId="0" xfId="1" applyNumberFormat="1" applyFont="1" applyAlignment="1" applyProtection="1">
      <alignment horizontal="right" vertical="center"/>
      <protection hidden="1"/>
    </xf>
    <xf numFmtId="49" fontId="7" fillId="6" borderId="18" xfId="0" applyNumberFormat="1" applyFont="1" applyFill="1" applyBorder="1" applyAlignment="1" applyProtection="1">
      <alignment vertical="center"/>
      <protection hidden="1"/>
    </xf>
    <xf numFmtId="0" fontId="7" fillId="6" borderId="20" xfId="0" applyFont="1" applyFill="1" applyBorder="1" applyAlignment="1" applyProtection="1">
      <alignment vertical="center"/>
      <protection hidden="1"/>
    </xf>
    <xf numFmtId="165" fontId="12" fillId="0" borderId="11" xfId="1" applyNumberFormat="1" applyFont="1" applyBorder="1" applyAlignment="1" applyProtection="1">
      <alignment horizontal="right" vertical="center"/>
      <protection hidden="1"/>
    </xf>
    <xf numFmtId="165" fontId="15" fillId="0" borderId="11" xfId="1" applyNumberFormat="1" applyFont="1" applyBorder="1" applyAlignment="1" applyProtection="1">
      <alignment horizontal="right" vertical="center" wrapText="1"/>
      <protection hidden="1"/>
    </xf>
    <xf numFmtId="165" fontId="17" fillId="0" borderId="11" xfId="1" applyNumberFormat="1" applyFont="1" applyBorder="1" applyAlignment="1" applyProtection="1">
      <alignment horizontal="right" vertical="center"/>
      <protection hidden="1"/>
    </xf>
    <xf numFmtId="165" fontId="19" fillId="0" borderId="11" xfId="1" applyNumberFormat="1" applyFont="1" applyBorder="1" applyAlignment="1" applyProtection="1">
      <alignment horizontal="right" vertical="center"/>
      <protection hidden="1"/>
    </xf>
    <xf numFmtId="165" fontId="12" fillId="0" borderId="0" xfId="1" applyNumberFormat="1" applyFont="1" applyBorder="1" applyAlignment="1" applyProtection="1">
      <alignment horizontal="right" vertical="center"/>
      <protection hidden="1"/>
    </xf>
    <xf numFmtId="165" fontId="0" fillId="8" borderId="11" xfId="1" applyNumberFormat="1" applyFont="1" applyFill="1" applyBorder="1" applyAlignment="1" applyProtection="1">
      <alignment horizontal="right" vertical="center"/>
      <protection hidden="1"/>
    </xf>
    <xf numFmtId="165" fontId="18" fillId="8" borderId="11" xfId="1" applyNumberFormat="1" applyFont="1" applyFill="1" applyBorder="1" applyAlignment="1" applyProtection="1">
      <alignment horizontal="right" vertical="center"/>
      <protection hidden="1"/>
    </xf>
    <xf numFmtId="0" fontId="9" fillId="6" borderId="20" xfId="0" applyFont="1" applyFill="1" applyBorder="1" applyAlignment="1" applyProtection="1">
      <alignment vertical="center"/>
      <protection hidden="1"/>
    </xf>
    <xf numFmtId="165" fontId="0" fillId="0" borderId="0" xfId="1" applyNumberFormat="1" applyFont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165" fontId="16" fillId="0" borderId="11" xfId="1" applyNumberFormat="1" applyFont="1" applyBorder="1" applyAlignment="1" applyProtection="1">
      <alignment horizontal="right" vertical="center"/>
      <protection hidden="1"/>
    </xf>
    <xf numFmtId="165" fontId="23" fillId="0" borderId="11" xfId="1" applyNumberFormat="1" applyFont="1" applyBorder="1" applyAlignment="1" applyProtection="1">
      <alignment horizontal="right" vertical="center"/>
      <protection hidden="1"/>
    </xf>
    <xf numFmtId="165" fontId="15" fillId="0" borderId="11" xfId="1" applyNumberFormat="1" applyFont="1" applyBorder="1" applyAlignment="1" applyProtection="1">
      <alignment horizontal="right" vertical="center"/>
      <protection hidden="1"/>
    </xf>
    <xf numFmtId="165" fontId="15" fillId="0" borderId="0" xfId="1" applyNumberFormat="1" applyFont="1" applyBorder="1" applyAlignment="1" applyProtection="1">
      <alignment horizontal="right" vertical="center"/>
      <protection hidden="1"/>
    </xf>
    <xf numFmtId="165" fontId="3" fillId="8" borderId="11" xfId="1" applyNumberFormat="1" applyFont="1" applyFill="1" applyBorder="1" applyAlignment="1" applyProtection="1">
      <alignment horizontal="right"/>
      <protection hidden="1"/>
    </xf>
    <xf numFmtId="165" fontId="1" fillId="8" borderId="11" xfId="1" applyNumberFormat="1" applyFont="1" applyFill="1" applyBorder="1" applyAlignment="1" applyProtection="1">
      <alignment horizontal="right"/>
      <protection hidden="1"/>
    </xf>
    <xf numFmtId="0" fontId="14" fillId="8" borderId="7" xfId="0" applyFont="1" applyFill="1" applyBorder="1" applyAlignment="1" applyProtection="1">
      <alignment horizontal="left" vertical="center" indent="2"/>
      <protection hidden="1"/>
    </xf>
    <xf numFmtId="0" fontId="20" fillId="8" borderId="18" xfId="0" applyFont="1" applyFill="1" applyBorder="1" applyAlignment="1" applyProtection="1">
      <alignment vertical="center"/>
      <protection hidden="1"/>
    </xf>
    <xf numFmtId="165" fontId="11" fillId="8" borderId="11" xfId="1" applyNumberFormat="1" applyFont="1" applyFill="1" applyBorder="1" applyAlignment="1" applyProtection="1">
      <alignment horizontal="right" vertical="center"/>
      <protection hidden="1"/>
    </xf>
    <xf numFmtId="165" fontId="1" fillId="5" borderId="0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Font="1" applyAlignment="1" applyProtection="1">
      <protection hidden="1"/>
    </xf>
    <xf numFmtId="49" fontId="0" fillId="0" borderId="17" xfId="0" applyNumberFormat="1" applyFont="1" applyBorder="1" applyAlignment="1" applyProtection="1">
      <protection hidden="1"/>
    </xf>
    <xf numFmtId="0" fontId="0" fillId="0" borderId="17" xfId="0" applyFont="1" applyBorder="1" applyAlignment="1" applyProtection="1">
      <protection hidden="1"/>
    </xf>
    <xf numFmtId="166" fontId="8" fillId="0" borderId="8" xfId="0" applyNumberFormat="1" applyFont="1" applyFill="1" applyBorder="1" applyAlignment="1" applyProtection="1">
      <alignment horizontal="right" vertical="center"/>
      <protection hidden="1"/>
    </xf>
    <xf numFmtId="165" fontId="7" fillId="6" borderId="7" xfId="1" applyNumberFormat="1" applyFont="1" applyFill="1" applyBorder="1" applyAlignment="1" applyProtection="1">
      <alignment horizontal="right"/>
      <protection hidden="1"/>
    </xf>
    <xf numFmtId="49" fontId="7" fillId="6" borderId="7" xfId="0" applyNumberFormat="1" applyFont="1" applyFill="1" applyBorder="1" applyAlignment="1" applyProtection="1">
      <alignment vertical="center"/>
      <protection hidden="1"/>
    </xf>
    <xf numFmtId="0" fontId="7" fillId="6" borderId="18" xfId="0" applyFont="1" applyFill="1" applyBorder="1" applyAlignment="1" applyProtection="1">
      <alignment vertical="center"/>
      <protection hidden="1"/>
    </xf>
    <xf numFmtId="165" fontId="1" fillId="8" borderId="7" xfId="6" applyNumberFormat="1" applyFill="1" applyBorder="1" applyAlignment="1" applyProtection="1">
      <alignment horizontal="right"/>
      <protection hidden="1"/>
    </xf>
    <xf numFmtId="165" fontId="10" fillId="8" borderId="7" xfId="1" applyNumberFormat="1" applyFont="1" applyFill="1" applyBorder="1" applyAlignment="1" applyProtection="1">
      <alignment horizontal="right" vertical="center"/>
      <protection hidden="1"/>
    </xf>
    <xf numFmtId="0" fontId="9" fillId="6" borderId="7" xfId="0" applyNumberFormat="1" applyFont="1" applyFill="1" applyBorder="1" applyAlignment="1" applyProtection="1">
      <alignment vertical="center"/>
      <protection hidden="1"/>
    </xf>
    <xf numFmtId="0" fontId="28" fillId="6" borderId="18" xfId="0" applyFont="1" applyFill="1" applyBorder="1" applyAlignment="1" applyProtection="1">
      <alignment horizontal="left" vertical="center" indent="2"/>
      <protection hidden="1"/>
    </xf>
    <xf numFmtId="165" fontId="15" fillId="5" borderId="7" xfId="6" applyNumberFormat="1" applyFont="1" applyFill="1" applyBorder="1" applyAlignment="1" applyProtection="1">
      <alignment horizontal="right"/>
      <protection hidden="1"/>
    </xf>
    <xf numFmtId="165" fontId="27" fillId="6" borderId="7" xfId="1" applyNumberFormat="1" applyFont="1" applyFill="1" applyBorder="1" applyAlignment="1" applyProtection="1">
      <alignment horizontal="right"/>
      <protection hidden="1"/>
    </xf>
    <xf numFmtId="0" fontId="7" fillId="6" borderId="7" xfId="0" applyFont="1" applyFill="1" applyBorder="1" applyAlignment="1" applyProtection="1">
      <alignment vertical="center"/>
      <protection hidden="1"/>
    </xf>
    <xf numFmtId="49" fontId="7" fillId="6" borderId="7" xfId="0" applyNumberFormat="1" applyFont="1" applyFill="1" applyBorder="1" applyProtection="1">
      <protection hidden="1"/>
    </xf>
    <xf numFmtId="0" fontId="7" fillId="6" borderId="7" xfId="0" applyFont="1" applyFill="1" applyBorder="1" applyProtection="1">
      <protection hidden="1"/>
    </xf>
    <xf numFmtId="165" fontId="1" fillId="8" borderId="11" xfId="1" applyNumberFormat="1" applyFill="1" applyBorder="1" applyAlignment="1" applyProtection="1">
      <alignment horizontal="right" vertical="center"/>
      <protection locked="0" hidden="1"/>
    </xf>
    <xf numFmtId="0" fontId="0" fillId="0" borderId="0" xfId="0" applyAlignment="1" applyProtection="1">
      <alignment vertical="center"/>
      <protection hidden="1"/>
    </xf>
    <xf numFmtId="0" fontId="13" fillId="7" borderId="15" xfId="7" applyAlignment="1" applyProtection="1">
      <alignment vertical="center"/>
      <protection hidden="1"/>
    </xf>
    <xf numFmtId="167" fontId="13" fillId="7" borderId="15" xfId="7" applyNumberForma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vertical="center"/>
      <protection hidden="1"/>
    </xf>
    <xf numFmtId="165" fontId="1" fillId="4" borderId="11" xfId="1" applyNumberFormat="1" applyFill="1" applyBorder="1" applyAlignment="1" applyProtection="1">
      <alignment horizontal="right" vertical="center"/>
      <protection locked="0" hidden="1"/>
    </xf>
    <xf numFmtId="165" fontId="1" fillId="3" borderId="11" xfId="5" applyNumberFormat="1" applyBorder="1" applyAlignment="1" applyProtection="1">
      <alignment horizontal="right" vertical="center"/>
      <protection locked="0" hidden="1"/>
    </xf>
    <xf numFmtId="0" fontId="24" fillId="7" borderId="15" xfId="7" applyFont="1" applyAlignment="1" applyProtection="1">
      <alignment vertical="center"/>
      <protection hidden="1"/>
    </xf>
    <xf numFmtId="167" fontId="24" fillId="7" borderId="15" xfId="7" applyNumberFormat="1" applyFont="1" applyAlignment="1" applyProtection="1">
      <alignment horizontal="center" vertical="center"/>
      <protection hidden="1"/>
    </xf>
    <xf numFmtId="49" fontId="0" fillId="0" borderId="0" xfId="2" applyNumberFormat="1" applyFont="1" applyAlignment="1" applyProtection="1">
      <alignment horizontal="center"/>
      <protection hidden="1"/>
    </xf>
    <xf numFmtId="165" fontId="0" fillId="0" borderId="0" xfId="1" applyNumberFormat="1" applyFont="1" applyAlignment="1" applyProtection="1">
      <alignment horizontal="right"/>
      <protection hidden="1"/>
    </xf>
    <xf numFmtId="165" fontId="0" fillId="0" borderId="0" xfId="1" applyNumberFormat="1" applyFont="1" applyAlignment="1" applyProtection="1">
      <protection hidden="1"/>
    </xf>
    <xf numFmtId="0" fontId="5" fillId="0" borderId="0" xfId="0" applyFont="1" applyAlignment="1" applyProtection="1">
      <protection hidden="1"/>
    </xf>
    <xf numFmtId="165" fontId="5" fillId="0" borderId="0" xfId="1" applyNumberFormat="1" applyFont="1" applyAlignment="1" applyProtection="1">
      <protection hidden="1"/>
    </xf>
    <xf numFmtId="49" fontId="6" fillId="0" borderId="0" xfId="0" applyNumberFormat="1" applyFont="1" applyAlignment="1" applyProtection="1">
      <alignment horizontal="right" vertical="center" wrapText="1" indent="1"/>
      <protection hidden="1"/>
    </xf>
    <xf numFmtId="49" fontId="6" fillId="0" borderId="0" xfId="0" applyNumberFormat="1" applyFont="1" applyBorder="1" applyAlignment="1" applyProtection="1">
      <alignment horizontal="right" vertical="center" wrapText="1" indent="1"/>
      <protection hidden="1"/>
    </xf>
    <xf numFmtId="0" fontId="2" fillId="0" borderId="17" xfId="3" applyBorder="1" applyAlignment="1" applyProtection="1">
      <alignment horizontal="center"/>
      <protection hidden="1"/>
    </xf>
    <xf numFmtId="165" fontId="0" fillId="0" borderId="17" xfId="1" applyNumberFormat="1" applyFont="1" applyBorder="1" applyAlignment="1" applyProtection="1">
      <protection hidden="1"/>
    </xf>
    <xf numFmtId="166" fontId="8" fillId="0" borderId="9" xfId="0" applyNumberFormat="1" applyFont="1" applyFill="1" applyBorder="1" applyAlignment="1" applyProtection="1">
      <alignment horizontal="right" vertical="center"/>
      <protection hidden="1"/>
    </xf>
    <xf numFmtId="165" fontId="7" fillId="6" borderId="19" xfId="1" applyNumberFormat="1" applyFont="1" applyFill="1" applyBorder="1" applyAlignment="1" applyProtection="1">
      <alignment horizontal="right"/>
      <protection hidden="1"/>
    </xf>
    <xf numFmtId="165" fontId="1" fillId="4" borderId="7" xfId="6" applyNumberFormat="1" applyBorder="1" applyAlignment="1" applyProtection="1">
      <alignment horizontal="right"/>
      <protection locked="0" hidden="1"/>
    </xf>
    <xf numFmtId="165" fontId="9" fillId="8" borderId="7" xfId="1" applyNumberFormat="1" applyFont="1" applyFill="1" applyBorder="1" applyAlignment="1" applyProtection="1">
      <alignment horizontal="right"/>
      <protection hidden="1"/>
    </xf>
    <xf numFmtId="0" fontId="14" fillId="8" borderId="18" xfId="0" applyFont="1" applyFill="1" applyBorder="1" applyAlignment="1" applyProtection="1">
      <alignment horizontal="left" vertical="center" indent="2"/>
      <protection hidden="1"/>
    </xf>
    <xf numFmtId="165" fontId="0" fillId="6" borderId="0" xfId="1" applyNumberFormat="1" applyFont="1" applyFill="1" applyBorder="1" applyProtection="1">
      <protection hidden="1"/>
    </xf>
    <xf numFmtId="49" fontId="0" fillId="6" borderId="0" xfId="0" applyNumberFormat="1" applyFill="1" applyBorder="1" applyProtection="1">
      <protection hidden="1"/>
    </xf>
    <xf numFmtId="0" fontId="0" fillId="6" borderId="0" xfId="0" applyFill="1" applyBorder="1" applyProtection="1">
      <protection hidden="1"/>
    </xf>
    <xf numFmtId="49" fontId="7" fillId="6" borderId="18" xfId="0" applyNumberFormat="1" applyFont="1" applyFill="1" applyBorder="1" applyProtection="1">
      <protection hidden="1"/>
    </xf>
    <xf numFmtId="0" fontId="7" fillId="6" borderId="20" xfId="0" applyFont="1" applyFill="1" applyBorder="1" applyProtection="1">
      <protection hidden="1"/>
    </xf>
    <xf numFmtId="165" fontId="1" fillId="10" borderId="7" xfId="6" applyNumberFormat="1" applyFill="1" applyBorder="1" applyAlignment="1" applyProtection="1">
      <alignment horizontal="right"/>
      <protection locked="0" hidden="1"/>
    </xf>
    <xf numFmtId="165" fontId="1" fillId="10" borderId="7" xfId="6" applyNumberFormat="1" applyFill="1" applyBorder="1" applyProtection="1">
      <protection locked="0" hidden="1"/>
    </xf>
    <xf numFmtId="165" fontId="1" fillId="10" borderId="7" xfId="6" applyNumberFormat="1" applyFill="1" applyBorder="1" applyAlignment="1" applyProtection="1">
      <alignment horizontal="right" vertical="center"/>
      <protection locked="0" hidden="1"/>
    </xf>
    <xf numFmtId="0" fontId="25" fillId="0" borderId="0" xfId="3" applyFont="1" applyBorder="1" applyAlignment="1" applyProtection="1">
      <alignment horizontal="center"/>
      <protection hidden="1"/>
    </xf>
    <xf numFmtId="49" fontId="5" fillId="0" borderId="0" xfId="0" applyNumberFormat="1" applyFont="1" applyAlignment="1" applyProtection="1">
      <alignment horizontal="right" vertical="center" wrapText="1" indent="1"/>
      <protection hidden="1"/>
    </xf>
    <xf numFmtId="49" fontId="5" fillId="0" borderId="2" xfId="0" applyNumberFormat="1" applyFont="1" applyBorder="1" applyAlignment="1" applyProtection="1">
      <alignment horizontal="right" vertical="center" wrapText="1" indent="1"/>
      <protection hidden="1"/>
    </xf>
    <xf numFmtId="164" fontId="5" fillId="9" borderId="3" xfId="5" applyNumberFormat="1" applyFont="1" applyFill="1" applyBorder="1" applyAlignment="1" applyProtection="1">
      <alignment horizontal="center" vertical="center"/>
      <protection hidden="1"/>
    </xf>
    <xf numFmtId="164" fontId="5" fillId="9" borderId="4" xfId="5" applyNumberFormat="1" applyFont="1" applyFill="1" applyBorder="1" applyAlignment="1" applyProtection="1">
      <alignment horizontal="center" vertical="center"/>
      <protection hidden="1"/>
    </xf>
    <xf numFmtId="164" fontId="5" fillId="9" borderId="5" xfId="5" applyNumberFormat="1" applyFont="1" applyFill="1" applyBorder="1" applyAlignment="1" applyProtection="1">
      <alignment horizontal="center" vertical="center"/>
      <protection hidden="1"/>
    </xf>
    <xf numFmtId="165" fontId="5" fillId="0" borderId="6" xfId="1" applyNumberFormat="1" applyFont="1" applyBorder="1" applyAlignment="1" applyProtection="1">
      <alignment horizontal="right" vertical="center"/>
      <protection hidden="1"/>
    </xf>
    <xf numFmtId="165" fontId="5" fillId="0" borderId="0" xfId="1" applyNumberFormat="1" applyFont="1" applyBorder="1" applyAlignment="1" applyProtection="1">
      <alignment horizontal="right" vertical="center"/>
      <protection hidden="1"/>
    </xf>
    <xf numFmtId="165" fontId="5" fillId="9" borderId="3" xfId="5" applyNumberFormat="1" applyFont="1" applyFill="1" applyBorder="1" applyAlignment="1" applyProtection="1">
      <alignment horizontal="center" vertical="center" wrapText="1"/>
      <protection locked="0" hidden="1"/>
    </xf>
    <xf numFmtId="165" fontId="5" fillId="9" borderId="4" xfId="5" applyNumberFormat="1" applyFont="1" applyFill="1" applyBorder="1" applyAlignment="1" applyProtection="1">
      <alignment horizontal="center" vertical="center" wrapText="1"/>
      <protection locked="0" hidden="1"/>
    </xf>
    <xf numFmtId="165" fontId="5" fillId="9" borderId="5" xfId="5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right" vertical="center" wrapText="1"/>
      <protection hidden="1"/>
    </xf>
    <xf numFmtId="0" fontId="15" fillId="0" borderId="12" xfId="0" applyFont="1" applyBorder="1" applyAlignment="1" applyProtection="1">
      <alignment horizontal="right" vertical="center" wrapText="1"/>
      <protection hidden="1"/>
    </xf>
    <xf numFmtId="0" fontId="22" fillId="2" borderId="18" xfId="4" applyFont="1" applyBorder="1" applyAlignment="1" applyProtection="1">
      <alignment horizontal="center" vertical="center" wrapText="1"/>
      <protection hidden="1"/>
    </xf>
    <xf numFmtId="0" fontId="22" fillId="2" borderId="20" xfId="4" applyFont="1" applyBorder="1" applyAlignment="1" applyProtection="1">
      <alignment horizontal="center" vertical="center" wrapText="1"/>
      <protection hidden="1"/>
    </xf>
    <xf numFmtId="0" fontId="15" fillId="0" borderId="13" xfId="0" applyFont="1" applyBorder="1" applyAlignment="1" applyProtection="1">
      <alignment horizontal="right" vertical="center" wrapText="1"/>
      <protection hidden="1"/>
    </xf>
    <xf numFmtId="0" fontId="15" fillId="0" borderId="11" xfId="0" applyFont="1" applyBorder="1" applyAlignment="1" applyProtection="1">
      <alignment horizontal="right" vertical="center" wrapText="1"/>
      <protection hidden="1"/>
    </xf>
    <xf numFmtId="0" fontId="16" fillId="0" borderId="11" xfId="0" applyFont="1" applyBorder="1" applyAlignment="1" applyProtection="1">
      <alignment horizontal="right" vertical="center" wrapText="1"/>
      <protection hidden="1"/>
    </xf>
    <xf numFmtId="0" fontId="18" fillId="0" borderId="14" xfId="0" applyFont="1" applyBorder="1" applyAlignment="1" applyProtection="1">
      <alignment horizontal="right" vertical="center" wrapText="1"/>
      <protection hidden="1"/>
    </xf>
    <xf numFmtId="0" fontId="18" fillId="0" borderId="12" xfId="0" applyFont="1" applyBorder="1" applyAlignment="1" applyProtection="1">
      <alignment horizontal="right" vertical="center" wrapText="1"/>
      <protection hidden="1"/>
    </xf>
    <xf numFmtId="0" fontId="16" fillId="0" borderId="14" xfId="0" applyFont="1" applyBorder="1" applyAlignment="1" applyProtection="1">
      <alignment horizontal="right" vertical="center" wrapText="1"/>
      <protection hidden="1"/>
    </xf>
    <xf numFmtId="0" fontId="16" fillId="0" borderId="12" xfId="0" applyFont="1" applyBorder="1" applyAlignment="1" applyProtection="1">
      <alignment horizontal="right" vertical="center" wrapText="1"/>
      <protection hidden="1"/>
    </xf>
  </cellXfs>
  <cellStyles count="8">
    <cellStyle name="20% - Accent1" xfId="5" builtinId="30"/>
    <cellStyle name="20% - Accent3" xfId="6" builtinId="38"/>
    <cellStyle name="Accent1" xfId="4" builtinId="29"/>
    <cellStyle name="Calculation" xfId="7" builtinId="22"/>
    <cellStyle name="Comma" xfId="1" builtinId="3"/>
    <cellStyle name="Heading 2" xfId="3" builtinId="17"/>
    <cellStyle name="Normal" xfId="0" builtinId="0"/>
    <cellStyle name="Percent" xfId="2" builtinId="5"/>
  </cellStyles>
  <dxfs count="57"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184150</xdr:colOff>
      <xdr:row>2</xdr:row>
      <xdr:rowOff>19050</xdr:rowOff>
    </xdr:from>
    <xdr:to>
      <xdr:col>13</xdr:col>
      <xdr:colOff>412115</xdr:colOff>
      <xdr:row>6</xdr:row>
      <xdr:rowOff>4445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5AC942-F1AF-4FB3-BE2E-BEBCFA5E3F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14350"/>
          <a:ext cx="1009015" cy="10013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Q31"/>
  <sheetViews>
    <sheetView showGridLines="0" tabSelected="1" workbookViewId="0">
      <selection activeCell="D4" sqref="D4"/>
    </sheetView>
  </sheetViews>
  <sheetFormatPr defaultColWidth="0" defaultRowHeight="14.5" x14ac:dyDescent="0.35"/>
  <cols>
    <col min="1" max="1" width="2.81640625" style="65" customWidth="1"/>
    <col min="2" max="2" width="9.1796875" style="91" customWidth="1"/>
    <col min="3" max="3" width="33.1796875" style="65" customWidth="1"/>
    <col min="4" max="15" width="11.1796875" style="92" customWidth="1"/>
    <col min="16" max="16" width="10.36328125" style="93" customWidth="1"/>
    <col min="17" max="17" width="2.453125" style="65" customWidth="1"/>
    <col min="18" max="16384" width="9.1796875" style="65" hidden="1"/>
  </cols>
  <sheetData>
    <row r="2" spans="2:16" ht="24.75" customHeight="1" x14ac:dyDescent="0.35">
      <c r="B2" s="114" t="s">
        <v>18</v>
      </c>
      <c r="C2" s="115"/>
      <c r="D2" s="116">
        <v>43466</v>
      </c>
      <c r="E2" s="117"/>
      <c r="F2" s="117"/>
      <c r="G2" s="117"/>
      <c r="H2" s="117"/>
      <c r="I2" s="118"/>
      <c r="J2" s="119" t="s">
        <v>0</v>
      </c>
      <c r="K2" s="120"/>
      <c r="L2" s="121" t="s">
        <v>51</v>
      </c>
      <c r="M2" s="122"/>
      <c r="N2" s="122"/>
      <c r="O2" s="122"/>
      <c r="P2" s="123"/>
    </row>
    <row r="3" spans="2:16" ht="24.75" customHeight="1" x14ac:dyDescent="0.35">
      <c r="B3" s="114" t="s">
        <v>1</v>
      </c>
      <c r="C3" s="115"/>
      <c r="D3" s="116">
        <v>43474</v>
      </c>
      <c r="E3" s="117"/>
      <c r="F3" s="117"/>
      <c r="G3" s="117"/>
      <c r="H3" s="117"/>
      <c r="I3" s="118"/>
      <c r="J3" s="94"/>
      <c r="K3" s="94"/>
      <c r="L3" s="94"/>
      <c r="M3" s="94"/>
      <c r="N3" s="94"/>
      <c r="O3" s="94"/>
      <c r="P3" s="95"/>
    </row>
    <row r="4" spans="2:16" ht="21" customHeight="1" x14ac:dyDescent="0.35">
      <c r="B4" s="96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2:16" ht="23.5" x14ac:dyDescent="0.55000000000000004">
      <c r="B5" s="113" t="s">
        <v>45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2:16" ht="11.25" customHeight="1" x14ac:dyDescent="0.4">
      <c r="B6" s="66"/>
      <c r="C6" s="67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2:16" x14ac:dyDescent="0.35">
      <c r="B7" s="13" t="s">
        <v>2</v>
      </c>
      <c r="C7" s="14" t="s">
        <v>19</v>
      </c>
      <c r="D7" s="100">
        <f>D2</f>
        <v>43466</v>
      </c>
      <c r="E7" s="100">
        <f>DATE(YEAR(D7),MONTH(D7)+1,DAY(D7))</f>
        <v>43497</v>
      </c>
      <c r="F7" s="100">
        <f t="shared" ref="F7:O7" si="0">DATE(YEAR(E7),MONTH(E7)+1,DAY(E7))</f>
        <v>43525</v>
      </c>
      <c r="G7" s="100">
        <f t="shared" si="0"/>
        <v>43556</v>
      </c>
      <c r="H7" s="100">
        <f t="shared" si="0"/>
        <v>43586</v>
      </c>
      <c r="I7" s="100">
        <f t="shared" si="0"/>
        <v>43617</v>
      </c>
      <c r="J7" s="100">
        <f t="shared" si="0"/>
        <v>43647</v>
      </c>
      <c r="K7" s="100">
        <f t="shared" si="0"/>
        <v>43678</v>
      </c>
      <c r="L7" s="100">
        <f t="shared" si="0"/>
        <v>43709</v>
      </c>
      <c r="M7" s="100">
        <f t="shared" si="0"/>
        <v>43739</v>
      </c>
      <c r="N7" s="100">
        <f t="shared" si="0"/>
        <v>43770</v>
      </c>
      <c r="O7" s="100">
        <f t="shared" si="0"/>
        <v>43800</v>
      </c>
      <c r="P7" s="101" t="s">
        <v>3</v>
      </c>
    </row>
    <row r="8" spans="2:16" x14ac:dyDescent="0.35">
      <c r="B8" s="18"/>
      <c r="C8" s="19" t="s">
        <v>20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03">
        <f>SUM(D8:O8)</f>
        <v>0</v>
      </c>
    </row>
    <row r="9" spans="2:16" x14ac:dyDescent="0.35">
      <c r="B9" s="18"/>
      <c r="C9" s="19" t="s">
        <v>21</v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03">
        <f>SUM(D9:O9)</f>
        <v>0</v>
      </c>
    </row>
    <row r="10" spans="2:16" x14ac:dyDescent="0.35">
      <c r="B10" s="18"/>
      <c r="C10" s="19" t="s">
        <v>22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03">
        <f>SUM(D10:O10)</f>
        <v>0</v>
      </c>
    </row>
    <row r="11" spans="2:16" x14ac:dyDescent="0.35">
      <c r="B11" s="104" t="s">
        <v>50</v>
      </c>
      <c r="C11" s="31"/>
      <c r="D11" s="73">
        <f t="shared" ref="D11:O11" si="1">SUM(D8:D10)</f>
        <v>0</v>
      </c>
      <c r="E11" s="73">
        <f t="shared" si="1"/>
        <v>0</v>
      </c>
      <c r="F11" s="73">
        <f t="shared" si="1"/>
        <v>0</v>
      </c>
      <c r="G11" s="73">
        <f t="shared" si="1"/>
        <v>0</v>
      </c>
      <c r="H11" s="73">
        <f t="shared" si="1"/>
        <v>0</v>
      </c>
      <c r="I11" s="73">
        <f t="shared" si="1"/>
        <v>0</v>
      </c>
      <c r="J11" s="73">
        <f t="shared" si="1"/>
        <v>0</v>
      </c>
      <c r="K11" s="73">
        <f t="shared" si="1"/>
        <v>0</v>
      </c>
      <c r="L11" s="73">
        <f t="shared" si="1"/>
        <v>0</v>
      </c>
      <c r="M11" s="73">
        <f t="shared" si="1"/>
        <v>0</v>
      </c>
      <c r="N11" s="73">
        <f t="shared" si="1"/>
        <v>0</v>
      </c>
      <c r="O11" s="73">
        <f t="shared" si="1"/>
        <v>0</v>
      </c>
      <c r="P11" s="73">
        <f>SUM(D11:O11)</f>
        <v>0</v>
      </c>
    </row>
    <row r="12" spans="2:16" x14ac:dyDescent="0.35">
      <c r="B12" s="37"/>
      <c r="C12" s="38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</row>
    <row r="13" spans="2:16" x14ac:dyDescent="0.35">
      <c r="B13" s="43" t="s">
        <v>4</v>
      </c>
      <c r="C13" s="44" t="s">
        <v>5</v>
      </c>
      <c r="D13" s="68">
        <f>D$7</f>
        <v>43466</v>
      </c>
      <c r="E13" s="68">
        <f t="shared" ref="E13:O13" si="2">E$7</f>
        <v>43497</v>
      </c>
      <c r="F13" s="68">
        <f t="shared" si="2"/>
        <v>43525</v>
      </c>
      <c r="G13" s="68">
        <f t="shared" si="2"/>
        <v>43556</v>
      </c>
      <c r="H13" s="68">
        <f t="shared" si="2"/>
        <v>43586</v>
      </c>
      <c r="I13" s="68">
        <f t="shared" si="2"/>
        <v>43617</v>
      </c>
      <c r="J13" s="68">
        <f t="shared" si="2"/>
        <v>43647</v>
      </c>
      <c r="K13" s="68">
        <f t="shared" si="2"/>
        <v>43678</v>
      </c>
      <c r="L13" s="68">
        <f t="shared" si="2"/>
        <v>43709</v>
      </c>
      <c r="M13" s="68">
        <f t="shared" si="2"/>
        <v>43739</v>
      </c>
      <c r="N13" s="68">
        <f t="shared" si="2"/>
        <v>43770</v>
      </c>
      <c r="O13" s="68">
        <f t="shared" si="2"/>
        <v>43800</v>
      </c>
      <c r="P13" s="69" t="s">
        <v>3</v>
      </c>
    </row>
    <row r="14" spans="2:16" x14ac:dyDescent="0.35">
      <c r="B14" s="104" t="s">
        <v>44</v>
      </c>
      <c r="C14" s="31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73">
        <f>SUM(D14:O14)</f>
        <v>0</v>
      </c>
    </row>
    <row r="15" spans="2:16" x14ac:dyDescent="0.35">
      <c r="B15" s="37"/>
      <c r="C15" s="38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</row>
    <row r="16" spans="2:16" x14ac:dyDescent="0.35">
      <c r="B16" s="43" t="s">
        <v>6</v>
      </c>
      <c r="C16" s="44" t="s">
        <v>7</v>
      </c>
      <c r="D16" s="68">
        <f>D$7</f>
        <v>43466</v>
      </c>
      <c r="E16" s="68">
        <f t="shared" ref="E16:O16" si="3">E$7</f>
        <v>43497</v>
      </c>
      <c r="F16" s="68">
        <f t="shared" si="3"/>
        <v>43525</v>
      </c>
      <c r="G16" s="68">
        <f t="shared" si="3"/>
        <v>43556</v>
      </c>
      <c r="H16" s="68">
        <f t="shared" si="3"/>
        <v>43586</v>
      </c>
      <c r="I16" s="68">
        <f t="shared" si="3"/>
        <v>43617</v>
      </c>
      <c r="J16" s="68">
        <f t="shared" si="3"/>
        <v>43647</v>
      </c>
      <c r="K16" s="68">
        <f t="shared" si="3"/>
        <v>43678</v>
      </c>
      <c r="L16" s="68">
        <f t="shared" si="3"/>
        <v>43709</v>
      </c>
      <c r="M16" s="68">
        <f t="shared" si="3"/>
        <v>43739</v>
      </c>
      <c r="N16" s="68">
        <f t="shared" si="3"/>
        <v>43770</v>
      </c>
      <c r="O16" s="68">
        <f t="shared" si="3"/>
        <v>43800</v>
      </c>
      <c r="P16" s="69" t="s">
        <v>3</v>
      </c>
    </row>
    <row r="17" spans="2:16" x14ac:dyDescent="0.35">
      <c r="B17" s="18"/>
      <c r="C17" s="52" t="s">
        <v>23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03">
        <f>SUM(D17:O17)</f>
        <v>0</v>
      </c>
    </row>
    <row r="18" spans="2:16" x14ac:dyDescent="0.35">
      <c r="B18" s="18"/>
      <c r="C18" s="52" t="s">
        <v>24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03">
        <f>SUM(D18:O18)</f>
        <v>0</v>
      </c>
    </row>
    <row r="19" spans="2:16" x14ac:dyDescent="0.35">
      <c r="B19" s="104" t="s">
        <v>25</v>
      </c>
      <c r="C19" s="31"/>
      <c r="D19" s="73">
        <f>SUM(D17:D18)</f>
        <v>0</v>
      </c>
      <c r="E19" s="73">
        <f t="shared" ref="E19:O19" si="4">SUM(E17:E18)</f>
        <v>0</v>
      </c>
      <c r="F19" s="73">
        <f t="shared" si="4"/>
        <v>0</v>
      </c>
      <c r="G19" s="73">
        <f t="shared" si="4"/>
        <v>0</v>
      </c>
      <c r="H19" s="73">
        <f t="shared" si="4"/>
        <v>0</v>
      </c>
      <c r="I19" s="73">
        <f t="shared" si="4"/>
        <v>0</v>
      </c>
      <c r="J19" s="73">
        <f t="shared" si="4"/>
        <v>0</v>
      </c>
      <c r="K19" s="73">
        <f t="shared" si="4"/>
        <v>0</v>
      </c>
      <c r="L19" s="73">
        <f t="shared" si="4"/>
        <v>0</v>
      </c>
      <c r="M19" s="73">
        <f t="shared" si="4"/>
        <v>0</v>
      </c>
      <c r="N19" s="73">
        <f t="shared" si="4"/>
        <v>0</v>
      </c>
      <c r="O19" s="73">
        <f t="shared" si="4"/>
        <v>0</v>
      </c>
      <c r="P19" s="73">
        <f>SUM(D19:O19)</f>
        <v>0</v>
      </c>
    </row>
    <row r="20" spans="2:16" x14ac:dyDescent="0.35">
      <c r="B20" s="54"/>
      <c r="C20" s="54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</row>
    <row r="21" spans="2:16" x14ac:dyDescent="0.35">
      <c r="B21" s="43" t="s">
        <v>8</v>
      </c>
      <c r="C21" s="44" t="s">
        <v>9</v>
      </c>
      <c r="D21" s="68">
        <f>D$7</f>
        <v>43466</v>
      </c>
      <c r="E21" s="68">
        <f t="shared" ref="E21:O21" si="5">E$7</f>
        <v>43497</v>
      </c>
      <c r="F21" s="68">
        <f t="shared" si="5"/>
        <v>43525</v>
      </c>
      <c r="G21" s="68">
        <f t="shared" si="5"/>
        <v>43556</v>
      </c>
      <c r="H21" s="68">
        <f t="shared" si="5"/>
        <v>43586</v>
      </c>
      <c r="I21" s="68">
        <f t="shared" si="5"/>
        <v>43617</v>
      </c>
      <c r="J21" s="68">
        <f t="shared" si="5"/>
        <v>43647</v>
      </c>
      <c r="K21" s="68">
        <f t="shared" si="5"/>
        <v>43678</v>
      </c>
      <c r="L21" s="68">
        <f t="shared" si="5"/>
        <v>43709</v>
      </c>
      <c r="M21" s="68">
        <f t="shared" si="5"/>
        <v>43739</v>
      </c>
      <c r="N21" s="68">
        <f t="shared" si="5"/>
        <v>43770</v>
      </c>
      <c r="O21" s="68">
        <f t="shared" si="5"/>
        <v>43800</v>
      </c>
      <c r="P21" s="69" t="s">
        <v>3</v>
      </c>
    </row>
    <row r="22" spans="2:16" x14ac:dyDescent="0.35">
      <c r="B22" s="104" t="s">
        <v>26</v>
      </c>
      <c r="C22" s="31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73">
        <f>SUM(D22:O22)</f>
        <v>0</v>
      </c>
    </row>
    <row r="23" spans="2:16" x14ac:dyDescent="0.35">
      <c r="B23" s="37"/>
      <c r="C23" s="38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</row>
    <row r="24" spans="2:16" x14ac:dyDescent="0.35">
      <c r="B24" s="43" t="s">
        <v>10</v>
      </c>
      <c r="C24" s="44" t="s">
        <v>11</v>
      </c>
      <c r="D24" s="68">
        <f>D$7</f>
        <v>43466</v>
      </c>
      <c r="E24" s="68">
        <f t="shared" ref="E24:O24" si="6">E$7</f>
        <v>43497</v>
      </c>
      <c r="F24" s="68">
        <f t="shared" si="6"/>
        <v>43525</v>
      </c>
      <c r="G24" s="68">
        <f t="shared" si="6"/>
        <v>43556</v>
      </c>
      <c r="H24" s="68">
        <f t="shared" si="6"/>
        <v>43586</v>
      </c>
      <c r="I24" s="68">
        <f t="shared" si="6"/>
        <v>43617</v>
      </c>
      <c r="J24" s="68">
        <f t="shared" si="6"/>
        <v>43647</v>
      </c>
      <c r="K24" s="68">
        <f t="shared" si="6"/>
        <v>43678</v>
      </c>
      <c r="L24" s="68">
        <f t="shared" si="6"/>
        <v>43709</v>
      </c>
      <c r="M24" s="68">
        <f t="shared" si="6"/>
        <v>43739</v>
      </c>
      <c r="N24" s="68">
        <f t="shared" si="6"/>
        <v>43770</v>
      </c>
      <c r="O24" s="68">
        <f t="shared" si="6"/>
        <v>43800</v>
      </c>
      <c r="P24" s="69" t="s">
        <v>3</v>
      </c>
    </row>
    <row r="25" spans="2:16" x14ac:dyDescent="0.35">
      <c r="B25" s="104" t="s">
        <v>27</v>
      </c>
      <c r="C25" s="31"/>
      <c r="D25" s="111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73">
        <f>SUM(D25:O25)</f>
        <v>0</v>
      </c>
    </row>
    <row r="26" spans="2:16" x14ac:dyDescent="0.35">
      <c r="B26" s="37"/>
      <c r="C26" s="38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</row>
    <row r="27" spans="2:16" x14ac:dyDescent="0.35">
      <c r="B27" s="43" t="s">
        <v>12</v>
      </c>
      <c r="C27" s="44" t="s">
        <v>13</v>
      </c>
      <c r="D27" s="68">
        <f>D$7</f>
        <v>43466</v>
      </c>
      <c r="E27" s="68">
        <f t="shared" ref="E27:O27" si="7">E$7</f>
        <v>43497</v>
      </c>
      <c r="F27" s="68">
        <f t="shared" si="7"/>
        <v>43525</v>
      </c>
      <c r="G27" s="68">
        <f t="shared" si="7"/>
        <v>43556</v>
      </c>
      <c r="H27" s="68">
        <f t="shared" si="7"/>
        <v>43586</v>
      </c>
      <c r="I27" s="68">
        <f t="shared" si="7"/>
        <v>43617</v>
      </c>
      <c r="J27" s="68">
        <f t="shared" si="7"/>
        <v>43647</v>
      </c>
      <c r="K27" s="68">
        <f t="shared" si="7"/>
        <v>43678</v>
      </c>
      <c r="L27" s="68">
        <f t="shared" si="7"/>
        <v>43709</v>
      </c>
      <c r="M27" s="68">
        <f t="shared" si="7"/>
        <v>43739</v>
      </c>
      <c r="N27" s="68">
        <f t="shared" si="7"/>
        <v>43770</v>
      </c>
      <c r="O27" s="68">
        <f t="shared" si="7"/>
        <v>43800</v>
      </c>
      <c r="P27" s="69" t="s">
        <v>3</v>
      </c>
    </row>
    <row r="28" spans="2:16" x14ac:dyDescent="0.35">
      <c r="B28" s="104" t="s">
        <v>28</v>
      </c>
      <c r="C28" s="31"/>
      <c r="D28" s="112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73">
        <f>SUM(D28:O28)</f>
        <v>0</v>
      </c>
    </row>
    <row r="29" spans="2:16" x14ac:dyDescent="0.35">
      <c r="B29" s="106"/>
      <c r="C29" s="107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</row>
    <row r="30" spans="2:16" x14ac:dyDescent="0.35">
      <c r="B30" s="108" t="s">
        <v>14</v>
      </c>
      <c r="C30" s="109" t="s">
        <v>15</v>
      </c>
      <c r="D30" s="68">
        <f>D$7</f>
        <v>43466</v>
      </c>
      <c r="E30" s="68">
        <f t="shared" ref="E30:O30" si="8">E$7</f>
        <v>43497</v>
      </c>
      <c r="F30" s="68">
        <f t="shared" si="8"/>
        <v>43525</v>
      </c>
      <c r="G30" s="68">
        <f t="shared" si="8"/>
        <v>43556</v>
      </c>
      <c r="H30" s="68">
        <f t="shared" si="8"/>
        <v>43586</v>
      </c>
      <c r="I30" s="68">
        <f t="shared" si="8"/>
        <v>43617</v>
      </c>
      <c r="J30" s="68">
        <f t="shared" si="8"/>
        <v>43647</v>
      </c>
      <c r="K30" s="68">
        <f t="shared" si="8"/>
        <v>43678</v>
      </c>
      <c r="L30" s="68">
        <f t="shared" si="8"/>
        <v>43709</v>
      </c>
      <c r="M30" s="68">
        <f t="shared" si="8"/>
        <v>43739</v>
      </c>
      <c r="N30" s="68">
        <f t="shared" si="8"/>
        <v>43770</v>
      </c>
      <c r="O30" s="68">
        <f t="shared" si="8"/>
        <v>43800</v>
      </c>
      <c r="P30" s="69" t="s">
        <v>3</v>
      </c>
    </row>
    <row r="31" spans="2:16" x14ac:dyDescent="0.35">
      <c r="B31" s="104" t="s">
        <v>29</v>
      </c>
      <c r="C31" s="31"/>
      <c r="D31" s="112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73">
        <f>SUM(D31:O31)</f>
        <v>0</v>
      </c>
    </row>
  </sheetData>
  <sheetProtection formatCells="0" formatColumns="0" formatRows="0" selectLockedCells="1"/>
  <mergeCells count="7">
    <mergeCell ref="B5:P5"/>
    <mergeCell ref="B3:C3"/>
    <mergeCell ref="D3:I3"/>
    <mergeCell ref="B2:C2"/>
    <mergeCell ref="D2:I2"/>
    <mergeCell ref="J2:K2"/>
    <mergeCell ref="L2:P2"/>
  </mergeCells>
  <pageMargins left="0.25" right="0.25" top="0.75" bottom="0.75" header="0.3" footer="0.3"/>
  <pageSetup scale="70" orientation="landscape" horizontalDpi="4294967293" verticalDpi="4294967293"/>
  <headerFooter>
    <oddFooter>&amp;C&amp;G</oddFoot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S29"/>
  <sheetViews>
    <sheetView showGridLines="0" zoomScale="90" zoomScaleNormal="90" zoomScalePageLayoutView="90" workbookViewId="0">
      <selection activeCell="E10" sqref="E10"/>
    </sheetView>
  </sheetViews>
  <sheetFormatPr defaultColWidth="0" defaultRowHeight="14.5" x14ac:dyDescent="0.35"/>
  <cols>
    <col min="1" max="1" width="2.36328125" style="6" customWidth="1"/>
    <col min="2" max="2" width="8.81640625" style="1" customWidth="1"/>
    <col min="3" max="3" width="28.453125" style="1" customWidth="1"/>
    <col min="4" max="8" width="12.6328125" style="2" customWidth="1"/>
    <col min="9" max="9" width="12.6328125" style="3" customWidth="1"/>
    <col min="10" max="10" width="12.6328125" style="4" customWidth="1"/>
    <col min="11" max="11" width="12.6328125" style="5" customWidth="1"/>
    <col min="12" max="12" width="9.1796875" style="6" customWidth="1"/>
    <col min="13" max="13" width="13.1796875" style="7" customWidth="1"/>
    <col min="14" max="14" width="13.1796875" style="8" customWidth="1"/>
    <col min="15" max="15" width="13.1796875" style="9" customWidth="1"/>
    <col min="16" max="16" width="3" style="9" customWidth="1"/>
    <col min="17" max="17" width="23.36328125" style="6" hidden="1" customWidth="1"/>
    <col min="18" max="18" width="0" style="6" hidden="1" customWidth="1"/>
    <col min="19" max="19" width="20" style="6" hidden="1" customWidth="1"/>
    <col min="20" max="16384" width="9.1796875" style="6" hidden="1"/>
  </cols>
  <sheetData>
    <row r="1" spans="2:19" ht="12" customHeight="1" x14ac:dyDescent="0.35"/>
    <row r="2" spans="2:19" s="11" customFormat="1" ht="33.75" customHeight="1" x14ac:dyDescent="0.35">
      <c r="B2" s="129" t="str">
        <f>"Payroll Summary for the month of " &amp;S4</f>
        <v>Payroll Summary for the month of September, 2019</v>
      </c>
      <c r="C2" s="130"/>
      <c r="D2" s="131" t="s">
        <v>30</v>
      </c>
      <c r="E2" s="10" t="s">
        <v>31</v>
      </c>
      <c r="F2" s="10" t="s">
        <v>32</v>
      </c>
      <c r="G2" s="10" t="s">
        <v>49</v>
      </c>
      <c r="H2" s="131" t="s">
        <v>46</v>
      </c>
      <c r="I2" s="136" t="s">
        <v>35</v>
      </c>
      <c r="J2" s="134" t="s">
        <v>17</v>
      </c>
      <c r="K2" s="127" t="s">
        <v>16</v>
      </c>
      <c r="M2" s="133" t="s">
        <v>41</v>
      </c>
      <c r="N2" s="134" t="s">
        <v>42</v>
      </c>
      <c r="O2" s="127" t="s">
        <v>16</v>
      </c>
      <c r="P2" s="12"/>
    </row>
    <row r="3" spans="2:19" s="16" customFormat="1" ht="18" customHeight="1" x14ac:dyDescent="0.35">
      <c r="B3" s="13" t="s">
        <v>2</v>
      </c>
      <c r="C3" s="14" t="s">
        <v>19</v>
      </c>
      <c r="D3" s="132"/>
      <c r="E3" s="15">
        <f>R5</f>
        <v>43712</v>
      </c>
      <c r="F3" s="15">
        <f>E3+14</f>
        <v>43726</v>
      </c>
      <c r="G3" s="15" t="str">
        <f>IF(F3+14&gt;R7,"n/a",F3+14)</f>
        <v>n/a</v>
      </c>
      <c r="H3" s="132"/>
      <c r="I3" s="137"/>
      <c r="J3" s="135"/>
      <c r="K3" s="128"/>
      <c r="M3" s="133"/>
      <c r="N3" s="135"/>
      <c r="O3" s="128"/>
      <c r="P3" s="17"/>
    </row>
    <row r="4" spans="2:19" s="16" customFormat="1" ht="18" customHeight="1" x14ac:dyDescent="0.35">
      <c r="B4" s="18"/>
      <c r="C4" s="19" t="s">
        <v>20</v>
      </c>
      <c r="D4" s="20">
        <f>-AUG!H4</f>
        <v>0</v>
      </c>
      <c r="E4" s="21"/>
      <c r="F4" s="22"/>
      <c r="G4" s="22"/>
      <c r="H4" s="23">
        <f>IF(G4=0,F4/14*(R$7-F$3),G4/14*(R$7-G$3))</f>
        <v>0</v>
      </c>
      <c r="I4" s="24">
        <f>SUM(D4:H4)</f>
        <v>0</v>
      </c>
      <c r="J4" s="25">
        <f>'PAYROLL BUDGET'!L8</f>
        <v>0</v>
      </c>
      <c r="K4" s="26">
        <f>I4-J4</f>
        <v>0</v>
      </c>
      <c r="M4" s="26">
        <f>I4+AUG!M4</f>
        <v>0</v>
      </c>
      <c r="N4" s="26">
        <f>J4+AUG!N4</f>
        <v>0</v>
      </c>
      <c r="O4" s="26">
        <f>M4-N4</f>
        <v>0</v>
      </c>
      <c r="P4" s="27"/>
      <c r="Q4" s="28" t="s">
        <v>33</v>
      </c>
      <c r="R4" s="29">
        <f>AUG!R7+1</f>
        <v>43709</v>
      </c>
      <c r="S4" s="28" t="str">
        <f>TEXT(R4,"MMMM, YYYY")</f>
        <v>September, 2019</v>
      </c>
    </row>
    <row r="5" spans="2:19" s="16" customFormat="1" ht="18" customHeight="1" x14ac:dyDescent="0.35">
      <c r="B5" s="18"/>
      <c r="C5" s="19" t="s">
        <v>21</v>
      </c>
      <c r="D5" s="20">
        <f>-AUG!H5</f>
        <v>0</v>
      </c>
      <c r="E5" s="22"/>
      <c r="F5" s="22"/>
      <c r="G5" s="22"/>
      <c r="H5" s="23">
        <f>IF(G5=0,F5/14*(R$7-F$3),G5/14*(R$7-G$3))</f>
        <v>0</v>
      </c>
      <c r="I5" s="24">
        <f>SUM(D5:H5)</f>
        <v>0</v>
      </c>
      <c r="J5" s="25">
        <f>'PAYROLL BUDGET'!L9</f>
        <v>0</v>
      </c>
      <c r="K5" s="26">
        <f>I5-J5</f>
        <v>0</v>
      </c>
      <c r="M5" s="26">
        <f>I5+AUG!M5</f>
        <v>0</v>
      </c>
      <c r="N5" s="26">
        <f>J5+AUG!N5</f>
        <v>0</v>
      </c>
      <c r="O5" s="26">
        <f>M5-N5</f>
        <v>0</v>
      </c>
      <c r="P5" s="27"/>
      <c r="Q5" s="28" t="s">
        <v>39</v>
      </c>
      <c r="R5" s="29">
        <f>AUG!R6+14</f>
        <v>43712</v>
      </c>
    </row>
    <row r="6" spans="2:19" s="16" customFormat="1" ht="18" customHeight="1" x14ac:dyDescent="0.35">
      <c r="B6" s="18"/>
      <c r="C6" s="19" t="s">
        <v>22</v>
      </c>
      <c r="D6" s="20">
        <f>-AUG!H6</f>
        <v>0</v>
      </c>
      <c r="E6" s="22"/>
      <c r="F6" s="22"/>
      <c r="G6" s="22"/>
      <c r="H6" s="23">
        <f>IF(G6=0,F6/14*(R$7-F$3),G6/14*(R$7-G$3))</f>
        <v>0</v>
      </c>
      <c r="I6" s="24">
        <f>SUM(D6:H6)</f>
        <v>0</v>
      </c>
      <c r="J6" s="25">
        <f>'PAYROLL BUDGET'!L10</f>
        <v>0</v>
      </c>
      <c r="K6" s="26">
        <f>I6-J6</f>
        <v>0</v>
      </c>
      <c r="M6" s="26">
        <f>I6+AUG!M6</f>
        <v>0</v>
      </c>
      <c r="N6" s="26">
        <f>J6+AUG!N6</f>
        <v>0</v>
      </c>
      <c r="O6" s="26">
        <f>M6-N6</f>
        <v>0</v>
      </c>
      <c r="P6" s="27"/>
      <c r="Q6" s="28" t="s">
        <v>40</v>
      </c>
      <c r="R6" s="29">
        <f>IF(G3&lt;=R7,G3,F3)</f>
        <v>43726</v>
      </c>
    </row>
    <row r="7" spans="2:19" s="16" customFormat="1" ht="18" customHeight="1" x14ac:dyDescent="0.35">
      <c r="B7" s="30" t="s">
        <v>50</v>
      </c>
      <c r="C7" s="31"/>
      <c r="D7" s="32">
        <f>AUG!H7*-1</f>
        <v>0</v>
      </c>
      <c r="E7" s="33">
        <f t="shared" ref="E7:J7" si="0">SUM(E4:E6)</f>
        <v>0</v>
      </c>
      <c r="F7" s="33">
        <f t="shared" si="0"/>
        <v>0</v>
      </c>
      <c r="G7" s="33">
        <f t="shared" si="0"/>
        <v>0</v>
      </c>
      <c r="H7" s="33">
        <f t="shared" si="0"/>
        <v>0</v>
      </c>
      <c r="I7" s="33">
        <f t="shared" si="0"/>
        <v>0</v>
      </c>
      <c r="J7" s="34">
        <f t="shared" si="0"/>
        <v>0</v>
      </c>
      <c r="K7" s="33">
        <f>I7-J7</f>
        <v>0</v>
      </c>
      <c r="M7" s="35">
        <f>I7+AUG!M7</f>
        <v>0</v>
      </c>
      <c r="N7" s="35">
        <f>J7+AUG!N7</f>
        <v>0</v>
      </c>
      <c r="O7" s="33">
        <f>M7-N7</f>
        <v>0</v>
      </c>
      <c r="P7" s="36"/>
      <c r="Q7" s="28" t="s">
        <v>34</v>
      </c>
      <c r="R7" s="29">
        <f>DATE(YEAR(R4),MONTH(R4)+1,DAY(R4))-1</f>
        <v>43738</v>
      </c>
    </row>
    <row r="8" spans="2:19" s="16" customFormat="1" ht="18" customHeight="1" x14ac:dyDescent="0.35">
      <c r="B8" s="37"/>
      <c r="C8" s="38"/>
      <c r="D8" s="39"/>
      <c r="E8" s="39"/>
      <c r="F8" s="39"/>
      <c r="G8" s="39"/>
      <c r="H8" s="39"/>
      <c r="I8" s="40"/>
      <c r="J8" s="41"/>
      <c r="K8" s="42"/>
      <c r="M8" s="40"/>
      <c r="N8" s="41"/>
      <c r="O8" s="42"/>
      <c r="P8" s="42"/>
    </row>
    <row r="9" spans="2:19" s="16" customFormat="1" ht="18" customHeight="1" x14ac:dyDescent="0.35">
      <c r="B9" s="43" t="s">
        <v>4</v>
      </c>
      <c r="C9" s="44" t="s">
        <v>5</v>
      </c>
      <c r="D9" s="45" t="s">
        <v>36</v>
      </c>
      <c r="E9" s="46" t="s">
        <v>31</v>
      </c>
      <c r="F9" s="46" t="s">
        <v>32</v>
      </c>
      <c r="G9" s="10" t="s">
        <v>48</v>
      </c>
      <c r="H9" s="45" t="s">
        <v>36</v>
      </c>
      <c r="I9" s="24" t="s">
        <v>37</v>
      </c>
      <c r="J9" s="25" t="s">
        <v>17</v>
      </c>
      <c r="K9" s="26" t="s">
        <v>16</v>
      </c>
      <c r="M9" s="47" t="s">
        <v>41</v>
      </c>
      <c r="N9" s="48" t="s">
        <v>42</v>
      </c>
      <c r="O9" s="45" t="s">
        <v>16</v>
      </c>
      <c r="P9" s="49"/>
    </row>
    <row r="10" spans="2:19" s="16" customFormat="1" ht="18" customHeight="1" x14ac:dyDescent="0.35">
      <c r="B10" s="30" t="s">
        <v>44</v>
      </c>
      <c r="C10" s="31"/>
      <c r="D10" s="32"/>
      <c r="E10" s="22"/>
      <c r="F10" s="22"/>
      <c r="G10" s="22"/>
      <c r="H10" s="50">
        <f>IF(G10=0,F10/14*(R$7-F$3),G10/14*(R$7-G$3))</f>
        <v>0</v>
      </c>
      <c r="I10" s="33">
        <f>SUM(D10:H10)</f>
        <v>0</v>
      </c>
      <c r="J10" s="51">
        <f>'PAYROLL BUDGET'!L14</f>
        <v>0</v>
      </c>
      <c r="K10" s="35">
        <f>I10-J10</f>
        <v>0</v>
      </c>
      <c r="M10" s="35">
        <f>I10+AUG!M10</f>
        <v>0</v>
      </c>
      <c r="N10" s="35">
        <f>J10+AUG!N10</f>
        <v>0</v>
      </c>
      <c r="O10" s="35">
        <f>M10-N10</f>
        <v>0</v>
      </c>
      <c r="P10" s="27"/>
    </row>
    <row r="11" spans="2:19" s="16" customFormat="1" ht="18" customHeight="1" x14ac:dyDescent="0.35">
      <c r="B11" s="37"/>
      <c r="C11" s="38"/>
      <c r="D11" s="39"/>
      <c r="E11" s="39"/>
      <c r="F11" s="39"/>
      <c r="G11" s="39"/>
      <c r="H11" s="39"/>
      <c r="I11" s="40"/>
      <c r="J11" s="41"/>
      <c r="K11" s="42"/>
      <c r="M11" s="40"/>
      <c r="N11" s="41"/>
      <c r="O11" s="42"/>
      <c r="P11" s="42"/>
    </row>
    <row r="12" spans="2:19" s="16" customFormat="1" ht="18" customHeight="1" x14ac:dyDescent="0.35">
      <c r="B12" s="43" t="s">
        <v>6</v>
      </c>
      <c r="C12" s="44" t="s">
        <v>7</v>
      </c>
      <c r="D12" s="45" t="s">
        <v>36</v>
      </c>
      <c r="E12" s="46" t="s">
        <v>31</v>
      </c>
      <c r="F12" s="46" t="s">
        <v>32</v>
      </c>
      <c r="G12" s="10" t="s">
        <v>48</v>
      </c>
      <c r="H12" s="45" t="s">
        <v>36</v>
      </c>
      <c r="I12" s="24" t="s">
        <v>37</v>
      </c>
      <c r="J12" s="25" t="s">
        <v>17</v>
      </c>
      <c r="K12" s="26" t="s">
        <v>16</v>
      </c>
      <c r="M12" s="47" t="s">
        <v>41</v>
      </c>
      <c r="N12" s="48" t="s">
        <v>42</v>
      </c>
      <c r="O12" s="45" t="s">
        <v>16</v>
      </c>
      <c r="P12" s="49"/>
    </row>
    <row r="13" spans="2:19" s="16" customFormat="1" ht="18" customHeight="1" x14ac:dyDescent="0.35">
      <c r="B13" s="18"/>
      <c r="C13" s="52" t="s">
        <v>23</v>
      </c>
      <c r="D13" s="20">
        <f>-AUG!H13</f>
        <v>0</v>
      </c>
      <c r="E13" s="22"/>
      <c r="F13" s="22"/>
      <c r="G13" s="22"/>
      <c r="H13" s="50">
        <f t="shared" ref="H13:H14" si="1">IF(G13=0,F13/14*(R$7-F$3),G13/14*(R$7-G$3))</f>
        <v>0</v>
      </c>
      <c r="I13" s="24">
        <f>SUM(D13:H13)</f>
        <v>0</v>
      </c>
      <c r="J13" s="25">
        <f>'PAYROLL BUDGET'!L17</f>
        <v>0</v>
      </c>
      <c r="K13" s="23">
        <f>I13-J13</f>
        <v>0</v>
      </c>
      <c r="M13" s="26">
        <f>I13+AUG!M13</f>
        <v>0</v>
      </c>
      <c r="N13" s="26">
        <f>J13+AUG!N13</f>
        <v>0</v>
      </c>
      <c r="O13" s="23">
        <f>M13-N13</f>
        <v>0</v>
      </c>
      <c r="P13" s="53"/>
    </row>
    <row r="14" spans="2:19" s="16" customFormat="1" ht="18" customHeight="1" x14ac:dyDescent="0.35">
      <c r="B14" s="18"/>
      <c r="C14" s="52" t="s">
        <v>24</v>
      </c>
      <c r="D14" s="20">
        <f>-AUG!H14</f>
        <v>0</v>
      </c>
      <c r="E14" s="22"/>
      <c r="F14" s="22"/>
      <c r="G14" s="22"/>
      <c r="H14" s="50">
        <f t="shared" si="1"/>
        <v>0</v>
      </c>
      <c r="I14" s="24">
        <f>SUM(D14:H14)</f>
        <v>0</v>
      </c>
      <c r="J14" s="25">
        <f>'PAYROLL BUDGET'!L18</f>
        <v>0</v>
      </c>
      <c r="K14" s="23">
        <f>I14-J14</f>
        <v>0</v>
      </c>
      <c r="M14" s="26">
        <f>I14+AUG!M14</f>
        <v>0</v>
      </c>
      <c r="N14" s="26">
        <f>J14+AUG!N14</f>
        <v>0</v>
      </c>
      <c r="O14" s="23">
        <f>M14-N14</f>
        <v>0</v>
      </c>
      <c r="P14" s="53"/>
    </row>
    <row r="15" spans="2:19" s="16" customFormat="1" ht="18" customHeight="1" x14ac:dyDescent="0.35">
      <c r="B15" s="30" t="s">
        <v>25</v>
      </c>
      <c r="C15" s="31"/>
      <c r="D15" s="32">
        <f>AUG!H15*-1</f>
        <v>0</v>
      </c>
      <c r="E15" s="50">
        <f>SUM(E12:E14)</f>
        <v>0</v>
      </c>
      <c r="F15" s="50">
        <f>SUM(F12:F14)</f>
        <v>0</v>
      </c>
      <c r="G15" s="50">
        <f>SUM(G12:G14)</f>
        <v>0</v>
      </c>
      <c r="H15" s="50">
        <f>SUM(H12:H14)</f>
        <v>0</v>
      </c>
      <c r="I15" s="50">
        <f>SUM(D15:H15)</f>
        <v>0</v>
      </c>
      <c r="J15" s="34">
        <f>SUM(J13:J14)</f>
        <v>0</v>
      </c>
      <c r="K15" s="50">
        <f>I15-J15</f>
        <v>0</v>
      </c>
      <c r="M15" s="35">
        <f>I15+AUG!M15</f>
        <v>0</v>
      </c>
      <c r="N15" s="35">
        <f>J15+AUG!N15</f>
        <v>0</v>
      </c>
      <c r="O15" s="33">
        <f>M15-N15</f>
        <v>0</v>
      </c>
      <c r="P15" s="36"/>
    </row>
    <row r="16" spans="2:19" s="16" customFormat="1" ht="18" customHeight="1" x14ac:dyDescent="0.35">
      <c r="B16" s="54"/>
      <c r="C16" s="54"/>
      <c r="D16" s="39"/>
      <c r="E16" s="39"/>
      <c r="F16" s="39"/>
      <c r="G16" s="39"/>
      <c r="H16" s="39"/>
      <c r="I16" s="40"/>
      <c r="J16" s="41"/>
      <c r="K16" s="42"/>
      <c r="M16" s="40"/>
      <c r="N16" s="41"/>
      <c r="O16" s="42"/>
      <c r="P16" s="42"/>
    </row>
    <row r="17" spans="2:16" s="16" customFormat="1" ht="18" customHeight="1" x14ac:dyDescent="0.35">
      <c r="B17" s="43" t="s">
        <v>8</v>
      </c>
      <c r="C17" s="44" t="s">
        <v>9</v>
      </c>
      <c r="D17" s="45"/>
      <c r="E17" s="46"/>
      <c r="F17" s="46"/>
      <c r="G17" s="10"/>
      <c r="H17" s="45"/>
      <c r="I17" s="24"/>
      <c r="J17" s="25"/>
      <c r="K17" s="26"/>
      <c r="M17" s="47"/>
      <c r="N17" s="48"/>
      <c r="O17" s="45"/>
      <c r="P17" s="49"/>
    </row>
    <row r="18" spans="2:16" s="16" customFormat="1" ht="18" customHeight="1" x14ac:dyDescent="0.35">
      <c r="B18" s="30" t="s">
        <v>26</v>
      </c>
      <c r="C18" s="31"/>
      <c r="D18" s="32"/>
      <c r="E18" s="22"/>
      <c r="F18" s="22"/>
      <c r="G18" s="22"/>
      <c r="H18" s="50"/>
      <c r="I18" s="33"/>
      <c r="J18" s="51"/>
      <c r="K18" s="35"/>
      <c r="M18" s="35"/>
      <c r="N18" s="35"/>
      <c r="O18" s="35"/>
      <c r="P18" s="27"/>
    </row>
    <row r="19" spans="2:16" s="16" customFormat="1" ht="18" customHeight="1" x14ac:dyDescent="0.35">
      <c r="B19" s="37"/>
      <c r="C19" s="38"/>
      <c r="D19" s="39"/>
      <c r="E19" s="39"/>
      <c r="F19" s="39"/>
      <c r="G19" s="39"/>
      <c r="H19" s="39"/>
      <c r="I19" s="40"/>
      <c r="J19" s="41"/>
      <c r="K19" s="42"/>
      <c r="M19" s="40"/>
      <c r="N19" s="41"/>
      <c r="O19" s="42"/>
      <c r="P19" s="42"/>
    </row>
    <row r="20" spans="2:16" s="16" customFormat="1" ht="18" customHeight="1" x14ac:dyDescent="0.35">
      <c r="B20" s="43" t="s">
        <v>10</v>
      </c>
      <c r="C20" s="44" t="s">
        <v>11</v>
      </c>
      <c r="D20" s="45" t="s">
        <v>36</v>
      </c>
      <c r="E20" s="46" t="s">
        <v>31</v>
      </c>
      <c r="F20" s="46" t="s">
        <v>32</v>
      </c>
      <c r="G20" s="10" t="s">
        <v>48</v>
      </c>
      <c r="H20" s="45" t="s">
        <v>36</v>
      </c>
      <c r="I20" s="24" t="s">
        <v>37</v>
      </c>
      <c r="J20" s="25" t="s">
        <v>17</v>
      </c>
      <c r="K20" s="26" t="s">
        <v>16</v>
      </c>
      <c r="M20" s="47" t="s">
        <v>41</v>
      </c>
      <c r="N20" s="48" t="s">
        <v>42</v>
      </c>
      <c r="O20" s="45" t="s">
        <v>16</v>
      </c>
      <c r="P20" s="49"/>
    </row>
    <row r="21" spans="2:16" s="16" customFormat="1" ht="18" customHeight="1" x14ac:dyDescent="0.35">
      <c r="B21" s="30" t="s">
        <v>27</v>
      </c>
      <c r="C21" s="31"/>
      <c r="D21" s="32">
        <f>-AUG!H21</f>
        <v>0</v>
      </c>
      <c r="E21" s="22"/>
      <c r="F21" s="22"/>
      <c r="G21" s="22"/>
      <c r="H21" s="50">
        <f>IF(G21=0,F21/14*(R$7-F$3),G21/14*(R$7-G$3))</f>
        <v>0</v>
      </c>
      <c r="I21" s="33">
        <f>SUM(D21:H21)</f>
        <v>0</v>
      </c>
      <c r="J21" s="51">
        <f>'PAYROLL BUDGET'!L25</f>
        <v>0</v>
      </c>
      <c r="K21" s="35">
        <f>I21-J21</f>
        <v>0</v>
      </c>
      <c r="M21" s="35">
        <f>I21+AUG!M21</f>
        <v>0</v>
      </c>
      <c r="N21" s="35">
        <f>J21+AUG!N21</f>
        <v>0</v>
      </c>
      <c r="O21" s="35">
        <f>M21-N21</f>
        <v>0</v>
      </c>
      <c r="P21" s="27"/>
    </row>
    <row r="22" spans="2:16" s="16" customFormat="1" ht="18" customHeight="1" x14ac:dyDescent="0.35">
      <c r="B22" s="37"/>
      <c r="C22" s="38"/>
      <c r="D22" s="39"/>
      <c r="E22" s="39"/>
      <c r="F22" s="39"/>
      <c r="G22" s="39"/>
      <c r="H22" s="39"/>
      <c r="I22" s="40"/>
      <c r="J22" s="41"/>
      <c r="K22" s="42"/>
      <c r="M22" s="40"/>
      <c r="N22" s="41"/>
      <c r="O22" s="42"/>
      <c r="P22" s="42"/>
    </row>
    <row r="23" spans="2:16" s="16" customFormat="1" ht="18" customHeight="1" x14ac:dyDescent="0.35">
      <c r="B23" s="43" t="s">
        <v>12</v>
      </c>
      <c r="C23" s="44" t="s">
        <v>13</v>
      </c>
      <c r="D23" s="45" t="s">
        <v>36</v>
      </c>
      <c r="E23" s="46" t="s">
        <v>31</v>
      </c>
      <c r="F23" s="46" t="s">
        <v>32</v>
      </c>
      <c r="G23" s="10" t="s">
        <v>48</v>
      </c>
      <c r="H23" s="45" t="s">
        <v>36</v>
      </c>
      <c r="I23" s="24" t="s">
        <v>37</v>
      </c>
      <c r="J23" s="25" t="s">
        <v>17</v>
      </c>
      <c r="K23" s="26" t="s">
        <v>16</v>
      </c>
      <c r="M23" s="47" t="s">
        <v>41</v>
      </c>
      <c r="N23" s="48" t="s">
        <v>42</v>
      </c>
      <c r="O23" s="45" t="s">
        <v>16</v>
      </c>
      <c r="P23" s="49"/>
    </row>
    <row r="24" spans="2:16" s="16" customFormat="1" ht="18" customHeight="1" x14ac:dyDescent="0.35">
      <c r="B24" s="30" t="s">
        <v>28</v>
      </c>
      <c r="C24" s="31"/>
      <c r="D24" s="32">
        <f>-AUG!H24</f>
        <v>0</v>
      </c>
      <c r="E24" s="22"/>
      <c r="F24" s="22"/>
      <c r="G24" s="22"/>
      <c r="H24" s="50">
        <f>IF(G24=0,F24/14*(R$7-F$3),G24/14*(R$7-G$3))</f>
        <v>0</v>
      </c>
      <c r="I24" s="33">
        <f>SUM(D24:H24)</f>
        <v>0</v>
      </c>
      <c r="J24" s="51">
        <f>'PAYROLL BUDGET'!L28</f>
        <v>0</v>
      </c>
      <c r="K24" s="35">
        <f>I24-J24</f>
        <v>0</v>
      </c>
      <c r="M24" s="35">
        <f>I24+AUG!M24</f>
        <v>0</v>
      </c>
      <c r="N24" s="35">
        <f>J24+AUG!N24</f>
        <v>0</v>
      </c>
      <c r="O24" s="35">
        <f>M24-N24</f>
        <v>0</v>
      </c>
      <c r="P24" s="27"/>
    </row>
    <row r="25" spans="2:16" s="16" customFormat="1" ht="18" customHeight="1" x14ac:dyDescent="0.35">
      <c r="B25" s="37"/>
      <c r="C25" s="38"/>
      <c r="D25" s="39"/>
      <c r="E25" s="39"/>
      <c r="F25" s="39"/>
      <c r="G25" s="39"/>
      <c r="H25" s="39"/>
      <c r="I25" s="40"/>
      <c r="J25" s="41"/>
      <c r="K25" s="42"/>
      <c r="M25" s="40"/>
      <c r="N25" s="41"/>
      <c r="O25" s="42"/>
      <c r="P25" s="42"/>
    </row>
    <row r="26" spans="2:16" s="16" customFormat="1" ht="18" customHeight="1" x14ac:dyDescent="0.35">
      <c r="B26" s="43" t="s">
        <v>14</v>
      </c>
      <c r="C26" s="44" t="s">
        <v>15</v>
      </c>
      <c r="D26" s="45" t="s">
        <v>36</v>
      </c>
      <c r="E26" s="46" t="s">
        <v>31</v>
      </c>
      <c r="F26" s="46" t="s">
        <v>32</v>
      </c>
      <c r="G26" s="10" t="s">
        <v>48</v>
      </c>
      <c r="H26" s="45" t="s">
        <v>36</v>
      </c>
      <c r="I26" s="24" t="s">
        <v>37</v>
      </c>
      <c r="J26" s="25" t="s">
        <v>17</v>
      </c>
      <c r="K26" s="26" t="s">
        <v>16</v>
      </c>
      <c r="M26" s="55" t="s">
        <v>41</v>
      </c>
      <c r="N26" s="56" t="s">
        <v>42</v>
      </c>
      <c r="O26" s="57" t="s">
        <v>16</v>
      </c>
      <c r="P26" s="58"/>
    </row>
    <row r="27" spans="2:16" ht="18" customHeight="1" x14ac:dyDescent="0.35">
      <c r="B27" s="30" t="s">
        <v>29</v>
      </c>
      <c r="C27" s="31"/>
      <c r="D27" s="32">
        <f>-AUG!H27</f>
        <v>0</v>
      </c>
      <c r="E27" s="22"/>
      <c r="F27" s="22"/>
      <c r="G27" s="22"/>
      <c r="H27" s="50">
        <f>IF(G27=0,F27/14*(R$7-F$3),G27/14*(R$7-G$3))</f>
        <v>0</v>
      </c>
      <c r="I27" s="59">
        <f>SUM(D27:H27)</f>
        <v>0</v>
      </c>
      <c r="J27" s="51">
        <f>'PAYROLL BUDGET'!L31</f>
        <v>0</v>
      </c>
      <c r="K27" s="60">
        <f>I27-J27</f>
        <v>0</v>
      </c>
      <c r="M27" s="35">
        <f>I27+AUG!M27</f>
        <v>0</v>
      </c>
      <c r="N27" s="35">
        <f>J27+AUG!N27</f>
        <v>0</v>
      </c>
      <c r="O27" s="35">
        <f>M27-N27</f>
        <v>0</v>
      </c>
      <c r="P27" s="27"/>
    </row>
    <row r="28" spans="2:16" ht="18" customHeight="1" x14ac:dyDescent="0.35"/>
    <row r="29" spans="2:16" ht="18" customHeight="1" x14ac:dyDescent="0.35">
      <c r="B29" s="61" t="s">
        <v>38</v>
      </c>
      <c r="C29" s="62"/>
      <c r="D29" s="63">
        <f>SUM(D27,D24,D21,D18,D15,D10,D7)</f>
        <v>0</v>
      </c>
      <c r="E29" s="63">
        <f t="shared" ref="E29:K29" si="2">SUM(E27,E24,E21,E18,E15,E10,E7)</f>
        <v>0</v>
      </c>
      <c r="F29" s="63">
        <f t="shared" si="2"/>
        <v>0</v>
      </c>
      <c r="G29" s="63">
        <f t="shared" si="2"/>
        <v>0</v>
      </c>
      <c r="H29" s="63">
        <f t="shared" si="2"/>
        <v>0</v>
      </c>
      <c r="I29" s="63">
        <f t="shared" si="2"/>
        <v>0</v>
      </c>
      <c r="J29" s="63">
        <f t="shared" si="2"/>
        <v>0</v>
      </c>
      <c r="K29" s="63">
        <f t="shared" si="2"/>
        <v>0</v>
      </c>
      <c r="M29" s="35">
        <f>I29+AUG!M29</f>
        <v>0</v>
      </c>
      <c r="N29" s="35">
        <f>J29+AUG!N29</f>
        <v>0</v>
      </c>
      <c r="O29" s="35">
        <f>SUM(O27,O24,O21,O18,O15,O10,O7)</f>
        <v>0</v>
      </c>
      <c r="P29" s="64"/>
    </row>
  </sheetData>
  <sheetProtection formatCells="0" formatColumns="0" formatRows="0" selectLockedCells="1"/>
  <mergeCells count="9">
    <mergeCell ref="M2:M3"/>
    <mergeCell ref="N2:N3"/>
    <mergeCell ref="O2:O3"/>
    <mergeCell ref="B2:C2"/>
    <mergeCell ref="D2:D3"/>
    <mergeCell ref="H2:H3"/>
    <mergeCell ref="I2:I3"/>
    <mergeCell ref="J2:J3"/>
    <mergeCell ref="K2:K3"/>
  </mergeCells>
  <conditionalFormatting sqref="G27 G10 G13:G14 G18 G21">
    <cfRule type="expression" dxfId="28" priority="21">
      <formula>$G$3="n/a"</formula>
    </cfRule>
  </conditionalFormatting>
  <conditionalFormatting sqref="G10">
    <cfRule type="expression" dxfId="27" priority="18">
      <formula>$G$3="n/a"</formula>
    </cfRule>
  </conditionalFormatting>
  <conditionalFormatting sqref="G10">
    <cfRule type="expression" dxfId="26" priority="17">
      <formula>$G$3="n/a"</formula>
    </cfRule>
  </conditionalFormatting>
  <conditionalFormatting sqref="G13:G14">
    <cfRule type="expression" dxfId="25" priority="16">
      <formula>$G$3="n/a"</formula>
    </cfRule>
  </conditionalFormatting>
  <conditionalFormatting sqref="G13:G14">
    <cfRule type="expression" dxfId="24" priority="15">
      <formula>$G$3="n/a"</formula>
    </cfRule>
  </conditionalFormatting>
  <conditionalFormatting sqref="G18">
    <cfRule type="expression" dxfId="23" priority="14">
      <formula>$G$3="n/a"</formula>
    </cfRule>
  </conditionalFormatting>
  <conditionalFormatting sqref="G18">
    <cfRule type="expression" dxfId="22" priority="13">
      <formula>$G$3="n/a"</formula>
    </cfRule>
  </conditionalFormatting>
  <conditionalFormatting sqref="G21">
    <cfRule type="expression" dxfId="21" priority="12">
      <formula>$G$3="n/a"</formula>
    </cfRule>
  </conditionalFormatting>
  <conditionalFormatting sqref="G21">
    <cfRule type="expression" dxfId="20" priority="11">
      <formula>$G$3="n/a"</formula>
    </cfRule>
  </conditionalFormatting>
  <conditionalFormatting sqref="G27">
    <cfRule type="expression" dxfId="19" priority="8">
      <formula>$G$3="n/a"</formula>
    </cfRule>
  </conditionalFormatting>
  <conditionalFormatting sqref="G27">
    <cfRule type="expression" dxfId="18" priority="7">
      <formula>$G$3="n/a"</formula>
    </cfRule>
  </conditionalFormatting>
  <conditionalFormatting sqref="G24">
    <cfRule type="expression" dxfId="17" priority="6">
      <formula>$G$3="n/a"</formula>
    </cfRule>
  </conditionalFormatting>
  <conditionalFormatting sqref="G24">
    <cfRule type="expression" dxfId="16" priority="5">
      <formula>$G$3="n/a"</formula>
    </cfRule>
  </conditionalFormatting>
  <conditionalFormatting sqref="G24">
    <cfRule type="expression" dxfId="15" priority="4">
      <formula>$G$3="n/a"</formula>
    </cfRule>
  </conditionalFormatting>
  <conditionalFormatting sqref="G4:G6">
    <cfRule type="expression" dxfId="14" priority="3">
      <formula>$G$3="n/a"</formula>
    </cfRule>
  </conditionalFormatting>
  <conditionalFormatting sqref="G4:G6">
    <cfRule type="expression" dxfId="13" priority="2">
      <formula>$G$3="n/a"</formula>
    </cfRule>
  </conditionalFormatting>
  <conditionalFormatting sqref="G4:G6">
    <cfRule type="expression" dxfId="12" priority="1">
      <formula>$G$3="n/a"</formula>
    </cfRule>
  </conditionalFormatting>
  <pageMargins left="0.25" right="0.25" top="0.75" bottom="0.75" header="0.3" footer="0.3"/>
  <pageSetup scale="66" orientation="landscape" horizontalDpi="4294967293" verticalDpi="4294967293"/>
  <headerFooter>
    <oddFooter>&amp;C&amp;G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S29"/>
  <sheetViews>
    <sheetView showGridLines="0" topLeftCell="A17" zoomScale="90" zoomScaleNormal="90" zoomScalePageLayoutView="90" workbookViewId="0">
      <selection activeCell="E10" sqref="E10"/>
    </sheetView>
  </sheetViews>
  <sheetFormatPr defaultColWidth="0" defaultRowHeight="14.5" x14ac:dyDescent="0.35"/>
  <cols>
    <col min="1" max="1" width="2.36328125" style="6" customWidth="1"/>
    <col min="2" max="2" width="8.81640625" style="1" customWidth="1"/>
    <col min="3" max="3" width="28.453125" style="1" customWidth="1"/>
    <col min="4" max="8" width="12.6328125" style="2" customWidth="1"/>
    <col min="9" max="9" width="12.6328125" style="3" customWidth="1"/>
    <col min="10" max="10" width="12.6328125" style="4" customWidth="1"/>
    <col min="11" max="11" width="12.6328125" style="5" customWidth="1"/>
    <col min="12" max="12" width="9.1796875" style="6" customWidth="1"/>
    <col min="13" max="13" width="13.1796875" style="7" customWidth="1"/>
    <col min="14" max="14" width="13.1796875" style="8" customWidth="1"/>
    <col min="15" max="15" width="13.1796875" style="9" customWidth="1"/>
    <col min="16" max="16" width="3" style="9" customWidth="1"/>
    <col min="17" max="17" width="23.36328125" style="6" hidden="1" customWidth="1"/>
    <col min="18" max="18" width="0" style="6" hidden="1" customWidth="1"/>
    <col min="19" max="19" width="20" style="6" hidden="1" customWidth="1"/>
    <col min="20" max="16384" width="9.1796875" style="6" hidden="1"/>
  </cols>
  <sheetData>
    <row r="1" spans="2:19" ht="12" customHeight="1" x14ac:dyDescent="0.35"/>
    <row r="2" spans="2:19" s="11" customFormat="1" ht="33.75" customHeight="1" x14ac:dyDescent="0.35">
      <c r="B2" s="129" t="str">
        <f>"Payroll Summary for the month of " &amp;S4</f>
        <v>Payroll Summary for the month of October, 2019</v>
      </c>
      <c r="C2" s="130"/>
      <c r="D2" s="131" t="s">
        <v>30</v>
      </c>
      <c r="E2" s="10" t="s">
        <v>31</v>
      </c>
      <c r="F2" s="10" t="s">
        <v>32</v>
      </c>
      <c r="G2" s="10" t="s">
        <v>49</v>
      </c>
      <c r="H2" s="131" t="s">
        <v>46</v>
      </c>
      <c r="I2" s="136" t="s">
        <v>35</v>
      </c>
      <c r="J2" s="134" t="s">
        <v>17</v>
      </c>
      <c r="K2" s="127" t="s">
        <v>16</v>
      </c>
      <c r="M2" s="133" t="s">
        <v>41</v>
      </c>
      <c r="N2" s="134" t="s">
        <v>42</v>
      </c>
      <c r="O2" s="127" t="s">
        <v>16</v>
      </c>
      <c r="P2" s="12"/>
    </row>
    <row r="3" spans="2:19" s="16" customFormat="1" ht="18" customHeight="1" x14ac:dyDescent="0.35">
      <c r="B3" s="13" t="s">
        <v>2</v>
      </c>
      <c r="C3" s="14" t="s">
        <v>19</v>
      </c>
      <c r="D3" s="132"/>
      <c r="E3" s="15">
        <f>R5</f>
        <v>43740</v>
      </c>
      <c r="F3" s="15">
        <f>E3+14</f>
        <v>43754</v>
      </c>
      <c r="G3" s="15">
        <f>IF(F3+14&gt;R7,"n/a",F3+14)</f>
        <v>43768</v>
      </c>
      <c r="H3" s="132"/>
      <c r="I3" s="137"/>
      <c r="J3" s="135"/>
      <c r="K3" s="128"/>
      <c r="M3" s="133"/>
      <c r="N3" s="135"/>
      <c r="O3" s="128"/>
      <c r="P3" s="17"/>
    </row>
    <row r="4" spans="2:19" s="16" customFormat="1" ht="18" customHeight="1" x14ac:dyDescent="0.35">
      <c r="B4" s="18"/>
      <c r="C4" s="19" t="s">
        <v>20</v>
      </c>
      <c r="D4" s="20">
        <f>-SEP!H4</f>
        <v>0</v>
      </c>
      <c r="E4" s="22"/>
      <c r="F4" s="22"/>
      <c r="G4" s="22"/>
      <c r="H4" s="23">
        <f>IF(G4=0,F4/14*(R$7-F$3),G4/14*(R$7-G$3))</f>
        <v>0</v>
      </c>
      <c r="I4" s="24">
        <f>SUM(D4:H4)</f>
        <v>0</v>
      </c>
      <c r="J4" s="25">
        <f>'PAYROLL BUDGET'!M8</f>
        <v>0</v>
      </c>
      <c r="K4" s="26">
        <f>I4-J4</f>
        <v>0</v>
      </c>
      <c r="M4" s="26">
        <f>I4+SEP!M4</f>
        <v>0</v>
      </c>
      <c r="N4" s="26">
        <f>J4+SEP!N4</f>
        <v>0</v>
      </c>
      <c r="O4" s="26">
        <f>M4-N4</f>
        <v>0</v>
      </c>
      <c r="P4" s="27"/>
      <c r="Q4" s="28" t="s">
        <v>33</v>
      </c>
      <c r="R4" s="29">
        <f>SEP!R7+1</f>
        <v>43739</v>
      </c>
      <c r="S4" s="28" t="str">
        <f>TEXT(R4,"MMMM, YYYY")</f>
        <v>October, 2019</v>
      </c>
    </row>
    <row r="5" spans="2:19" s="16" customFormat="1" ht="18" customHeight="1" x14ac:dyDescent="0.35">
      <c r="B5" s="18"/>
      <c r="C5" s="19" t="s">
        <v>21</v>
      </c>
      <c r="D5" s="20">
        <f>-SEP!H5</f>
        <v>0</v>
      </c>
      <c r="E5" s="22"/>
      <c r="F5" s="22"/>
      <c r="G5" s="22"/>
      <c r="H5" s="23">
        <f>IF(G5=0,F5/14*(R$7-F$3),G5/14*(R$7-G$3))</f>
        <v>0</v>
      </c>
      <c r="I5" s="24">
        <f>SUM(D5:H5)</f>
        <v>0</v>
      </c>
      <c r="J5" s="25">
        <f>'PAYROLL BUDGET'!M9</f>
        <v>0</v>
      </c>
      <c r="K5" s="26">
        <f>I5-J5</f>
        <v>0</v>
      </c>
      <c r="M5" s="26">
        <f>I5+SEP!M5</f>
        <v>0</v>
      </c>
      <c r="N5" s="26">
        <f>J5+SEP!N5</f>
        <v>0</v>
      </c>
      <c r="O5" s="26">
        <f>M5-N5</f>
        <v>0</v>
      </c>
      <c r="P5" s="27"/>
      <c r="Q5" s="28" t="s">
        <v>39</v>
      </c>
      <c r="R5" s="29">
        <f>SEP!R6+14</f>
        <v>43740</v>
      </c>
    </row>
    <row r="6" spans="2:19" s="16" customFormat="1" ht="18" customHeight="1" x14ac:dyDescent="0.35">
      <c r="B6" s="18"/>
      <c r="C6" s="19" t="s">
        <v>22</v>
      </c>
      <c r="D6" s="20">
        <f>-SEP!H6</f>
        <v>0</v>
      </c>
      <c r="E6" s="22"/>
      <c r="F6" s="22"/>
      <c r="G6" s="22"/>
      <c r="H6" s="23">
        <f>IF(G6=0,F6/14*(R$7-F$3),G6/14*(R$7-G$3))</f>
        <v>0</v>
      </c>
      <c r="I6" s="24">
        <f>SUM(D6:H6)</f>
        <v>0</v>
      </c>
      <c r="J6" s="25">
        <f>'PAYROLL BUDGET'!M10</f>
        <v>0</v>
      </c>
      <c r="K6" s="26">
        <f>I6-J6</f>
        <v>0</v>
      </c>
      <c r="M6" s="26">
        <f>I6+SEP!M6</f>
        <v>0</v>
      </c>
      <c r="N6" s="26">
        <f>J6+SEP!N6</f>
        <v>0</v>
      </c>
      <c r="O6" s="26">
        <f>M6-N6</f>
        <v>0</v>
      </c>
      <c r="P6" s="27"/>
      <c r="Q6" s="28" t="s">
        <v>40</v>
      </c>
      <c r="R6" s="29">
        <f>IF(G3&lt;=R7,G3,F3)</f>
        <v>43768</v>
      </c>
    </row>
    <row r="7" spans="2:19" s="16" customFormat="1" ht="18" customHeight="1" x14ac:dyDescent="0.35">
      <c r="B7" s="30" t="s">
        <v>50</v>
      </c>
      <c r="C7" s="31"/>
      <c r="D7" s="32">
        <f>SEP!H7*-1</f>
        <v>0</v>
      </c>
      <c r="E7" s="33">
        <f t="shared" ref="E7:J7" si="0">SUM(E4:E6)</f>
        <v>0</v>
      </c>
      <c r="F7" s="33">
        <f t="shared" si="0"/>
        <v>0</v>
      </c>
      <c r="G7" s="33">
        <f t="shared" si="0"/>
        <v>0</v>
      </c>
      <c r="H7" s="33">
        <f t="shared" si="0"/>
        <v>0</v>
      </c>
      <c r="I7" s="33">
        <f t="shared" si="0"/>
        <v>0</v>
      </c>
      <c r="J7" s="34">
        <f t="shared" si="0"/>
        <v>0</v>
      </c>
      <c r="K7" s="33">
        <f>I7-J7</f>
        <v>0</v>
      </c>
      <c r="M7" s="35">
        <f>I7+SEP!M7</f>
        <v>0</v>
      </c>
      <c r="N7" s="35">
        <f>J7+SEP!N7</f>
        <v>0</v>
      </c>
      <c r="O7" s="33">
        <f>M7-N7</f>
        <v>0</v>
      </c>
      <c r="P7" s="36"/>
      <c r="Q7" s="28" t="s">
        <v>34</v>
      </c>
      <c r="R7" s="29">
        <f>DATE(YEAR(R4),MONTH(R4)+1,DAY(R4))-1</f>
        <v>43769</v>
      </c>
    </row>
    <row r="8" spans="2:19" s="16" customFormat="1" ht="18" customHeight="1" x14ac:dyDescent="0.35">
      <c r="B8" s="37"/>
      <c r="C8" s="38"/>
      <c r="D8" s="39"/>
      <c r="E8" s="39"/>
      <c r="F8" s="39"/>
      <c r="G8" s="39"/>
      <c r="H8" s="39"/>
      <c r="I8" s="40"/>
      <c r="J8" s="41"/>
      <c r="K8" s="42"/>
      <c r="M8" s="40"/>
      <c r="N8" s="41"/>
      <c r="O8" s="42"/>
      <c r="P8" s="42"/>
    </row>
    <row r="9" spans="2:19" s="16" customFormat="1" ht="18" customHeight="1" x14ac:dyDescent="0.35">
      <c r="B9" s="43" t="s">
        <v>4</v>
      </c>
      <c r="C9" s="44" t="s">
        <v>5</v>
      </c>
      <c r="D9" s="45" t="s">
        <v>36</v>
      </c>
      <c r="E9" s="46" t="s">
        <v>31</v>
      </c>
      <c r="F9" s="46" t="s">
        <v>32</v>
      </c>
      <c r="G9" s="10" t="s">
        <v>48</v>
      </c>
      <c r="H9" s="45" t="s">
        <v>36</v>
      </c>
      <c r="I9" s="24" t="s">
        <v>37</v>
      </c>
      <c r="J9" s="25" t="s">
        <v>17</v>
      </c>
      <c r="K9" s="26" t="s">
        <v>16</v>
      </c>
      <c r="M9" s="47" t="s">
        <v>41</v>
      </c>
      <c r="N9" s="48" t="s">
        <v>42</v>
      </c>
      <c r="O9" s="45" t="s">
        <v>16</v>
      </c>
      <c r="P9" s="49"/>
    </row>
    <row r="10" spans="2:19" s="16" customFormat="1" ht="18" customHeight="1" x14ac:dyDescent="0.35">
      <c r="B10" s="30" t="s">
        <v>44</v>
      </c>
      <c r="C10" s="31"/>
      <c r="D10" s="32"/>
      <c r="E10" s="22"/>
      <c r="F10" s="22"/>
      <c r="G10" s="22"/>
      <c r="H10" s="50">
        <f>IF(G10=0,F10/14*(R$7-F$3),G10/14*(R$7-G$3))</f>
        <v>0</v>
      </c>
      <c r="I10" s="33">
        <f>SUM(D10:H10)</f>
        <v>0</v>
      </c>
      <c r="J10" s="51">
        <f>'PAYROLL BUDGET'!M14</f>
        <v>0</v>
      </c>
      <c r="K10" s="35">
        <f>I10-J10</f>
        <v>0</v>
      </c>
      <c r="M10" s="26">
        <f>I10+SEP!M10</f>
        <v>0</v>
      </c>
      <c r="N10" s="26">
        <f>J10+SEP!N10</f>
        <v>0</v>
      </c>
      <c r="O10" s="35">
        <f>M10-N10</f>
        <v>0</v>
      </c>
      <c r="P10" s="27"/>
    </row>
    <row r="11" spans="2:19" s="16" customFormat="1" ht="18" customHeight="1" x14ac:dyDescent="0.35">
      <c r="B11" s="37"/>
      <c r="C11" s="38"/>
      <c r="D11" s="39"/>
      <c r="E11" s="39"/>
      <c r="F11" s="39"/>
      <c r="G11" s="39"/>
      <c r="H11" s="39"/>
      <c r="I11" s="40"/>
      <c r="J11" s="41"/>
      <c r="K11" s="42"/>
      <c r="M11" s="40"/>
      <c r="N11" s="41"/>
      <c r="O11" s="42"/>
      <c r="P11" s="42"/>
    </row>
    <row r="12" spans="2:19" s="16" customFormat="1" ht="18" customHeight="1" x14ac:dyDescent="0.35">
      <c r="B12" s="43" t="s">
        <v>6</v>
      </c>
      <c r="C12" s="44" t="s">
        <v>7</v>
      </c>
      <c r="D12" s="45" t="s">
        <v>36</v>
      </c>
      <c r="E12" s="46" t="s">
        <v>31</v>
      </c>
      <c r="F12" s="46" t="s">
        <v>32</v>
      </c>
      <c r="G12" s="10" t="s">
        <v>48</v>
      </c>
      <c r="H12" s="45" t="s">
        <v>36</v>
      </c>
      <c r="I12" s="24" t="s">
        <v>37</v>
      </c>
      <c r="J12" s="25" t="s">
        <v>17</v>
      </c>
      <c r="K12" s="26" t="s">
        <v>16</v>
      </c>
      <c r="M12" s="47" t="s">
        <v>41</v>
      </c>
      <c r="N12" s="48" t="s">
        <v>42</v>
      </c>
      <c r="O12" s="45" t="s">
        <v>16</v>
      </c>
      <c r="P12" s="49"/>
    </row>
    <row r="13" spans="2:19" s="16" customFormat="1" ht="18" customHeight="1" x14ac:dyDescent="0.35">
      <c r="B13" s="18"/>
      <c r="C13" s="52" t="s">
        <v>23</v>
      </c>
      <c r="D13" s="20">
        <f>-SEP!H13</f>
        <v>0</v>
      </c>
      <c r="E13" s="22"/>
      <c r="F13" s="21"/>
      <c r="G13" s="22"/>
      <c r="H13" s="23">
        <f>IF(G13=0,F13/14*(R$7-F$3),G13/14*(R$7-G$3))</f>
        <v>0</v>
      </c>
      <c r="I13" s="24">
        <f>SUM(D13:H13)</f>
        <v>0</v>
      </c>
      <c r="J13" s="25">
        <f>'PAYROLL BUDGET'!M17</f>
        <v>0</v>
      </c>
      <c r="K13" s="23">
        <f>I13-J13</f>
        <v>0</v>
      </c>
      <c r="M13" s="26">
        <f>I13+SEP!M13</f>
        <v>0</v>
      </c>
      <c r="N13" s="26">
        <f>J13+SEP!N13</f>
        <v>0</v>
      </c>
      <c r="O13" s="23">
        <f>M13-N13</f>
        <v>0</v>
      </c>
      <c r="P13" s="53"/>
    </row>
    <row r="14" spans="2:19" s="16" customFormat="1" ht="18" customHeight="1" x14ac:dyDescent="0.35">
      <c r="B14" s="18"/>
      <c r="C14" s="52" t="s">
        <v>24</v>
      </c>
      <c r="D14" s="20">
        <f>-SEP!H14</f>
        <v>0</v>
      </c>
      <c r="E14" s="22"/>
      <c r="F14" s="22"/>
      <c r="G14" s="22"/>
      <c r="H14" s="23">
        <f>IF(G14=0,F14/14*(R$7-F$3),G14/14*(R$7-G$3))</f>
        <v>0</v>
      </c>
      <c r="I14" s="24">
        <f>SUM(D14:H14)</f>
        <v>0</v>
      </c>
      <c r="J14" s="25">
        <f>'PAYROLL BUDGET'!M18</f>
        <v>0</v>
      </c>
      <c r="K14" s="23">
        <f>I14-J14</f>
        <v>0</v>
      </c>
      <c r="M14" s="26">
        <f>I14+SEP!M14</f>
        <v>0</v>
      </c>
      <c r="N14" s="26">
        <f>J14+SEP!N14</f>
        <v>0</v>
      </c>
      <c r="O14" s="23">
        <f>M14-N14</f>
        <v>0</v>
      </c>
      <c r="P14" s="53"/>
    </row>
    <row r="15" spans="2:19" s="16" customFormat="1" ht="18" customHeight="1" x14ac:dyDescent="0.35">
      <c r="B15" s="30" t="s">
        <v>25</v>
      </c>
      <c r="C15" s="31"/>
      <c r="D15" s="32">
        <f>SEP!H15*-1</f>
        <v>0</v>
      </c>
      <c r="E15" s="50">
        <f>SUM(E12:E14)</f>
        <v>0</v>
      </c>
      <c r="F15" s="50">
        <f>SUM(F12:F14)</f>
        <v>0</v>
      </c>
      <c r="G15" s="50">
        <f>SUM(G12:G14)</f>
        <v>0</v>
      </c>
      <c r="H15" s="50">
        <f>SUM(H12:H14)</f>
        <v>0</v>
      </c>
      <c r="I15" s="50">
        <f>SUM(D15:H15)</f>
        <v>0</v>
      </c>
      <c r="J15" s="34">
        <f>SUM(J13:J14)</f>
        <v>0</v>
      </c>
      <c r="K15" s="50">
        <f>I15-J15</f>
        <v>0</v>
      </c>
      <c r="M15" s="35">
        <f>M14+M13</f>
        <v>0</v>
      </c>
      <c r="N15" s="35">
        <f>N14+N13</f>
        <v>0</v>
      </c>
      <c r="O15" s="33">
        <f>M15-N15</f>
        <v>0</v>
      </c>
      <c r="P15" s="36"/>
    </row>
    <row r="16" spans="2:19" s="16" customFormat="1" ht="18" customHeight="1" x14ac:dyDescent="0.35">
      <c r="B16" s="54"/>
      <c r="C16" s="54"/>
      <c r="D16" s="39"/>
      <c r="E16" s="39"/>
      <c r="F16" s="39"/>
      <c r="G16" s="39"/>
      <c r="H16" s="39"/>
      <c r="I16" s="40"/>
      <c r="J16" s="41"/>
      <c r="K16" s="42"/>
      <c r="M16" s="40"/>
      <c r="N16" s="41"/>
      <c r="O16" s="42"/>
      <c r="P16" s="42"/>
    </row>
    <row r="17" spans="2:16" s="16" customFormat="1" ht="18" customHeight="1" x14ac:dyDescent="0.35">
      <c r="B17" s="43" t="s">
        <v>8</v>
      </c>
      <c r="C17" s="44" t="s">
        <v>9</v>
      </c>
      <c r="D17" s="45"/>
      <c r="E17" s="46"/>
      <c r="F17" s="46"/>
      <c r="G17" s="10"/>
      <c r="H17" s="45"/>
      <c r="I17" s="24"/>
      <c r="J17" s="25"/>
      <c r="K17" s="26"/>
      <c r="M17" s="47"/>
      <c r="N17" s="48"/>
      <c r="O17" s="45"/>
      <c r="P17" s="49"/>
    </row>
    <row r="18" spans="2:16" s="16" customFormat="1" ht="18" customHeight="1" x14ac:dyDescent="0.35">
      <c r="B18" s="30" t="s">
        <v>26</v>
      </c>
      <c r="C18" s="31"/>
      <c r="D18" s="32"/>
      <c r="E18" s="22"/>
      <c r="F18" s="22"/>
      <c r="G18" s="22"/>
      <c r="H18" s="50"/>
      <c r="I18" s="33"/>
      <c r="J18" s="51"/>
      <c r="K18" s="35"/>
      <c r="M18" s="35"/>
      <c r="N18" s="35"/>
      <c r="O18" s="35"/>
      <c r="P18" s="27"/>
    </row>
    <row r="19" spans="2:16" s="16" customFormat="1" ht="18" customHeight="1" x14ac:dyDescent="0.35">
      <c r="B19" s="37"/>
      <c r="C19" s="38"/>
      <c r="D19" s="39"/>
      <c r="E19" s="39"/>
      <c r="F19" s="39"/>
      <c r="G19" s="39"/>
      <c r="H19" s="39"/>
      <c r="I19" s="40"/>
      <c r="J19" s="41"/>
      <c r="K19" s="42"/>
      <c r="M19" s="40"/>
      <c r="N19" s="41"/>
      <c r="O19" s="42"/>
      <c r="P19" s="42"/>
    </row>
    <row r="20" spans="2:16" s="16" customFormat="1" ht="18" customHeight="1" x14ac:dyDescent="0.35">
      <c r="B20" s="43" t="s">
        <v>10</v>
      </c>
      <c r="C20" s="44" t="s">
        <v>11</v>
      </c>
      <c r="D20" s="45" t="s">
        <v>36</v>
      </c>
      <c r="E20" s="46" t="s">
        <v>31</v>
      </c>
      <c r="F20" s="46" t="s">
        <v>32</v>
      </c>
      <c r="G20" s="10" t="s">
        <v>48</v>
      </c>
      <c r="H20" s="45" t="s">
        <v>36</v>
      </c>
      <c r="I20" s="24" t="s">
        <v>37</v>
      </c>
      <c r="J20" s="25" t="s">
        <v>17</v>
      </c>
      <c r="K20" s="26" t="s">
        <v>16</v>
      </c>
      <c r="M20" s="47" t="s">
        <v>41</v>
      </c>
      <c r="N20" s="48" t="s">
        <v>42</v>
      </c>
      <c r="O20" s="45" t="s">
        <v>16</v>
      </c>
      <c r="P20" s="49"/>
    </row>
    <row r="21" spans="2:16" s="16" customFormat="1" ht="18" customHeight="1" x14ac:dyDescent="0.35">
      <c r="B21" s="30" t="s">
        <v>27</v>
      </c>
      <c r="C21" s="31"/>
      <c r="D21" s="32">
        <f>-SEP!H21</f>
        <v>0</v>
      </c>
      <c r="E21" s="22"/>
      <c r="F21" s="22"/>
      <c r="G21" s="22"/>
      <c r="H21" s="50">
        <f>IF(G21=0,F21/14*(R$7-F$3),G21/14*(R$7-G$3))</f>
        <v>0</v>
      </c>
      <c r="I21" s="33">
        <f>SUM(D21:H21)</f>
        <v>0</v>
      </c>
      <c r="J21" s="51">
        <f>'PAYROLL BUDGET'!M25</f>
        <v>0</v>
      </c>
      <c r="K21" s="35">
        <f>I21-J21</f>
        <v>0</v>
      </c>
      <c r="M21" s="35">
        <f>I21+SEP!M21</f>
        <v>0</v>
      </c>
      <c r="N21" s="35">
        <f>J21+SEP!N21</f>
        <v>0</v>
      </c>
      <c r="O21" s="35">
        <f>M21-N21</f>
        <v>0</v>
      </c>
      <c r="P21" s="27"/>
    </row>
    <row r="22" spans="2:16" s="16" customFormat="1" ht="18" customHeight="1" x14ac:dyDescent="0.35">
      <c r="B22" s="37"/>
      <c r="C22" s="38"/>
      <c r="D22" s="39"/>
      <c r="E22" s="39"/>
      <c r="F22" s="39"/>
      <c r="G22" s="39"/>
      <c r="H22" s="39"/>
      <c r="I22" s="40"/>
      <c r="J22" s="41"/>
      <c r="K22" s="42"/>
      <c r="M22" s="40"/>
      <c r="N22" s="41"/>
      <c r="O22" s="42"/>
      <c r="P22" s="42"/>
    </row>
    <row r="23" spans="2:16" s="16" customFormat="1" ht="18" customHeight="1" x14ac:dyDescent="0.35">
      <c r="B23" s="43" t="s">
        <v>12</v>
      </c>
      <c r="C23" s="44" t="s">
        <v>13</v>
      </c>
      <c r="D23" s="45" t="s">
        <v>36</v>
      </c>
      <c r="E23" s="46" t="s">
        <v>31</v>
      </c>
      <c r="F23" s="46" t="s">
        <v>32</v>
      </c>
      <c r="G23" s="10" t="s">
        <v>48</v>
      </c>
      <c r="H23" s="45" t="s">
        <v>36</v>
      </c>
      <c r="I23" s="24" t="s">
        <v>37</v>
      </c>
      <c r="J23" s="25" t="s">
        <v>17</v>
      </c>
      <c r="K23" s="26" t="s">
        <v>16</v>
      </c>
      <c r="M23" s="47" t="s">
        <v>41</v>
      </c>
      <c r="N23" s="48" t="s">
        <v>42</v>
      </c>
      <c r="O23" s="45" t="s">
        <v>16</v>
      </c>
      <c r="P23" s="49"/>
    </row>
    <row r="24" spans="2:16" s="16" customFormat="1" ht="18" customHeight="1" x14ac:dyDescent="0.35">
      <c r="B24" s="30" t="s">
        <v>28</v>
      </c>
      <c r="C24" s="31"/>
      <c r="D24" s="32">
        <f>-SEP!H24</f>
        <v>0</v>
      </c>
      <c r="E24" s="22"/>
      <c r="F24" s="22"/>
      <c r="G24" s="22"/>
      <c r="H24" s="50">
        <f>IF(G24=0,F24/14*(R$7-F$3),G24/14*(R$7-G$3))</f>
        <v>0</v>
      </c>
      <c r="I24" s="33">
        <f>SUM(D24:H24)</f>
        <v>0</v>
      </c>
      <c r="J24" s="51">
        <f>'PAYROLL BUDGET'!M28</f>
        <v>0</v>
      </c>
      <c r="K24" s="35">
        <f>I24-J24</f>
        <v>0</v>
      </c>
      <c r="M24" s="26">
        <f>I24+SEP!M24</f>
        <v>0</v>
      </c>
      <c r="N24" s="26">
        <f>J24+SEP!N24</f>
        <v>0</v>
      </c>
      <c r="O24" s="35">
        <f>M24-N24</f>
        <v>0</v>
      </c>
      <c r="P24" s="27"/>
    </row>
    <row r="25" spans="2:16" s="16" customFormat="1" ht="18" customHeight="1" x14ac:dyDescent="0.35">
      <c r="B25" s="37"/>
      <c r="C25" s="38"/>
      <c r="D25" s="39"/>
      <c r="E25" s="39"/>
      <c r="F25" s="39"/>
      <c r="G25" s="39"/>
      <c r="H25" s="39"/>
      <c r="I25" s="40"/>
      <c r="J25" s="41"/>
      <c r="K25" s="42"/>
      <c r="M25" s="40"/>
      <c r="N25" s="41"/>
      <c r="O25" s="42"/>
      <c r="P25" s="42"/>
    </row>
    <row r="26" spans="2:16" s="16" customFormat="1" ht="18" customHeight="1" x14ac:dyDescent="0.35">
      <c r="B26" s="43" t="s">
        <v>14</v>
      </c>
      <c r="C26" s="44" t="s">
        <v>15</v>
      </c>
      <c r="D26" s="45" t="s">
        <v>36</v>
      </c>
      <c r="E26" s="46" t="s">
        <v>31</v>
      </c>
      <c r="F26" s="46" t="s">
        <v>32</v>
      </c>
      <c r="G26" s="10" t="s">
        <v>48</v>
      </c>
      <c r="H26" s="45" t="s">
        <v>36</v>
      </c>
      <c r="I26" s="24" t="s">
        <v>37</v>
      </c>
      <c r="J26" s="25" t="s">
        <v>17</v>
      </c>
      <c r="K26" s="26" t="s">
        <v>16</v>
      </c>
      <c r="M26" s="55" t="s">
        <v>41</v>
      </c>
      <c r="N26" s="56" t="s">
        <v>42</v>
      </c>
      <c r="O26" s="57" t="s">
        <v>16</v>
      </c>
      <c r="P26" s="58"/>
    </row>
    <row r="27" spans="2:16" ht="18" customHeight="1" x14ac:dyDescent="0.35">
      <c r="B27" s="30" t="s">
        <v>29</v>
      </c>
      <c r="C27" s="31"/>
      <c r="D27" s="32">
        <f>-SEP!H27</f>
        <v>0</v>
      </c>
      <c r="E27" s="22"/>
      <c r="F27" s="22"/>
      <c r="G27" s="22"/>
      <c r="H27" s="50">
        <f>IF(G27=0,F27/14*(R$7-F$3),G27/14*(R$7-G$3))</f>
        <v>0</v>
      </c>
      <c r="I27" s="59">
        <f>SUM(D27:H27)</f>
        <v>0</v>
      </c>
      <c r="J27" s="51">
        <f>'PAYROLL BUDGET'!M31</f>
        <v>0</v>
      </c>
      <c r="K27" s="60">
        <f>I27-J27</f>
        <v>0</v>
      </c>
      <c r="M27" s="26">
        <f>I27+SEP!M27</f>
        <v>0</v>
      </c>
      <c r="N27" s="26">
        <f>J27+SEP!N27</f>
        <v>0</v>
      </c>
      <c r="O27" s="35">
        <f>M27-N27</f>
        <v>0</v>
      </c>
      <c r="P27" s="27"/>
    </row>
    <row r="28" spans="2:16" ht="18" customHeight="1" x14ac:dyDescent="0.35"/>
    <row r="29" spans="2:16" ht="18" customHeight="1" x14ac:dyDescent="0.35">
      <c r="B29" s="61" t="s">
        <v>38</v>
      </c>
      <c r="C29" s="62"/>
      <c r="D29" s="63">
        <f>SUM(D27,D24,D21,D18,D15,D10,D7)</f>
        <v>0</v>
      </c>
      <c r="E29" s="63">
        <f t="shared" ref="E29:K29" si="1">SUM(E27,E24,E21,E18,E15,E10,E7)</f>
        <v>0</v>
      </c>
      <c r="F29" s="63">
        <f t="shared" si="1"/>
        <v>0</v>
      </c>
      <c r="G29" s="63">
        <f t="shared" si="1"/>
        <v>0</v>
      </c>
      <c r="H29" s="63">
        <f t="shared" si="1"/>
        <v>0</v>
      </c>
      <c r="I29" s="63">
        <f t="shared" si="1"/>
        <v>0</v>
      </c>
      <c r="J29" s="63">
        <f t="shared" si="1"/>
        <v>0</v>
      </c>
      <c r="K29" s="63">
        <f t="shared" si="1"/>
        <v>0</v>
      </c>
      <c r="M29" s="35">
        <f>I29+SEP!M29</f>
        <v>0</v>
      </c>
      <c r="N29" s="35">
        <f>J29+SEP!N29</f>
        <v>0</v>
      </c>
      <c r="O29" s="35">
        <f>SUM(O27,O24,O21,O18,O15,O10,O7)</f>
        <v>0</v>
      </c>
      <c r="P29" s="64"/>
    </row>
  </sheetData>
  <sheetProtection formatCells="0" formatColumns="0" formatRows="0" selectLockedCells="1"/>
  <mergeCells count="9">
    <mergeCell ref="M2:M3"/>
    <mergeCell ref="N2:N3"/>
    <mergeCell ref="O2:O3"/>
    <mergeCell ref="B2:C2"/>
    <mergeCell ref="D2:D3"/>
    <mergeCell ref="H2:H3"/>
    <mergeCell ref="I2:I3"/>
    <mergeCell ref="J2:J3"/>
    <mergeCell ref="K2:K3"/>
  </mergeCells>
  <conditionalFormatting sqref="G4:G6 G10 G13:G14 G18 G21 G27">
    <cfRule type="expression" dxfId="11" priority="4">
      <formula>$G$3="n/a"</formula>
    </cfRule>
  </conditionalFormatting>
  <conditionalFormatting sqref="G4:G6 G10 G13:G14 G18 G21 G27">
    <cfRule type="expression" dxfId="10" priority="3">
      <formula>$G$3="n/a"</formula>
    </cfRule>
  </conditionalFormatting>
  <conditionalFormatting sqref="G24">
    <cfRule type="expression" dxfId="9" priority="2">
      <formula>$G$3="n/a"</formula>
    </cfRule>
  </conditionalFormatting>
  <conditionalFormatting sqref="G24">
    <cfRule type="expression" dxfId="8" priority="1">
      <formula>$G$3="n/a"</formula>
    </cfRule>
  </conditionalFormatting>
  <pageMargins left="0.25" right="0.25" top="0.75" bottom="0.75" header="0.3" footer="0.3"/>
  <pageSetup scale="71" orientation="landscape" horizontalDpi="4294967293" verticalDpi="4294967293"/>
  <headerFooter>
    <oddFooter>&amp;C&amp;G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S29"/>
  <sheetViews>
    <sheetView showGridLines="0" topLeftCell="A17" zoomScale="90" zoomScaleNormal="90" zoomScalePageLayoutView="90" workbookViewId="0">
      <selection activeCell="E10" sqref="E10"/>
    </sheetView>
  </sheetViews>
  <sheetFormatPr defaultColWidth="0" defaultRowHeight="14.5" x14ac:dyDescent="0.35"/>
  <cols>
    <col min="1" max="1" width="2.36328125" style="6" customWidth="1"/>
    <col min="2" max="2" width="8.81640625" style="1" customWidth="1"/>
    <col min="3" max="3" width="28.453125" style="1" customWidth="1"/>
    <col min="4" max="8" width="12.6328125" style="2" customWidth="1"/>
    <col min="9" max="9" width="12.6328125" style="3" customWidth="1"/>
    <col min="10" max="10" width="12.6328125" style="4" customWidth="1"/>
    <col min="11" max="11" width="12.6328125" style="5" customWidth="1"/>
    <col min="12" max="12" width="9.1796875" style="6" customWidth="1"/>
    <col min="13" max="13" width="13.1796875" style="7" customWidth="1"/>
    <col min="14" max="14" width="13.1796875" style="8" customWidth="1"/>
    <col min="15" max="15" width="13.1796875" style="9" customWidth="1"/>
    <col min="16" max="16" width="3" style="9" customWidth="1"/>
    <col min="17" max="17" width="23.36328125" style="6" hidden="1" customWidth="1"/>
    <col min="18" max="18" width="15.36328125" style="6" hidden="1" customWidth="1"/>
    <col min="19" max="19" width="20" style="6" hidden="1" customWidth="1"/>
    <col min="20" max="16384" width="9.1796875" style="6" hidden="1"/>
  </cols>
  <sheetData>
    <row r="1" spans="2:19" ht="12" customHeight="1" x14ac:dyDescent="0.35"/>
    <row r="2" spans="2:19" s="11" customFormat="1" ht="33.75" customHeight="1" x14ac:dyDescent="0.35">
      <c r="B2" s="129" t="str">
        <f>"Payroll Summary for the month of " &amp;S4</f>
        <v>Payroll Summary for the month of November, 2019</v>
      </c>
      <c r="C2" s="130"/>
      <c r="D2" s="131" t="s">
        <v>30</v>
      </c>
      <c r="E2" s="10" t="s">
        <v>31</v>
      </c>
      <c r="F2" s="10" t="s">
        <v>32</v>
      </c>
      <c r="G2" s="10" t="s">
        <v>49</v>
      </c>
      <c r="H2" s="131" t="s">
        <v>46</v>
      </c>
      <c r="I2" s="136" t="s">
        <v>35</v>
      </c>
      <c r="J2" s="134" t="s">
        <v>17</v>
      </c>
      <c r="K2" s="127" t="s">
        <v>16</v>
      </c>
      <c r="M2" s="133" t="s">
        <v>41</v>
      </c>
      <c r="N2" s="134" t="s">
        <v>42</v>
      </c>
      <c r="O2" s="127" t="s">
        <v>16</v>
      </c>
      <c r="P2" s="12"/>
    </row>
    <row r="3" spans="2:19" s="16" customFormat="1" ht="18" customHeight="1" x14ac:dyDescent="0.35">
      <c r="B3" s="13" t="s">
        <v>2</v>
      </c>
      <c r="C3" s="14" t="s">
        <v>19</v>
      </c>
      <c r="D3" s="132"/>
      <c r="E3" s="15">
        <f>R5</f>
        <v>43782</v>
      </c>
      <c r="F3" s="15">
        <f>E3+14</f>
        <v>43796</v>
      </c>
      <c r="G3" s="15" t="str">
        <f>IF(F3+14&gt;R7,"n/a",F3+14)</f>
        <v>n/a</v>
      </c>
      <c r="H3" s="132"/>
      <c r="I3" s="137"/>
      <c r="J3" s="135"/>
      <c r="K3" s="128"/>
      <c r="M3" s="133"/>
      <c r="N3" s="135"/>
      <c r="O3" s="128"/>
      <c r="P3" s="17"/>
    </row>
    <row r="4" spans="2:19" s="16" customFormat="1" ht="18" customHeight="1" x14ac:dyDescent="0.35">
      <c r="B4" s="18"/>
      <c r="C4" s="19" t="s">
        <v>20</v>
      </c>
      <c r="D4" s="20">
        <f>-OCT!H4</f>
        <v>0</v>
      </c>
      <c r="E4" s="21"/>
      <c r="F4" s="21"/>
      <c r="G4" s="22"/>
      <c r="H4" s="23">
        <f>IF(G4=0,F4/14*(R$7-F$3),G4/14*(R$7-G$3))</f>
        <v>0</v>
      </c>
      <c r="I4" s="24">
        <f>SUM(D4:H4)</f>
        <v>0</v>
      </c>
      <c r="J4" s="25">
        <f>'PAYROLL BUDGET'!N8</f>
        <v>0</v>
      </c>
      <c r="K4" s="26">
        <f>I4-J4</f>
        <v>0</v>
      </c>
      <c r="M4" s="26">
        <f>I4+OCT!M4</f>
        <v>0</v>
      </c>
      <c r="N4" s="26">
        <f>J4+OCT!N4</f>
        <v>0</v>
      </c>
      <c r="O4" s="26">
        <f>M4-N4</f>
        <v>0</v>
      </c>
      <c r="P4" s="27"/>
      <c r="Q4" s="28" t="s">
        <v>33</v>
      </c>
      <c r="R4" s="29">
        <f>OCT!R7+1</f>
        <v>43770</v>
      </c>
      <c r="S4" s="28" t="str">
        <f>TEXT(R4,"MMMM, YYYY")</f>
        <v>November, 2019</v>
      </c>
    </row>
    <row r="5" spans="2:19" s="16" customFormat="1" ht="18" customHeight="1" x14ac:dyDescent="0.35">
      <c r="B5" s="18"/>
      <c r="C5" s="19" t="s">
        <v>21</v>
      </c>
      <c r="D5" s="20">
        <f>-OCT!H5</f>
        <v>0</v>
      </c>
      <c r="E5" s="22"/>
      <c r="F5" s="21"/>
      <c r="G5" s="22"/>
      <c r="H5" s="23">
        <f>IF(G5=0,F5/14*(R$7-F$3),G5/14*(R$7-G$3))</f>
        <v>0</v>
      </c>
      <c r="I5" s="24">
        <f>SUM(D5:H5)</f>
        <v>0</v>
      </c>
      <c r="J5" s="25">
        <f>'PAYROLL BUDGET'!N9</f>
        <v>0</v>
      </c>
      <c r="K5" s="26">
        <f>I5-J5</f>
        <v>0</v>
      </c>
      <c r="M5" s="26">
        <f>I5+OCT!M5</f>
        <v>0</v>
      </c>
      <c r="N5" s="26">
        <f>J5+OCT!N5</f>
        <v>0</v>
      </c>
      <c r="O5" s="26">
        <f>M5-N5</f>
        <v>0</v>
      </c>
      <c r="P5" s="27"/>
      <c r="Q5" s="28" t="s">
        <v>39</v>
      </c>
      <c r="R5" s="29">
        <f>OCT!R6+14</f>
        <v>43782</v>
      </c>
    </row>
    <row r="6" spans="2:19" s="16" customFormat="1" ht="18" customHeight="1" x14ac:dyDescent="0.35">
      <c r="B6" s="18"/>
      <c r="C6" s="19" t="s">
        <v>22</v>
      </c>
      <c r="D6" s="20">
        <f>-OCT!H6</f>
        <v>0</v>
      </c>
      <c r="E6" s="22"/>
      <c r="F6" s="21"/>
      <c r="G6" s="22"/>
      <c r="H6" s="23">
        <f>IF(G6=0,F6/14*(R$7-F$3),G6/14*(R$7-G$3))</f>
        <v>0</v>
      </c>
      <c r="I6" s="24">
        <f>SUM(D6:H6)</f>
        <v>0</v>
      </c>
      <c r="J6" s="25">
        <f>'PAYROLL BUDGET'!N10</f>
        <v>0</v>
      </c>
      <c r="K6" s="26">
        <f>I6-J6</f>
        <v>0</v>
      </c>
      <c r="M6" s="26">
        <f>I6+OCT!M6</f>
        <v>0</v>
      </c>
      <c r="N6" s="26">
        <f>J6+OCT!N6</f>
        <v>0</v>
      </c>
      <c r="O6" s="26">
        <f>M6-N6</f>
        <v>0</v>
      </c>
      <c r="P6" s="27"/>
      <c r="Q6" s="28" t="s">
        <v>40</v>
      </c>
      <c r="R6" s="29">
        <f>IF(G3&lt;=R7,G3,F3)</f>
        <v>43796</v>
      </c>
    </row>
    <row r="7" spans="2:19" s="16" customFormat="1" ht="18" customHeight="1" x14ac:dyDescent="0.35">
      <c r="B7" s="30" t="s">
        <v>50</v>
      </c>
      <c r="C7" s="31"/>
      <c r="D7" s="32">
        <f>OCT!H7*-1</f>
        <v>0</v>
      </c>
      <c r="E7" s="33">
        <f t="shared" ref="E7:J7" si="0">SUM(E4:E6)</f>
        <v>0</v>
      </c>
      <c r="F7" s="33">
        <f t="shared" si="0"/>
        <v>0</v>
      </c>
      <c r="G7" s="33">
        <f t="shared" si="0"/>
        <v>0</v>
      </c>
      <c r="H7" s="33">
        <f t="shared" si="0"/>
        <v>0</v>
      </c>
      <c r="I7" s="33">
        <f t="shared" si="0"/>
        <v>0</v>
      </c>
      <c r="J7" s="34">
        <f t="shared" si="0"/>
        <v>0</v>
      </c>
      <c r="K7" s="33">
        <f>I7-J7</f>
        <v>0</v>
      </c>
      <c r="M7" s="35">
        <f>I7+OCT!M7</f>
        <v>0</v>
      </c>
      <c r="N7" s="35">
        <f>J7+OCT!N7</f>
        <v>0</v>
      </c>
      <c r="O7" s="33">
        <f>M7-N7</f>
        <v>0</v>
      </c>
      <c r="P7" s="36"/>
      <c r="Q7" s="28" t="s">
        <v>34</v>
      </c>
      <c r="R7" s="29">
        <f>DATE(YEAR(R4),MONTH(R4)+1,DAY(R4))-1</f>
        <v>43799</v>
      </c>
    </row>
    <row r="8" spans="2:19" s="16" customFormat="1" ht="18" customHeight="1" x14ac:dyDescent="0.35">
      <c r="B8" s="37"/>
      <c r="C8" s="38"/>
      <c r="D8" s="39"/>
      <c r="E8" s="39"/>
      <c r="F8" s="39"/>
      <c r="G8" s="39"/>
      <c r="H8" s="39"/>
      <c r="I8" s="40"/>
      <c r="J8" s="41"/>
      <c r="K8" s="42"/>
      <c r="M8" s="40"/>
      <c r="N8" s="41"/>
      <c r="O8" s="42"/>
      <c r="P8" s="42"/>
    </row>
    <row r="9" spans="2:19" s="16" customFormat="1" ht="18" customHeight="1" x14ac:dyDescent="0.35">
      <c r="B9" s="43" t="s">
        <v>4</v>
      </c>
      <c r="C9" s="44" t="s">
        <v>5</v>
      </c>
      <c r="D9" s="45" t="s">
        <v>36</v>
      </c>
      <c r="E9" s="46" t="s">
        <v>31</v>
      </c>
      <c r="F9" s="46" t="s">
        <v>32</v>
      </c>
      <c r="G9" s="10" t="s">
        <v>48</v>
      </c>
      <c r="H9" s="45" t="s">
        <v>36</v>
      </c>
      <c r="I9" s="24" t="s">
        <v>37</v>
      </c>
      <c r="J9" s="25" t="s">
        <v>17</v>
      </c>
      <c r="K9" s="26" t="s">
        <v>16</v>
      </c>
      <c r="M9" s="47" t="s">
        <v>41</v>
      </c>
      <c r="N9" s="48" t="s">
        <v>42</v>
      </c>
      <c r="O9" s="45" t="s">
        <v>16</v>
      </c>
      <c r="P9" s="49"/>
    </row>
    <row r="10" spans="2:19" s="16" customFormat="1" ht="18" customHeight="1" x14ac:dyDescent="0.35">
      <c r="B10" s="30" t="s">
        <v>44</v>
      </c>
      <c r="C10" s="31"/>
      <c r="D10" s="32"/>
      <c r="E10" s="22"/>
      <c r="F10" s="22"/>
      <c r="G10" s="22"/>
      <c r="H10" s="50">
        <f>IF(G10=0,F10/14*(R$7-F$3),G10/14*(R$7-G$3))</f>
        <v>0</v>
      </c>
      <c r="I10" s="33">
        <f>SUM(D10:H10)</f>
        <v>0</v>
      </c>
      <c r="J10" s="51">
        <f>'PAYROLL BUDGET'!N14</f>
        <v>0</v>
      </c>
      <c r="K10" s="35">
        <f>I10-J10</f>
        <v>0</v>
      </c>
      <c r="M10" s="35">
        <f>I10+OCT!M10</f>
        <v>0</v>
      </c>
      <c r="N10" s="35">
        <f>J10+OCT!N10</f>
        <v>0</v>
      </c>
      <c r="O10" s="35">
        <f>M10-N10</f>
        <v>0</v>
      </c>
      <c r="P10" s="27"/>
    </row>
    <row r="11" spans="2:19" s="16" customFormat="1" ht="18" customHeight="1" x14ac:dyDescent="0.35">
      <c r="B11" s="37"/>
      <c r="C11" s="38"/>
      <c r="D11" s="39"/>
      <c r="E11" s="39"/>
      <c r="F11" s="39"/>
      <c r="G11" s="39"/>
      <c r="H11" s="39"/>
      <c r="I11" s="40"/>
      <c r="J11" s="41"/>
      <c r="K11" s="42"/>
      <c r="M11" s="40"/>
      <c r="N11" s="41"/>
      <c r="O11" s="42"/>
      <c r="P11" s="42"/>
    </row>
    <row r="12" spans="2:19" s="16" customFormat="1" ht="18" customHeight="1" x14ac:dyDescent="0.35">
      <c r="B12" s="43" t="s">
        <v>6</v>
      </c>
      <c r="C12" s="44" t="s">
        <v>7</v>
      </c>
      <c r="D12" s="45" t="s">
        <v>36</v>
      </c>
      <c r="E12" s="46" t="s">
        <v>31</v>
      </c>
      <c r="F12" s="46" t="s">
        <v>32</v>
      </c>
      <c r="G12" s="10" t="s">
        <v>48</v>
      </c>
      <c r="H12" s="45" t="s">
        <v>36</v>
      </c>
      <c r="I12" s="24" t="s">
        <v>37</v>
      </c>
      <c r="J12" s="25" t="s">
        <v>17</v>
      </c>
      <c r="K12" s="26" t="s">
        <v>16</v>
      </c>
      <c r="M12" s="47" t="s">
        <v>41</v>
      </c>
      <c r="N12" s="48" t="s">
        <v>42</v>
      </c>
      <c r="O12" s="45" t="s">
        <v>16</v>
      </c>
      <c r="P12" s="49"/>
    </row>
    <row r="13" spans="2:19" s="16" customFormat="1" ht="18" customHeight="1" x14ac:dyDescent="0.35">
      <c r="B13" s="18"/>
      <c r="C13" s="52" t="s">
        <v>23</v>
      </c>
      <c r="D13" s="20">
        <f>-OCT!H13</f>
        <v>0</v>
      </c>
      <c r="E13" s="22"/>
      <c r="F13" s="21"/>
      <c r="G13" s="22"/>
      <c r="H13" s="23">
        <f>IF(G13=0,F13/14*(R$7-F$3),G13/14*(R$7-G$3))</f>
        <v>0</v>
      </c>
      <c r="I13" s="24">
        <f>SUM(D13:H13)</f>
        <v>0</v>
      </c>
      <c r="J13" s="25">
        <f>'PAYROLL BUDGET'!N17</f>
        <v>0</v>
      </c>
      <c r="K13" s="23">
        <f>I13-J13</f>
        <v>0</v>
      </c>
      <c r="M13" s="26">
        <f>I13+OCT!M13</f>
        <v>0</v>
      </c>
      <c r="N13" s="26">
        <f>J13+OCT!N13</f>
        <v>0</v>
      </c>
      <c r="O13" s="23">
        <f>M13-N13</f>
        <v>0</v>
      </c>
      <c r="P13" s="53"/>
    </row>
    <row r="14" spans="2:19" s="16" customFormat="1" ht="18" customHeight="1" x14ac:dyDescent="0.35">
      <c r="B14" s="18"/>
      <c r="C14" s="52" t="s">
        <v>24</v>
      </c>
      <c r="D14" s="20">
        <f>-OCT!H14</f>
        <v>0</v>
      </c>
      <c r="E14" s="22"/>
      <c r="F14" s="21"/>
      <c r="G14" s="22"/>
      <c r="H14" s="23">
        <f>IF(G14=0,F14/14*(R$7-F$3),G14/14*(R$7-G$3))</f>
        <v>0</v>
      </c>
      <c r="I14" s="24">
        <f>SUM(D14:H14)</f>
        <v>0</v>
      </c>
      <c r="J14" s="25">
        <f>'PAYROLL BUDGET'!N18</f>
        <v>0</v>
      </c>
      <c r="K14" s="23">
        <f>I14-J14</f>
        <v>0</v>
      </c>
      <c r="M14" s="26">
        <f>I14+OCT!M14</f>
        <v>0</v>
      </c>
      <c r="N14" s="26">
        <f>J14+OCT!N14</f>
        <v>0</v>
      </c>
      <c r="O14" s="23">
        <f>M14-N14</f>
        <v>0</v>
      </c>
      <c r="P14" s="53"/>
    </row>
    <row r="15" spans="2:19" s="16" customFormat="1" ht="18" customHeight="1" x14ac:dyDescent="0.35">
      <c r="B15" s="30" t="s">
        <v>25</v>
      </c>
      <c r="C15" s="31"/>
      <c r="D15" s="32">
        <f>OCT!H15*-1</f>
        <v>0</v>
      </c>
      <c r="E15" s="50">
        <f>SUM(E12:E14)</f>
        <v>0</v>
      </c>
      <c r="F15" s="50">
        <f>SUM(F12:F14)</f>
        <v>0</v>
      </c>
      <c r="G15" s="50">
        <f>SUM(G12:G14)</f>
        <v>0</v>
      </c>
      <c r="H15" s="50">
        <f>SUM(H12:H14)</f>
        <v>0</v>
      </c>
      <c r="I15" s="50">
        <f>SUM(D15:H15)</f>
        <v>0</v>
      </c>
      <c r="J15" s="34">
        <f>SUM(J13:J14)</f>
        <v>0</v>
      </c>
      <c r="K15" s="50">
        <f>I15-J15</f>
        <v>0</v>
      </c>
      <c r="M15" s="35">
        <f>I15+OCT!M15</f>
        <v>0</v>
      </c>
      <c r="N15" s="35">
        <f>J15+OCT!N15</f>
        <v>0</v>
      </c>
      <c r="O15" s="33">
        <f>M15-N15</f>
        <v>0</v>
      </c>
      <c r="P15" s="36"/>
    </row>
    <row r="16" spans="2:19" s="16" customFormat="1" ht="18" customHeight="1" x14ac:dyDescent="0.35">
      <c r="B16" s="54"/>
      <c r="C16" s="54"/>
      <c r="D16" s="39"/>
      <c r="E16" s="39"/>
      <c r="F16" s="39"/>
      <c r="G16" s="39"/>
      <c r="H16" s="39"/>
      <c r="I16" s="40"/>
      <c r="J16" s="41"/>
      <c r="K16" s="42"/>
      <c r="M16" s="40"/>
      <c r="N16" s="41"/>
      <c r="O16" s="42"/>
      <c r="P16" s="42"/>
    </row>
    <row r="17" spans="2:16" s="16" customFormat="1" ht="18" customHeight="1" x14ac:dyDescent="0.35">
      <c r="B17" s="43" t="s">
        <v>8</v>
      </c>
      <c r="C17" s="44" t="s">
        <v>9</v>
      </c>
      <c r="D17" s="45"/>
      <c r="E17" s="46"/>
      <c r="F17" s="46"/>
      <c r="G17" s="10"/>
      <c r="H17" s="45"/>
      <c r="I17" s="24"/>
      <c r="J17" s="25"/>
      <c r="K17" s="26"/>
      <c r="M17" s="47"/>
      <c r="N17" s="48"/>
      <c r="O17" s="45"/>
      <c r="P17" s="49"/>
    </row>
    <row r="18" spans="2:16" s="16" customFormat="1" ht="18" customHeight="1" x14ac:dyDescent="0.35">
      <c r="B18" s="30" t="s">
        <v>26</v>
      </c>
      <c r="C18" s="31"/>
      <c r="D18" s="32"/>
      <c r="E18" s="22"/>
      <c r="F18" s="22"/>
      <c r="G18" s="22"/>
      <c r="H18" s="50"/>
      <c r="I18" s="33"/>
      <c r="J18" s="51"/>
      <c r="K18" s="35"/>
      <c r="M18" s="35"/>
      <c r="N18" s="35"/>
      <c r="O18" s="35"/>
      <c r="P18" s="27"/>
    </row>
    <row r="19" spans="2:16" s="16" customFormat="1" ht="18" customHeight="1" x14ac:dyDescent="0.35">
      <c r="B19" s="37"/>
      <c r="C19" s="38"/>
      <c r="D19" s="39"/>
      <c r="E19" s="39"/>
      <c r="F19" s="39"/>
      <c r="G19" s="39"/>
      <c r="H19" s="39"/>
      <c r="I19" s="40"/>
      <c r="J19" s="41"/>
      <c r="K19" s="42"/>
      <c r="M19" s="40"/>
      <c r="N19" s="41"/>
      <c r="O19" s="42"/>
      <c r="P19" s="42"/>
    </row>
    <row r="20" spans="2:16" s="16" customFormat="1" ht="18" customHeight="1" x14ac:dyDescent="0.35">
      <c r="B20" s="43" t="s">
        <v>10</v>
      </c>
      <c r="C20" s="44" t="s">
        <v>11</v>
      </c>
      <c r="D20" s="45" t="s">
        <v>36</v>
      </c>
      <c r="E20" s="46" t="s">
        <v>31</v>
      </c>
      <c r="F20" s="46" t="s">
        <v>32</v>
      </c>
      <c r="G20" s="10" t="s">
        <v>48</v>
      </c>
      <c r="H20" s="45" t="s">
        <v>36</v>
      </c>
      <c r="I20" s="24" t="s">
        <v>37</v>
      </c>
      <c r="J20" s="25" t="s">
        <v>17</v>
      </c>
      <c r="K20" s="26" t="s">
        <v>16</v>
      </c>
      <c r="M20" s="47" t="s">
        <v>41</v>
      </c>
      <c r="N20" s="48" t="s">
        <v>42</v>
      </c>
      <c r="O20" s="45" t="s">
        <v>16</v>
      </c>
      <c r="P20" s="49"/>
    </row>
    <row r="21" spans="2:16" s="16" customFormat="1" ht="18" customHeight="1" x14ac:dyDescent="0.35">
      <c r="B21" s="30" t="s">
        <v>27</v>
      </c>
      <c r="C21" s="31"/>
      <c r="D21" s="32">
        <f>-OCT!H21</f>
        <v>0</v>
      </c>
      <c r="E21" s="22"/>
      <c r="F21" s="22"/>
      <c r="G21" s="22"/>
      <c r="H21" s="50">
        <f>IF(G21=0,F21/14*(R$7-F$3),G21/14*(R$7-G$3))</f>
        <v>0</v>
      </c>
      <c r="I21" s="33">
        <f>SUM(D21:H21)</f>
        <v>0</v>
      </c>
      <c r="J21" s="51">
        <f>'PAYROLL BUDGET'!N25</f>
        <v>0</v>
      </c>
      <c r="K21" s="35">
        <f>I21-J21</f>
        <v>0</v>
      </c>
      <c r="M21" s="35">
        <f>I21+OCT!M21</f>
        <v>0</v>
      </c>
      <c r="N21" s="35">
        <f>J21+OCT!N21</f>
        <v>0</v>
      </c>
      <c r="O21" s="35">
        <f>M21-N21</f>
        <v>0</v>
      </c>
      <c r="P21" s="27"/>
    </row>
    <row r="22" spans="2:16" s="16" customFormat="1" ht="18" customHeight="1" x14ac:dyDescent="0.35">
      <c r="B22" s="37"/>
      <c r="C22" s="38"/>
      <c r="D22" s="39"/>
      <c r="E22" s="39"/>
      <c r="F22" s="39"/>
      <c r="G22" s="39"/>
      <c r="H22" s="39"/>
      <c r="I22" s="40"/>
      <c r="J22" s="41"/>
      <c r="K22" s="42"/>
      <c r="M22" s="40"/>
      <c r="N22" s="41"/>
      <c r="O22" s="42"/>
      <c r="P22" s="42"/>
    </row>
    <row r="23" spans="2:16" s="16" customFormat="1" ht="18" customHeight="1" x14ac:dyDescent="0.35">
      <c r="B23" s="43" t="s">
        <v>12</v>
      </c>
      <c r="C23" s="44" t="s">
        <v>13</v>
      </c>
      <c r="D23" s="45" t="s">
        <v>36</v>
      </c>
      <c r="E23" s="46" t="s">
        <v>31</v>
      </c>
      <c r="F23" s="46" t="s">
        <v>32</v>
      </c>
      <c r="G23" s="10" t="s">
        <v>48</v>
      </c>
      <c r="H23" s="45" t="s">
        <v>36</v>
      </c>
      <c r="I23" s="24" t="s">
        <v>37</v>
      </c>
      <c r="J23" s="25" t="s">
        <v>17</v>
      </c>
      <c r="K23" s="26" t="s">
        <v>16</v>
      </c>
      <c r="M23" s="47" t="s">
        <v>41</v>
      </c>
      <c r="N23" s="48" t="s">
        <v>42</v>
      </c>
      <c r="O23" s="45" t="s">
        <v>16</v>
      </c>
      <c r="P23" s="49"/>
    </row>
    <row r="24" spans="2:16" s="16" customFormat="1" ht="18" customHeight="1" x14ac:dyDescent="0.35">
      <c r="B24" s="30" t="s">
        <v>28</v>
      </c>
      <c r="C24" s="31"/>
      <c r="D24" s="32">
        <f>-OCT!H24</f>
        <v>0</v>
      </c>
      <c r="E24" s="22"/>
      <c r="F24" s="21"/>
      <c r="G24" s="22"/>
      <c r="H24" s="50">
        <f>IF(G24=0,F24/14*(R$7-F$3),G24/14*(R$7-G$3))</f>
        <v>0</v>
      </c>
      <c r="I24" s="33">
        <f>SUM(D24:H24)</f>
        <v>0</v>
      </c>
      <c r="J24" s="51">
        <f>'PAYROLL BUDGET'!N28</f>
        <v>0</v>
      </c>
      <c r="K24" s="35">
        <f>I24-J24</f>
        <v>0</v>
      </c>
      <c r="M24" s="35">
        <f>I24+OCT!M24</f>
        <v>0</v>
      </c>
      <c r="N24" s="35">
        <f>J24+OCT!N24</f>
        <v>0</v>
      </c>
      <c r="O24" s="35">
        <f>M24-N24</f>
        <v>0</v>
      </c>
      <c r="P24" s="27"/>
    </row>
    <row r="25" spans="2:16" s="16" customFormat="1" ht="18" customHeight="1" x14ac:dyDescent="0.35">
      <c r="B25" s="37"/>
      <c r="C25" s="38"/>
      <c r="D25" s="39"/>
      <c r="E25" s="39"/>
      <c r="F25" s="39"/>
      <c r="G25" s="39"/>
      <c r="H25" s="39"/>
      <c r="I25" s="40"/>
      <c r="J25" s="41"/>
      <c r="K25" s="42"/>
      <c r="M25" s="40"/>
      <c r="N25" s="41"/>
      <c r="O25" s="42"/>
      <c r="P25" s="42"/>
    </row>
    <row r="26" spans="2:16" s="16" customFormat="1" ht="18" customHeight="1" x14ac:dyDescent="0.35">
      <c r="B26" s="43" t="s">
        <v>14</v>
      </c>
      <c r="C26" s="44" t="s">
        <v>15</v>
      </c>
      <c r="D26" s="45" t="s">
        <v>36</v>
      </c>
      <c r="E26" s="46" t="s">
        <v>31</v>
      </c>
      <c r="F26" s="46" t="s">
        <v>32</v>
      </c>
      <c r="G26" s="10" t="s">
        <v>48</v>
      </c>
      <c r="H26" s="45" t="s">
        <v>36</v>
      </c>
      <c r="I26" s="24" t="s">
        <v>37</v>
      </c>
      <c r="J26" s="25" t="s">
        <v>17</v>
      </c>
      <c r="K26" s="26" t="s">
        <v>16</v>
      </c>
      <c r="M26" s="55" t="s">
        <v>41</v>
      </c>
      <c r="N26" s="56" t="s">
        <v>42</v>
      </c>
      <c r="O26" s="57" t="s">
        <v>16</v>
      </c>
      <c r="P26" s="58"/>
    </row>
    <row r="27" spans="2:16" ht="18" customHeight="1" x14ac:dyDescent="0.35">
      <c r="B27" s="30" t="s">
        <v>29</v>
      </c>
      <c r="C27" s="31"/>
      <c r="D27" s="32">
        <f>-OCT!H27</f>
        <v>0</v>
      </c>
      <c r="E27" s="22"/>
      <c r="F27" s="21"/>
      <c r="G27" s="22"/>
      <c r="H27" s="50">
        <f>IF(G27=0,F27/14*(R$7-F$3),G27/14*(R$7-G$3))</f>
        <v>0</v>
      </c>
      <c r="I27" s="59">
        <f>SUM(D27:H27)</f>
        <v>0</v>
      </c>
      <c r="J27" s="51">
        <f>'PAYROLL BUDGET'!N31</f>
        <v>0</v>
      </c>
      <c r="K27" s="60">
        <f>I27-J27</f>
        <v>0</v>
      </c>
      <c r="M27" s="35">
        <f>I27+OCT!M27</f>
        <v>0</v>
      </c>
      <c r="N27" s="35">
        <f>J27+OCT!N27</f>
        <v>0</v>
      </c>
      <c r="O27" s="35">
        <f>M27-N27</f>
        <v>0</v>
      </c>
      <c r="P27" s="27"/>
    </row>
    <row r="28" spans="2:16" ht="18" customHeight="1" x14ac:dyDescent="0.35"/>
    <row r="29" spans="2:16" ht="18" customHeight="1" x14ac:dyDescent="0.35">
      <c r="B29" s="61" t="s">
        <v>38</v>
      </c>
      <c r="C29" s="62"/>
      <c r="D29" s="63">
        <f>SUM(D27,D24,D21,D18,D15,D10,D7)</f>
        <v>0</v>
      </c>
      <c r="E29" s="63">
        <f t="shared" ref="E29:K29" si="1">SUM(E27,E24,E21,E18,E15,E10,E7)</f>
        <v>0</v>
      </c>
      <c r="F29" s="63">
        <f t="shared" si="1"/>
        <v>0</v>
      </c>
      <c r="G29" s="63">
        <f t="shared" si="1"/>
        <v>0</v>
      </c>
      <c r="H29" s="63">
        <f t="shared" si="1"/>
        <v>0</v>
      </c>
      <c r="I29" s="63">
        <f t="shared" si="1"/>
        <v>0</v>
      </c>
      <c r="J29" s="63">
        <f t="shared" si="1"/>
        <v>0</v>
      </c>
      <c r="K29" s="63">
        <f t="shared" si="1"/>
        <v>0</v>
      </c>
      <c r="M29" s="35">
        <f>I29+OCT!M29</f>
        <v>0</v>
      </c>
      <c r="N29" s="35">
        <f>J29+OCT!N29</f>
        <v>0</v>
      </c>
      <c r="O29" s="35">
        <f>SUM(O27,O24,O21,O18,O15,O10,O7)</f>
        <v>0</v>
      </c>
      <c r="P29" s="64"/>
    </row>
  </sheetData>
  <sheetProtection formatCells="0" formatColumns="0" formatRows="0" selectLockedCells="1"/>
  <mergeCells count="9">
    <mergeCell ref="M2:M3"/>
    <mergeCell ref="N2:N3"/>
    <mergeCell ref="O2:O3"/>
    <mergeCell ref="B2:C2"/>
    <mergeCell ref="D2:D3"/>
    <mergeCell ref="H2:H3"/>
    <mergeCell ref="I2:I3"/>
    <mergeCell ref="J2:J3"/>
    <mergeCell ref="K2:K3"/>
  </mergeCells>
  <conditionalFormatting sqref="G4:G6 G10 G13:G14 G18 G21 G27">
    <cfRule type="expression" dxfId="7" priority="4">
      <formula>$G$3="n/a"</formula>
    </cfRule>
  </conditionalFormatting>
  <conditionalFormatting sqref="G4:G6 G10 G13:G14 G18 G21 G27">
    <cfRule type="expression" dxfId="6" priority="3">
      <formula>$G$3="n/a"</formula>
    </cfRule>
  </conditionalFormatting>
  <conditionalFormatting sqref="G24">
    <cfRule type="expression" dxfId="5" priority="2">
      <formula>$G$3="n/a"</formula>
    </cfRule>
  </conditionalFormatting>
  <conditionalFormatting sqref="G24">
    <cfRule type="expression" dxfId="4" priority="1">
      <formula>$G$3="n/a"</formula>
    </cfRule>
  </conditionalFormatting>
  <pageMargins left="0.25" right="0.25" top="0.75" bottom="0.75" header="0.3" footer="0.3"/>
  <pageSetup scale="71" orientation="landscape" horizontalDpi="4294967293" verticalDpi="4294967293"/>
  <headerFooter>
    <oddFooter>&amp;C&amp;G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T30"/>
  <sheetViews>
    <sheetView showGridLines="0" topLeftCell="A20" zoomScale="90" zoomScaleNormal="90" zoomScalePageLayoutView="90" workbookViewId="0">
      <selection activeCell="E10" sqref="E10"/>
    </sheetView>
  </sheetViews>
  <sheetFormatPr defaultColWidth="0" defaultRowHeight="14.5" x14ac:dyDescent="0.35"/>
  <cols>
    <col min="1" max="1" width="2.36328125" style="6" customWidth="1"/>
    <col min="2" max="2" width="8.81640625" style="1" customWidth="1"/>
    <col min="3" max="3" width="28.453125" style="1" customWidth="1"/>
    <col min="4" max="8" width="12.6328125" style="2" customWidth="1"/>
    <col min="9" max="9" width="12.6328125" style="3" customWidth="1"/>
    <col min="10" max="10" width="12.6328125" style="4" customWidth="1"/>
    <col min="11" max="11" width="12.6328125" style="5" customWidth="1"/>
    <col min="12" max="12" width="9.1796875" style="6" customWidth="1"/>
    <col min="13" max="13" width="13.1796875" style="7" customWidth="1"/>
    <col min="14" max="14" width="13.1796875" style="8" customWidth="1"/>
    <col min="15" max="15" width="13.1796875" style="9" customWidth="1"/>
    <col min="16" max="16" width="3" style="9" customWidth="1"/>
    <col min="17" max="20" width="17" style="6" hidden="1" customWidth="1"/>
    <col min="21" max="16384" width="9.1796875" style="6" hidden="1"/>
  </cols>
  <sheetData>
    <row r="1" spans="2:19" ht="12" customHeight="1" x14ac:dyDescent="0.35"/>
    <row r="2" spans="2:19" s="11" customFormat="1" ht="33.75" customHeight="1" x14ac:dyDescent="0.35">
      <c r="B2" s="129" t="str">
        <f>"Payroll Summary for the month of " &amp;S4</f>
        <v>Payroll Summary for the month of December, 2019</v>
      </c>
      <c r="C2" s="130"/>
      <c r="D2" s="131" t="s">
        <v>30</v>
      </c>
      <c r="E2" s="10" t="s">
        <v>31</v>
      </c>
      <c r="F2" s="10" t="s">
        <v>32</v>
      </c>
      <c r="G2" s="10" t="s">
        <v>49</v>
      </c>
      <c r="H2" s="131" t="s">
        <v>46</v>
      </c>
      <c r="I2" s="136" t="s">
        <v>35</v>
      </c>
      <c r="J2" s="134" t="s">
        <v>17</v>
      </c>
      <c r="K2" s="127" t="s">
        <v>16</v>
      </c>
      <c r="M2" s="133" t="s">
        <v>41</v>
      </c>
      <c r="N2" s="134" t="s">
        <v>42</v>
      </c>
      <c r="O2" s="127" t="s">
        <v>16</v>
      </c>
      <c r="P2" s="12"/>
    </row>
    <row r="3" spans="2:19" s="16" customFormat="1" ht="18" customHeight="1" x14ac:dyDescent="0.35">
      <c r="B3" s="13" t="s">
        <v>2</v>
      </c>
      <c r="C3" s="14" t="s">
        <v>19</v>
      </c>
      <c r="D3" s="132"/>
      <c r="E3" s="15">
        <f>R5</f>
        <v>43810</v>
      </c>
      <c r="F3" s="15">
        <f>E3+14</f>
        <v>43824</v>
      </c>
      <c r="G3" s="15" t="str">
        <f>IF(F3+14&gt;R7,"n/a",F3+14)</f>
        <v>n/a</v>
      </c>
      <c r="H3" s="132"/>
      <c r="I3" s="137"/>
      <c r="J3" s="135"/>
      <c r="K3" s="128"/>
      <c r="M3" s="133"/>
      <c r="N3" s="135"/>
      <c r="O3" s="128"/>
      <c r="P3" s="12"/>
    </row>
    <row r="4" spans="2:19" s="16" customFormat="1" ht="18" customHeight="1" x14ac:dyDescent="0.35">
      <c r="B4" s="18"/>
      <c r="C4" s="19" t="s">
        <v>20</v>
      </c>
      <c r="D4" s="20">
        <f>NOV!H4*-1</f>
        <v>0</v>
      </c>
      <c r="E4" s="21"/>
      <c r="F4" s="21"/>
      <c r="G4" s="22"/>
      <c r="H4" s="23">
        <f>IF(G4=0,F4/14*(R$7-F$3),G4/14*(R$7-G$3))</f>
        <v>0</v>
      </c>
      <c r="I4" s="24">
        <f>SUM(D4:H4)</f>
        <v>0</v>
      </c>
      <c r="J4" s="25">
        <f>'PAYROLL BUDGET'!O8</f>
        <v>0</v>
      </c>
      <c r="K4" s="26">
        <f>I4-J4</f>
        <v>0</v>
      </c>
      <c r="M4" s="26">
        <f>I4+NOV!M4</f>
        <v>0</v>
      </c>
      <c r="N4" s="26">
        <f>J4+NOV!N4</f>
        <v>0</v>
      </c>
      <c r="O4" s="26">
        <f>M4-N4</f>
        <v>0</v>
      </c>
      <c r="P4" s="12"/>
      <c r="Q4" s="28" t="s">
        <v>33</v>
      </c>
      <c r="R4" s="29">
        <f>NOV!R7+1</f>
        <v>43800</v>
      </c>
      <c r="S4" s="28" t="str">
        <f>TEXT(R4,"MMMM, YYYY")</f>
        <v>December, 2019</v>
      </c>
    </row>
    <row r="5" spans="2:19" s="16" customFormat="1" ht="18" customHeight="1" x14ac:dyDescent="0.35">
      <c r="B5" s="18"/>
      <c r="C5" s="19" t="s">
        <v>21</v>
      </c>
      <c r="D5" s="20">
        <f>NOV!H5*-1</f>
        <v>0</v>
      </c>
      <c r="E5" s="22"/>
      <c r="F5" s="22"/>
      <c r="G5" s="22"/>
      <c r="H5" s="23">
        <f>IF(G5=0,F5/14*(R$7-F$3),G5/14*(R$7-G$3))</f>
        <v>0</v>
      </c>
      <c r="I5" s="24">
        <f>SUM(D5:H5)</f>
        <v>0</v>
      </c>
      <c r="J5" s="25">
        <f>'PAYROLL BUDGET'!O9</f>
        <v>0</v>
      </c>
      <c r="K5" s="26">
        <f>I5-J5</f>
        <v>0</v>
      </c>
      <c r="M5" s="26">
        <f>I5+NOV!M5</f>
        <v>0</v>
      </c>
      <c r="N5" s="26">
        <f>J5+NOV!N5</f>
        <v>0</v>
      </c>
      <c r="O5" s="26">
        <f>M5-N5</f>
        <v>0</v>
      </c>
      <c r="P5" s="12"/>
      <c r="Q5" s="28" t="s">
        <v>39</v>
      </c>
      <c r="R5" s="29">
        <f>NOV!R6+14</f>
        <v>43810</v>
      </c>
    </row>
    <row r="6" spans="2:19" s="16" customFormat="1" ht="18" customHeight="1" x14ac:dyDescent="0.35">
      <c r="B6" s="18"/>
      <c r="C6" s="19" t="s">
        <v>22</v>
      </c>
      <c r="D6" s="20">
        <f>NOV!H6*-1</f>
        <v>0</v>
      </c>
      <c r="E6" s="22"/>
      <c r="F6" s="22"/>
      <c r="G6" s="22"/>
      <c r="H6" s="23">
        <f>IF(G6=0,F6/14*(R$7-F$3),G6/14*(R$7-G$3))</f>
        <v>0</v>
      </c>
      <c r="I6" s="24">
        <f>SUM(D6:H6)</f>
        <v>0</v>
      </c>
      <c r="J6" s="25">
        <f>'PAYROLL BUDGET'!O10</f>
        <v>0</v>
      </c>
      <c r="K6" s="26">
        <f>I6-J6</f>
        <v>0</v>
      </c>
      <c r="M6" s="26">
        <f>I6+NOV!M6</f>
        <v>0</v>
      </c>
      <c r="N6" s="26">
        <f>J6+NOV!N6</f>
        <v>0</v>
      </c>
      <c r="O6" s="26">
        <f>M6-N6</f>
        <v>0</v>
      </c>
      <c r="P6" s="12"/>
      <c r="Q6" s="28" t="s">
        <v>40</v>
      </c>
      <c r="R6" s="29">
        <f>IF(G3&lt;=R7,G3,F3)</f>
        <v>43824</v>
      </c>
    </row>
    <row r="7" spans="2:19" s="16" customFormat="1" ht="18" customHeight="1" x14ac:dyDescent="0.35">
      <c r="B7" s="30" t="s">
        <v>50</v>
      </c>
      <c r="C7" s="31"/>
      <c r="D7" s="32">
        <f>NOV!H7*-1</f>
        <v>0</v>
      </c>
      <c r="E7" s="33">
        <f t="shared" ref="E7:J7" si="0">SUM(E4:E6)</f>
        <v>0</v>
      </c>
      <c r="F7" s="33">
        <f t="shared" si="0"/>
        <v>0</v>
      </c>
      <c r="G7" s="33">
        <f t="shared" si="0"/>
        <v>0</v>
      </c>
      <c r="H7" s="33">
        <f t="shared" si="0"/>
        <v>0</v>
      </c>
      <c r="I7" s="33">
        <f t="shared" si="0"/>
        <v>0</v>
      </c>
      <c r="J7" s="34">
        <f t="shared" si="0"/>
        <v>0</v>
      </c>
      <c r="K7" s="33">
        <f>I7-J7</f>
        <v>0</v>
      </c>
      <c r="M7" s="35">
        <f>I7+NOV!M7</f>
        <v>0</v>
      </c>
      <c r="N7" s="35">
        <f>J7+NOV!N7</f>
        <v>0</v>
      </c>
      <c r="O7" s="33">
        <f>M7-N7</f>
        <v>0</v>
      </c>
      <c r="P7" s="12"/>
      <c r="Q7" s="28" t="s">
        <v>34</v>
      </c>
      <c r="R7" s="29">
        <f>DATE(YEAR(R4),MONTH(R4)+1,DAY(R4))-1</f>
        <v>43830</v>
      </c>
    </row>
    <row r="8" spans="2:19" s="16" customFormat="1" ht="18" customHeight="1" x14ac:dyDescent="0.35">
      <c r="B8" s="37"/>
      <c r="C8" s="38"/>
      <c r="D8" s="39"/>
      <c r="E8" s="39"/>
      <c r="F8" s="39"/>
      <c r="G8" s="39"/>
      <c r="H8" s="39"/>
      <c r="I8" s="40"/>
      <c r="J8" s="41"/>
      <c r="K8" s="42"/>
      <c r="M8" s="40"/>
      <c r="N8" s="41"/>
      <c r="O8" s="42"/>
      <c r="P8" s="12"/>
    </row>
    <row r="9" spans="2:19" s="16" customFormat="1" ht="18" customHeight="1" x14ac:dyDescent="0.35">
      <c r="B9" s="43" t="s">
        <v>4</v>
      </c>
      <c r="C9" s="44" t="s">
        <v>5</v>
      </c>
      <c r="D9" s="45" t="s">
        <v>36</v>
      </c>
      <c r="E9" s="46" t="s">
        <v>31</v>
      </c>
      <c r="F9" s="46" t="s">
        <v>32</v>
      </c>
      <c r="G9" s="10" t="s">
        <v>48</v>
      </c>
      <c r="H9" s="45" t="s">
        <v>36</v>
      </c>
      <c r="I9" s="24" t="s">
        <v>37</v>
      </c>
      <c r="J9" s="25" t="s">
        <v>17</v>
      </c>
      <c r="K9" s="26" t="s">
        <v>16</v>
      </c>
      <c r="M9" s="47" t="s">
        <v>41</v>
      </c>
      <c r="N9" s="48" t="s">
        <v>42</v>
      </c>
      <c r="O9" s="45" t="s">
        <v>16</v>
      </c>
      <c r="P9" s="12"/>
    </row>
    <row r="10" spans="2:19" s="16" customFormat="1" ht="18" customHeight="1" x14ac:dyDescent="0.35">
      <c r="B10" s="30" t="s">
        <v>44</v>
      </c>
      <c r="C10" s="31"/>
      <c r="D10" s="32"/>
      <c r="E10" s="22"/>
      <c r="F10" s="22"/>
      <c r="G10" s="22"/>
      <c r="H10" s="50">
        <f>IF(G10=0,F10/14*(R$7-F$3),G10/14*(R$7-G$3))</f>
        <v>0</v>
      </c>
      <c r="I10" s="33">
        <f>SUM(D10:H10)</f>
        <v>0</v>
      </c>
      <c r="J10" s="51">
        <f>'PAYROLL BUDGET'!O14</f>
        <v>0</v>
      </c>
      <c r="K10" s="35">
        <f>I10-J10</f>
        <v>0</v>
      </c>
      <c r="M10" s="35">
        <f>I10+NOV!M10</f>
        <v>0</v>
      </c>
      <c r="N10" s="35">
        <f>J10+NOV!N10</f>
        <v>0</v>
      </c>
      <c r="O10" s="35">
        <f>M10-N10</f>
        <v>0</v>
      </c>
      <c r="P10" s="12"/>
    </row>
    <row r="11" spans="2:19" s="16" customFormat="1" ht="18" customHeight="1" x14ac:dyDescent="0.35">
      <c r="B11" s="37"/>
      <c r="C11" s="38"/>
      <c r="D11" s="39"/>
      <c r="E11" s="39"/>
      <c r="F11" s="39"/>
      <c r="G11" s="39"/>
      <c r="H11" s="39"/>
      <c r="I11" s="40"/>
      <c r="J11" s="41"/>
      <c r="K11" s="42"/>
      <c r="M11" s="40"/>
      <c r="N11" s="41"/>
      <c r="O11" s="42"/>
      <c r="P11" s="12"/>
    </row>
    <row r="12" spans="2:19" s="16" customFormat="1" ht="18" customHeight="1" x14ac:dyDescent="0.35">
      <c r="B12" s="43" t="s">
        <v>6</v>
      </c>
      <c r="C12" s="44" t="s">
        <v>7</v>
      </c>
      <c r="D12" s="45" t="s">
        <v>36</v>
      </c>
      <c r="E12" s="46" t="s">
        <v>31</v>
      </c>
      <c r="F12" s="46" t="s">
        <v>32</v>
      </c>
      <c r="G12" s="10" t="s">
        <v>48</v>
      </c>
      <c r="H12" s="45" t="s">
        <v>36</v>
      </c>
      <c r="I12" s="24" t="s">
        <v>37</v>
      </c>
      <c r="J12" s="25" t="s">
        <v>17</v>
      </c>
      <c r="K12" s="26" t="s">
        <v>16</v>
      </c>
      <c r="M12" s="47" t="s">
        <v>41</v>
      </c>
      <c r="N12" s="48" t="s">
        <v>42</v>
      </c>
      <c r="O12" s="45" t="s">
        <v>16</v>
      </c>
      <c r="P12" s="12"/>
    </row>
    <row r="13" spans="2:19" s="16" customFormat="1" ht="18" customHeight="1" x14ac:dyDescent="0.35">
      <c r="B13" s="18"/>
      <c r="C13" s="52" t="s">
        <v>23</v>
      </c>
      <c r="D13" s="20">
        <f>NOV!H13*-1</f>
        <v>0</v>
      </c>
      <c r="E13" s="22"/>
      <c r="F13" s="22"/>
      <c r="G13" s="22"/>
      <c r="H13" s="23">
        <f>IF(G13=0,F13/14*(R$7-F$3),G13/14*(R$7-G$3))</f>
        <v>0</v>
      </c>
      <c r="I13" s="24">
        <f>SUM(D13:H13)</f>
        <v>0</v>
      </c>
      <c r="J13" s="25">
        <f>'PAYROLL BUDGET'!O17</f>
        <v>0</v>
      </c>
      <c r="K13" s="23">
        <f>I13-J13</f>
        <v>0</v>
      </c>
      <c r="M13" s="26">
        <f>I13+NOV!M13</f>
        <v>0</v>
      </c>
      <c r="N13" s="26">
        <f>J13+NOV!N13</f>
        <v>0</v>
      </c>
      <c r="O13" s="23">
        <f>M13-N13</f>
        <v>0</v>
      </c>
      <c r="P13" s="12"/>
    </row>
    <row r="14" spans="2:19" s="16" customFormat="1" ht="18" customHeight="1" x14ac:dyDescent="0.35">
      <c r="B14" s="18"/>
      <c r="C14" s="52" t="s">
        <v>24</v>
      </c>
      <c r="D14" s="20">
        <f>NOV!H14*-1</f>
        <v>0</v>
      </c>
      <c r="E14" s="22"/>
      <c r="F14" s="22"/>
      <c r="G14" s="22"/>
      <c r="H14" s="23">
        <f>IF(G14=0,F14/14*(R$7-F$3),G14/14*(R$7-G$3))</f>
        <v>0</v>
      </c>
      <c r="I14" s="24">
        <f>SUM(D14:H14)</f>
        <v>0</v>
      </c>
      <c r="J14" s="25">
        <f>'PAYROLL BUDGET'!O18</f>
        <v>0</v>
      </c>
      <c r="K14" s="23">
        <f>I14-J14</f>
        <v>0</v>
      </c>
      <c r="M14" s="26">
        <f>I14+NOV!M14</f>
        <v>0</v>
      </c>
      <c r="N14" s="26">
        <f>J14+NOV!N14</f>
        <v>0</v>
      </c>
      <c r="O14" s="23">
        <f>M14-N14</f>
        <v>0</v>
      </c>
      <c r="P14" s="12"/>
    </row>
    <row r="15" spans="2:19" s="16" customFormat="1" ht="18" customHeight="1" x14ac:dyDescent="0.35">
      <c r="B15" s="30" t="s">
        <v>25</v>
      </c>
      <c r="C15" s="31"/>
      <c r="D15" s="32">
        <f>NOV!H15*-1</f>
        <v>0</v>
      </c>
      <c r="E15" s="50">
        <f>SUM(E12:E14)</f>
        <v>0</v>
      </c>
      <c r="F15" s="50">
        <f>SUM(F12:F14)</f>
        <v>0</v>
      </c>
      <c r="G15" s="50">
        <f>SUM(G12:G14)</f>
        <v>0</v>
      </c>
      <c r="H15" s="50">
        <f>SUM(H12:H14)</f>
        <v>0</v>
      </c>
      <c r="I15" s="50">
        <f>SUM(D15:H15)</f>
        <v>0</v>
      </c>
      <c r="J15" s="34">
        <f>SUM(J13:J14)</f>
        <v>0</v>
      </c>
      <c r="K15" s="50">
        <f>I15-J15</f>
        <v>0</v>
      </c>
      <c r="M15" s="35">
        <f>I15+NOV!M15</f>
        <v>0</v>
      </c>
      <c r="N15" s="35">
        <f>J15+NOV!N15</f>
        <v>0</v>
      </c>
      <c r="O15" s="33">
        <f>M15-N15</f>
        <v>0</v>
      </c>
      <c r="P15" s="12"/>
    </row>
    <row r="16" spans="2:19" s="16" customFormat="1" ht="18" customHeight="1" x14ac:dyDescent="0.35">
      <c r="B16" s="54"/>
      <c r="C16" s="54"/>
      <c r="D16" s="39"/>
      <c r="E16" s="39"/>
      <c r="F16" s="39"/>
      <c r="G16" s="39"/>
      <c r="H16" s="39"/>
      <c r="I16" s="40"/>
      <c r="J16" s="41"/>
      <c r="K16" s="42"/>
      <c r="M16" s="40"/>
      <c r="N16" s="41"/>
      <c r="O16" s="42"/>
      <c r="P16" s="12"/>
    </row>
    <row r="17" spans="2:16" s="16" customFormat="1" ht="18" customHeight="1" x14ac:dyDescent="0.35">
      <c r="B17" s="43" t="s">
        <v>8</v>
      </c>
      <c r="C17" s="44" t="s">
        <v>9</v>
      </c>
      <c r="D17" s="45"/>
      <c r="E17" s="46"/>
      <c r="F17" s="46"/>
      <c r="G17" s="10"/>
      <c r="H17" s="45"/>
      <c r="I17" s="24"/>
      <c r="J17" s="25"/>
      <c r="K17" s="26"/>
      <c r="M17" s="47"/>
      <c r="N17" s="48"/>
      <c r="O17" s="45"/>
      <c r="P17" s="12"/>
    </row>
    <row r="18" spans="2:16" s="16" customFormat="1" ht="18" customHeight="1" x14ac:dyDescent="0.35">
      <c r="B18" s="30" t="s">
        <v>26</v>
      </c>
      <c r="C18" s="31"/>
      <c r="D18" s="32"/>
      <c r="E18" s="22"/>
      <c r="F18" s="22"/>
      <c r="G18" s="22"/>
      <c r="H18" s="50"/>
      <c r="I18" s="33"/>
      <c r="J18" s="51"/>
      <c r="K18" s="35"/>
      <c r="M18" s="35"/>
      <c r="N18" s="35"/>
      <c r="O18" s="35"/>
      <c r="P18" s="12"/>
    </row>
    <row r="19" spans="2:16" s="16" customFormat="1" ht="18" customHeight="1" x14ac:dyDescent="0.35">
      <c r="B19" s="37"/>
      <c r="C19" s="38"/>
      <c r="D19" s="39"/>
      <c r="E19" s="39"/>
      <c r="F19" s="39"/>
      <c r="G19" s="39"/>
      <c r="H19" s="39"/>
      <c r="I19" s="40"/>
      <c r="J19" s="41"/>
      <c r="K19" s="42"/>
      <c r="M19" s="40"/>
      <c r="N19" s="41"/>
      <c r="O19" s="42"/>
      <c r="P19" s="12"/>
    </row>
    <row r="20" spans="2:16" s="16" customFormat="1" ht="18" customHeight="1" x14ac:dyDescent="0.35">
      <c r="B20" s="43" t="s">
        <v>10</v>
      </c>
      <c r="C20" s="44" t="s">
        <v>11</v>
      </c>
      <c r="D20" s="45" t="s">
        <v>36</v>
      </c>
      <c r="E20" s="46" t="s">
        <v>31</v>
      </c>
      <c r="F20" s="46" t="s">
        <v>32</v>
      </c>
      <c r="G20" s="10" t="s">
        <v>48</v>
      </c>
      <c r="H20" s="45" t="s">
        <v>36</v>
      </c>
      <c r="I20" s="24" t="s">
        <v>37</v>
      </c>
      <c r="J20" s="25" t="s">
        <v>17</v>
      </c>
      <c r="K20" s="26" t="s">
        <v>16</v>
      </c>
      <c r="M20" s="47" t="s">
        <v>41</v>
      </c>
      <c r="N20" s="48" t="s">
        <v>42</v>
      </c>
      <c r="O20" s="45" t="s">
        <v>16</v>
      </c>
      <c r="P20" s="12"/>
    </row>
    <row r="21" spans="2:16" s="16" customFormat="1" ht="18" customHeight="1" x14ac:dyDescent="0.35">
      <c r="B21" s="30" t="s">
        <v>27</v>
      </c>
      <c r="C21" s="31"/>
      <c r="D21" s="32">
        <f>NOV!H21*-1</f>
        <v>0</v>
      </c>
      <c r="E21" s="22"/>
      <c r="F21" s="22"/>
      <c r="G21" s="22"/>
      <c r="H21" s="50">
        <f>IF(G21=0,F21/14*(R$7-F$3),G21/14*(R$7-G$3))</f>
        <v>0</v>
      </c>
      <c r="I21" s="33">
        <f>SUM(D21:H21)</f>
        <v>0</v>
      </c>
      <c r="J21" s="51">
        <f>'PAYROLL BUDGET'!O25</f>
        <v>0</v>
      </c>
      <c r="K21" s="35">
        <f>I21-J21</f>
        <v>0</v>
      </c>
      <c r="M21" s="35">
        <f>I21+NOV!M21</f>
        <v>0</v>
      </c>
      <c r="N21" s="35">
        <f>J21+NOV!N21</f>
        <v>0</v>
      </c>
      <c r="O21" s="35">
        <f>M21-N21</f>
        <v>0</v>
      </c>
      <c r="P21" s="12"/>
    </row>
    <row r="22" spans="2:16" s="16" customFormat="1" ht="18" customHeight="1" x14ac:dyDescent="0.35">
      <c r="B22" s="37"/>
      <c r="C22" s="38"/>
      <c r="D22" s="39"/>
      <c r="E22" s="39"/>
      <c r="F22" s="39"/>
      <c r="G22" s="39"/>
      <c r="H22" s="39"/>
      <c r="I22" s="40"/>
      <c r="J22" s="41"/>
      <c r="K22" s="42"/>
      <c r="M22" s="40"/>
      <c r="N22" s="41"/>
      <c r="O22" s="42"/>
      <c r="P22" s="12"/>
    </row>
    <row r="23" spans="2:16" s="16" customFormat="1" ht="18" customHeight="1" x14ac:dyDescent="0.35">
      <c r="B23" s="43" t="s">
        <v>12</v>
      </c>
      <c r="C23" s="44" t="s">
        <v>13</v>
      </c>
      <c r="D23" s="45" t="s">
        <v>36</v>
      </c>
      <c r="E23" s="46" t="s">
        <v>31</v>
      </c>
      <c r="F23" s="46" t="s">
        <v>32</v>
      </c>
      <c r="G23" s="10" t="s">
        <v>48</v>
      </c>
      <c r="H23" s="45" t="s">
        <v>36</v>
      </c>
      <c r="I23" s="24" t="s">
        <v>37</v>
      </c>
      <c r="J23" s="25" t="s">
        <v>17</v>
      </c>
      <c r="K23" s="26" t="s">
        <v>16</v>
      </c>
      <c r="M23" s="47" t="s">
        <v>41</v>
      </c>
      <c r="N23" s="48" t="s">
        <v>42</v>
      </c>
      <c r="O23" s="45" t="s">
        <v>16</v>
      </c>
      <c r="P23" s="12"/>
    </row>
    <row r="24" spans="2:16" s="16" customFormat="1" ht="18" customHeight="1" x14ac:dyDescent="0.35">
      <c r="B24" s="30" t="s">
        <v>28</v>
      </c>
      <c r="C24" s="31"/>
      <c r="D24" s="32">
        <f>NOV!H24*-1</f>
        <v>0</v>
      </c>
      <c r="E24" s="22"/>
      <c r="F24" s="22"/>
      <c r="G24" s="22"/>
      <c r="H24" s="50">
        <f>IF(G24=0,F24/14*(R$7-F$3),G24/14*(R$7-G$3))</f>
        <v>0</v>
      </c>
      <c r="I24" s="33">
        <f>SUM(D24:H24)</f>
        <v>0</v>
      </c>
      <c r="J24" s="51">
        <f>'PAYROLL BUDGET'!O28</f>
        <v>0</v>
      </c>
      <c r="K24" s="35">
        <f>I24-J24</f>
        <v>0</v>
      </c>
      <c r="M24" s="35">
        <f>I24+NOV!M24</f>
        <v>0</v>
      </c>
      <c r="N24" s="35">
        <f>J24+NOV!N24</f>
        <v>0</v>
      </c>
      <c r="O24" s="35">
        <f>M24-N24</f>
        <v>0</v>
      </c>
      <c r="P24" s="12"/>
    </row>
    <row r="25" spans="2:16" s="16" customFormat="1" ht="18" customHeight="1" x14ac:dyDescent="0.35">
      <c r="B25" s="37"/>
      <c r="C25" s="38"/>
      <c r="D25" s="39"/>
      <c r="E25" s="39"/>
      <c r="F25" s="39"/>
      <c r="G25" s="39"/>
      <c r="H25" s="39"/>
      <c r="I25" s="40"/>
      <c r="J25" s="41"/>
      <c r="K25" s="42"/>
      <c r="M25" s="40"/>
      <c r="N25" s="41"/>
      <c r="O25" s="42"/>
      <c r="P25" s="12"/>
    </row>
    <row r="26" spans="2:16" s="16" customFormat="1" ht="18" customHeight="1" x14ac:dyDescent="0.35">
      <c r="B26" s="43" t="s">
        <v>14</v>
      </c>
      <c r="C26" s="44" t="s">
        <v>15</v>
      </c>
      <c r="D26" s="45" t="s">
        <v>36</v>
      </c>
      <c r="E26" s="46" t="s">
        <v>31</v>
      </c>
      <c r="F26" s="46" t="s">
        <v>32</v>
      </c>
      <c r="G26" s="10" t="s">
        <v>48</v>
      </c>
      <c r="H26" s="45" t="s">
        <v>36</v>
      </c>
      <c r="I26" s="24" t="s">
        <v>37</v>
      </c>
      <c r="J26" s="25" t="s">
        <v>17</v>
      </c>
      <c r="K26" s="26" t="s">
        <v>16</v>
      </c>
      <c r="M26" s="55" t="s">
        <v>41</v>
      </c>
      <c r="N26" s="56" t="s">
        <v>42</v>
      </c>
      <c r="O26" s="57" t="s">
        <v>16</v>
      </c>
      <c r="P26" s="12"/>
    </row>
    <row r="27" spans="2:16" ht="18" customHeight="1" x14ac:dyDescent="0.35">
      <c r="B27" s="30" t="s">
        <v>29</v>
      </c>
      <c r="C27" s="31"/>
      <c r="D27" s="32">
        <f>NOV!H27*-1</f>
        <v>0</v>
      </c>
      <c r="E27" s="22"/>
      <c r="F27" s="22"/>
      <c r="G27" s="22"/>
      <c r="H27" s="50">
        <f>IF(G27=0,F27/14*(R$7-F$3),G27/14*(R$7-G$3))</f>
        <v>0</v>
      </c>
      <c r="I27" s="59">
        <f>SUM(D27:H27)</f>
        <v>0</v>
      </c>
      <c r="J27" s="51">
        <f>'PAYROLL BUDGET'!O31</f>
        <v>0</v>
      </c>
      <c r="K27" s="60">
        <f>I27-J27</f>
        <v>0</v>
      </c>
      <c r="M27" s="35">
        <f>I27+NOV!M27</f>
        <v>0</v>
      </c>
      <c r="N27" s="35">
        <f>J27+NOV!N27</f>
        <v>0</v>
      </c>
      <c r="O27" s="35">
        <f>M27-N27</f>
        <v>0</v>
      </c>
      <c r="P27" s="12"/>
    </row>
    <row r="28" spans="2:16" ht="18" customHeight="1" x14ac:dyDescent="0.35">
      <c r="P28" s="12"/>
    </row>
    <row r="29" spans="2:16" ht="18" customHeight="1" x14ac:dyDescent="0.35">
      <c r="B29" s="61" t="s">
        <v>38</v>
      </c>
      <c r="C29" s="62"/>
      <c r="D29" s="63">
        <f>SUM(D27,D24,D21,D18,D15,D10,D7)</f>
        <v>0</v>
      </c>
      <c r="E29" s="63">
        <f t="shared" ref="E29:K29" si="1">SUM(E27,E24,E21,E18,E15,E10,E7)</f>
        <v>0</v>
      </c>
      <c r="F29" s="63">
        <f t="shared" si="1"/>
        <v>0</v>
      </c>
      <c r="G29" s="63">
        <f t="shared" si="1"/>
        <v>0</v>
      </c>
      <c r="H29" s="63">
        <f t="shared" si="1"/>
        <v>0</v>
      </c>
      <c r="I29" s="63">
        <f t="shared" si="1"/>
        <v>0</v>
      </c>
      <c r="J29" s="63">
        <f t="shared" si="1"/>
        <v>0</v>
      </c>
      <c r="K29" s="63">
        <f t="shared" si="1"/>
        <v>0</v>
      </c>
      <c r="M29" s="35">
        <f>I29+NOV!M29</f>
        <v>0</v>
      </c>
      <c r="N29" s="35">
        <f>J29+NOV!N29</f>
        <v>0</v>
      </c>
      <c r="O29" s="35">
        <f>SUM(O27,O24,O21,O18,O15,O10,O7)</f>
        <v>0</v>
      </c>
      <c r="P29" s="12"/>
    </row>
    <row r="30" spans="2:16" ht="15.5" x14ac:dyDescent="0.35">
      <c r="P30" s="12"/>
    </row>
  </sheetData>
  <sheetProtection formatCells="0" formatColumns="0" formatRows="0" selectLockedCells="1"/>
  <mergeCells count="9">
    <mergeCell ref="M2:M3"/>
    <mergeCell ref="N2:N3"/>
    <mergeCell ref="O2:O3"/>
    <mergeCell ref="B2:C2"/>
    <mergeCell ref="D2:D3"/>
    <mergeCell ref="H2:H3"/>
    <mergeCell ref="I2:I3"/>
    <mergeCell ref="J2:J3"/>
    <mergeCell ref="K2:K3"/>
  </mergeCells>
  <conditionalFormatting sqref="G4:G6 G10 G13:G14 G18 G21 G27">
    <cfRule type="expression" dxfId="3" priority="4">
      <formula>$G$3="n/a"</formula>
    </cfRule>
  </conditionalFormatting>
  <conditionalFormatting sqref="G4:G6 G10 G13:G14 G18 G21 G27">
    <cfRule type="expression" dxfId="2" priority="3">
      <formula>$G$3="n/a"</formula>
    </cfRule>
  </conditionalFormatting>
  <conditionalFormatting sqref="G24">
    <cfRule type="expression" dxfId="1" priority="2">
      <formula>$G$3="n/a"</formula>
    </cfRule>
  </conditionalFormatting>
  <conditionalFormatting sqref="G24">
    <cfRule type="expression" dxfId="0" priority="1">
      <formula>$G$3="n/a"</formula>
    </cfRule>
  </conditionalFormatting>
  <pageMargins left="0.25" right="0.25" top="0.75" bottom="0.75" header="0.3" footer="0.3"/>
  <pageSetup scale="71" orientation="landscape" horizontalDpi="4294967293" verticalDpi="4294967293"/>
  <headerFooter>
    <oddFooter>&amp;C&amp;G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Q15"/>
  <sheetViews>
    <sheetView showGridLines="0" workbookViewId="0">
      <selection activeCell="F8" sqref="F8"/>
    </sheetView>
  </sheetViews>
  <sheetFormatPr defaultColWidth="0" defaultRowHeight="14.5" zeroHeight="1" x14ac:dyDescent="0.35"/>
  <cols>
    <col min="1" max="2" width="9.1796875" style="1" customWidth="1"/>
    <col min="3" max="3" width="29.1796875" style="1" customWidth="1"/>
    <col min="4" max="15" width="9.1796875" style="1" customWidth="1"/>
    <col min="16" max="16" width="13.36328125" style="1" customWidth="1"/>
    <col min="17" max="17" width="5.1796875" style="1" customWidth="1"/>
    <col min="18" max="16384" width="9.1796875" style="1" hidden="1"/>
  </cols>
  <sheetData>
    <row r="1" spans="2:16" s="65" customFormat="1" ht="23.5" x14ac:dyDescent="0.55000000000000004">
      <c r="B1" s="113" t="s">
        <v>47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2:16" s="65" customFormat="1" x14ac:dyDescent="0.35">
      <c r="B2" s="66"/>
      <c r="C2" s="67"/>
      <c r="D2" s="68">
        <f>'PAYROLL BUDGET'!D7</f>
        <v>43466</v>
      </c>
      <c r="E2" s="68">
        <f>DATE(YEAR(D2),MONTH(D2)+1,DAY(D2))</f>
        <v>43497</v>
      </c>
      <c r="F2" s="68">
        <f t="shared" ref="F2:K2" si="0">DATE(YEAR(E2),MONTH(E2)+1,DAY(E2))</f>
        <v>43525</v>
      </c>
      <c r="G2" s="68">
        <f t="shared" si="0"/>
        <v>43556</v>
      </c>
      <c r="H2" s="68">
        <f t="shared" si="0"/>
        <v>43586</v>
      </c>
      <c r="I2" s="68">
        <f t="shared" si="0"/>
        <v>43617</v>
      </c>
      <c r="J2" s="68">
        <f t="shared" si="0"/>
        <v>43647</v>
      </c>
      <c r="K2" s="68">
        <f t="shared" si="0"/>
        <v>43678</v>
      </c>
      <c r="L2" s="68">
        <f t="shared" ref="L2" si="1">DATE(YEAR(K2),MONTH(K2)+1,DAY(K2))</f>
        <v>43709</v>
      </c>
      <c r="M2" s="68">
        <f t="shared" ref="M2" si="2">DATE(YEAR(L2),MONTH(L2)+1,DAY(L2))</f>
        <v>43739</v>
      </c>
      <c r="N2" s="68">
        <f t="shared" ref="N2" si="3">DATE(YEAR(M2),MONTH(M2)+1,DAY(M2))</f>
        <v>43770</v>
      </c>
      <c r="O2" s="68">
        <f t="shared" ref="O2" si="4">DATE(YEAR(N2),MONTH(N2)+1,DAY(N2))</f>
        <v>43800</v>
      </c>
      <c r="P2" s="69" t="s">
        <v>3</v>
      </c>
    </row>
    <row r="3" spans="2:16" s="65" customFormat="1" x14ac:dyDescent="0.35">
      <c r="B3" s="70" t="s">
        <v>2</v>
      </c>
      <c r="C3" s="71" t="s">
        <v>19</v>
      </c>
      <c r="D3" s="72">
        <f>SUM(D4:D6)</f>
        <v>0</v>
      </c>
      <c r="E3" s="72">
        <f t="shared" ref="E3:O3" si="5">SUM(E4:E18)</f>
        <v>0</v>
      </c>
      <c r="F3" s="72">
        <f t="shared" si="5"/>
        <v>0</v>
      </c>
      <c r="G3" s="72">
        <f t="shared" si="5"/>
        <v>0</v>
      </c>
      <c r="H3" s="72">
        <f t="shared" si="5"/>
        <v>0</v>
      </c>
      <c r="I3" s="72">
        <f t="shared" si="5"/>
        <v>0</v>
      </c>
      <c r="J3" s="72">
        <f t="shared" si="5"/>
        <v>0</v>
      </c>
      <c r="K3" s="72">
        <f t="shared" si="5"/>
        <v>0</v>
      </c>
      <c r="L3" s="72">
        <f t="shared" si="5"/>
        <v>0</v>
      </c>
      <c r="M3" s="72">
        <f t="shared" si="5"/>
        <v>0</v>
      </c>
      <c r="N3" s="72">
        <f t="shared" si="5"/>
        <v>0</v>
      </c>
      <c r="O3" s="72">
        <f t="shared" si="5"/>
        <v>0</v>
      </c>
      <c r="P3" s="73">
        <f t="shared" ref="P3:P14" si="6">SUM(D3:O3)</f>
        <v>0</v>
      </c>
    </row>
    <row r="4" spans="2:16" s="65" customFormat="1" ht="12" customHeight="1" x14ac:dyDescent="0.35">
      <c r="B4" s="74"/>
      <c r="C4" s="75" t="s">
        <v>20</v>
      </c>
      <c r="D4" s="76">
        <f>JAN!$I4</f>
        <v>0</v>
      </c>
      <c r="E4" s="76">
        <f>FEB!$I4</f>
        <v>0</v>
      </c>
      <c r="F4" s="76">
        <f>MAR!$I4</f>
        <v>0</v>
      </c>
      <c r="G4" s="76">
        <f>APR!$I4</f>
        <v>0</v>
      </c>
      <c r="H4" s="76">
        <f>MAY!$I4</f>
        <v>0</v>
      </c>
      <c r="I4" s="76">
        <f>JUN!$I4</f>
        <v>0</v>
      </c>
      <c r="J4" s="76">
        <f>JUL!$I4</f>
        <v>0</v>
      </c>
      <c r="K4" s="76">
        <f>AUG!$I4</f>
        <v>0</v>
      </c>
      <c r="L4" s="76">
        <f>SEP!$I4</f>
        <v>0</v>
      </c>
      <c r="M4" s="76">
        <f>OCT!$I4</f>
        <v>0</v>
      </c>
      <c r="N4" s="76">
        <f>NOV!$I4</f>
        <v>0</v>
      </c>
      <c r="O4" s="76">
        <f>DEC!$I4</f>
        <v>0</v>
      </c>
      <c r="P4" s="77">
        <f t="shared" si="6"/>
        <v>0</v>
      </c>
    </row>
    <row r="5" spans="2:16" s="65" customFormat="1" ht="12" customHeight="1" x14ac:dyDescent="0.35">
      <c r="B5" s="74"/>
      <c r="C5" s="75" t="s">
        <v>21</v>
      </c>
      <c r="D5" s="76">
        <f>JAN!$I5</f>
        <v>0</v>
      </c>
      <c r="E5" s="76">
        <f>FEB!$I5</f>
        <v>0</v>
      </c>
      <c r="F5" s="76">
        <f>MAR!$I5</f>
        <v>0</v>
      </c>
      <c r="G5" s="76">
        <f>APR!$I5</f>
        <v>0</v>
      </c>
      <c r="H5" s="76">
        <f>MAY!$I5</f>
        <v>0</v>
      </c>
      <c r="I5" s="76">
        <f>JUN!$I5</f>
        <v>0</v>
      </c>
      <c r="J5" s="76">
        <f>JUL!$I5</f>
        <v>0</v>
      </c>
      <c r="K5" s="76">
        <f>AUG!$I5</f>
        <v>0</v>
      </c>
      <c r="L5" s="76">
        <f>SEP!$I5</f>
        <v>0</v>
      </c>
      <c r="M5" s="76">
        <f>OCT!$I5</f>
        <v>0</v>
      </c>
      <c r="N5" s="76">
        <f>NOV!$I5</f>
        <v>0</v>
      </c>
      <c r="O5" s="76">
        <f>DEC!$I5</f>
        <v>0</v>
      </c>
      <c r="P5" s="77">
        <f t="shared" si="6"/>
        <v>0</v>
      </c>
    </row>
    <row r="6" spans="2:16" s="65" customFormat="1" ht="12" customHeight="1" x14ac:dyDescent="0.35">
      <c r="B6" s="74"/>
      <c r="C6" s="75" t="s">
        <v>22</v>
      </c>
      <c r="D6" s="76">
        <f>JAN!$I6</f>
        <v>0</v>
      </c>
      <c r="E6" s="76">
        <f>FEB!$I6</f>
        <v>0</v>
      </c>
      <c r="F6" s="76">
        <f>MAR!$I6</f>
        <v>0</v>
      </c>
      <c r="G6" s="76">
        <f>APR!$I6</f>
        <v>0</v>
      </c>
      <c r="H6" s="76">
        <f>MAY!$I6</f>
        <v>0</v>
      </c>
      <c r="I6" s="76">
        <f>JUN!$I6</f>
        <v>0</v>
      </c>
      <c r="J6" s="76">
        <f>JUL!$I6</f>
        <v>0</v>
      </c>
      <c r="K6" s="76">
        <f>AUG!$I6</f>
        <v>0</v>
      </c>
      <c r="L6" s="76">
        <f>SEP!$I6</f>
        <v>0</v>
      </c>
      <c r="M6" s="76">
        <f>OCT!$I6</f>
        <v>0</v>
      </c>
      <c r="N6" s="76">
        <f>NOV!$I6</f>
        <v>0</v>
      </c>
      <c r="O6" s="76">
        <f>DEC!$I6</f>
        <v>0</v>
      </c>
      <c r="P6" s="77">
        <f t="shared" si="6"/>
        <v>0</v>
      </c>
    </row>
    <row r="7" spans="2:16" s="65" customFormat="1" x14ac:dyDescent="0.35">
      <c r="B7" s="70" t="s">
        <v>4</v>
      </c>
      <c r="C7" s="78" t="s">
        <v>5</v>
      </c>
      <c r="D7" s="72">
        <f>JAN!$I10</f>
        <v>0</v>
      </c>
      <c r="E7" s="72">
        <f>FEB!$I10</f>
        <v>0</v>
      </c>
      <c r="F7" s="72">
        <f>MAR!$I10</f>
        <v>0</v>
      </c>
      <c r="G7" s="72">
        <f>APR!$I10</f>
        <v>0</v>
      </c>
      <c r="H7" s="72">
        <f>MAY!$I10</f>
        <v>0</v>
      </c>
      <c r="I7" s="72">
        <f>JUN!$I10</f>
        <v>0</v>
      </c>
      <c r="J7" s="72">
        <f>JUL!$I10</f>
        <v>0</v>
      </c>
      <c r="K7" s="72">
        <f>AUG!$I10</f>
        <v>0</v>
      </c>
      <c r="L7" s="72">
        <f>SEP!$I10</f>
        <v>0</v>
      </c>
      <c r="M7" s="72">
        <f>OCT!$I10</f>
        <v>0</v>
      </c>
      <c r="N7" s="72">
        <f>NOV!$I10</f>
        <v>0</v>
      </c>
      <c r="O7" s="72">
        <f>DEC!$I10</f>
        <v>0</v>
      </c>
      <c r="P7" s="73">
        <f t="shared" si="6"/>
        <v>0</v>
      </c>
    </row>
    <row r="8" spans="2:16" s="65" customFormat="1" x14ac:dyDescent="0.35">
      <c r="B8" s="70" t="s">
        <v>6</v>
      </c>
      <c r="C8" s="78" t="s">
        <v>7</v>
      </c>
      <c r="D8" s="72">
        <f>SUM(D9:D10)</f>
        <v>0</v>
      </c>
      <c r="E8" s="72">
        <f t="shared" ref="E8:O8" si="7">SUM(E9:E10)</f>
        <v>0</v>
      </c>
      <c r="F8" s="72">
        <f t="shared" si="7"/>
        <v>0</v>
      </c>
      <c r="G8" s="72">
        <f t="shared" si="7"/>
        <v>0</v>
      </c>
      <c r="H8" s="72">
        <f t="shared" si="7"/>
        <v>0</v>
      </c>
      <c r="I8" s="72">
        <f t="shared" si="7"/>
        <v>0</v>
      </c>
      <c r="J8" s="72">
        <f t="shared" si="7"/>
        <v>0</v>
      </c>
      <c r="K8" s="72">
        <f t="shared" si="7"/>
        <v>0</v>
      </c>
      <c r="L8" s="72">
        <f t="shared" si="7"/>
        <v>0</v>
      </c>
      <c r="M8" s="72">
        <f t="shared" si="7"/>
        <v>0</v>
      </c>
      <c r="N8" s="72">
        <f t="shared" si="7"/>
        <v>0</v>
      </c>
      <c r="O8" s="72">
        <f t="shared" si="7"/>
        <v>0</v>
      </c>
      <c r="P8" s="73">
        <f t="shared" si="6"/>
        <v>0</v>
      </c>
    </row>
    <row r="9" spans="2:16" s="65" customFormat="1" ht="12.75" customHeight="1" x14ac:dyDescent="0.35">
      <c r="B9" s="74"/>
      <c r="C9" s="75" t="s">
        <v>23</v>
      </c>
      <c r="D9" s="76">
        <f>JAN!$I13</f>
        <v>0</v>
      </c>
      <c r="E9" s="76">
        <f>FEB!$I13</f>
        <v>0</v>
      </c>
      <c r="F9" s="76">
        <f>MAR!$I13</f>
        <v>0</v>
      </c>
      <c r="G9" s="76">
        <f>APR!$I13</f>
        <v>0</v>
      </c>
      <c r="H9" s="76">
        <f>MAY!$I13</f>
        <v>0</v>
      </c>
      <c r="I9" s="76">
        <f>JUN!$I13</f>
        <v>0</v>
      </c>
      <c r="J9" s="76">
        <f>JUL!$I13</f>
        <v>0</v>
      </c>
      <c r="K9" s="76">
        <f>AUG!$I13</f>
        <v>0</v>
      </c>
      <c r="L9" s="76">
        <f>SEP!$I13</f>
        <v>0</v>
      </c>
      <c r="M9" s="76">
        <f>OCT!$I13</f>
        <v>0</v>
      </c>
      <c r="N9" s="76">
        <f>NOV!$I13</f>
        <v>0</v>
      </c>
      <c r="O9" s="76">
        <f>DEC!$I13</f>
        <v>0</v>
      </c>
      <c r="P9" s="77">
        <f t="shared" si="6"/>
        <v>0</v>
      </c>
    </row>
    <row r="10" spans="2:16" s="65" customFormat="1" ht="12.75" customHeight="1" x14ac:dyDescent="0.35">
      <c r="B10" s="74"/>
      <c r="C10" s="75" t="s">
        <v>24</v>
      </c>
      <c r="D10" s="76">
        <f>JAN!$I14</f>
        <v>0</v>
      </c>
      <c r="E10" s="76">
        <f>FEB!$I14</f>
        <v>0</v>
      </c>
      <c r="F10" s="76">
        <f>MAR!$I14</f>
        <v>0</v>
      </c>
      <c r="G10" s="76">
        <f>APR!$I14</f>
        <v>0</v>
      </c>
      <c r="H10" s="76">
        <f>MAY!$I14</f>
        <v>0</v>
      </c>
      <c r="I10" s="76">
        <f>JUN!$I14</f>
        <v>0</v>
      </c>
      <c r="J10" s="76">
        <f>JUL!$I14</f>
        <v>0</v>
      </c>
      <c r="K10" s="76">
        <f>AUG!$I14</f>
        <v>0</v>
      </c>
      <c r="L10" s="76">
        <f>SEP!$I14</f>
        <v>0</v>
      </c>
      <c r="M10" s="76">
        <f>OCT!$I14</f>
        <v>0</v>
      </c>
      <c r="N10" s="76">
        <f>NOV!$I14</f>
        <v>0</v>
      </c>
      <c r="O10" s="76">
        <f>DEC!$I14</f>
        <v>0</v>
      </c>
      <c r="P10" s="77">
        <f t="shared" si="6"/>
        <v>0</v>
      </c>
    </row>
    <row r="11" spans="2:16" s="65" customFormat="1" x14ac:dyDescent="0.35">
      <c r="B11" s="70" t="s">
        <v>8</v>
      </c>
      <c r="C11" s="78" t="s">
        <v>9</v>
      </c>
      <c r="D11" s="72">
        <f>JAN!$I18</f>
        <v>0</v>
      </c>
      <c r="E11" s="72">
        <f>FEB!$I18</f>
        <v>0</v>
      </c>
      <c r="F11" s="72">
        <f>MAR!$I18</f>
        <v>0</v>
      </c>
      <c r="G11" s="72">
        <f>APR!$I18</f>
        <v>0</v>
      </c>
      <c r="H11" s="72">
        <f>MAY!$I18</f>
        <v>0</v>
      </c>
      <c r="I11" s="72">
        <f>JUN!$I18</f>
        <v>0</v>
      </c>
      <c r="J11" s="72">
        <f>JUL!$I18</f>
        <v>0</v>
      </c>
      <c r="K11" s="72">
        <f>AUG!$I18</f>
        <v>0</v>
      </c>
      <c r="L11" s="72">
        <f>SEP!$I18</f>
        <v>0</v>
      </c>
      <c r="M11" s="72">
        <f>OCT!$I18</f>
        <v>0</v>
      </c>
      <c r="N11" s="72">
        <f>NOV!$I18</f>
        <v>0</v>
      </c>
      <c r="O11" s="72">
        <f>DEC!$I18</f>
        <v>0</v>
      </c>
      <c r="P11" s="73">
        <f t="shared" si="6"/>
        <v>0</v>
      </c>
    </row>
    <row r="12" spans="2:16" s="65" customFormat="1" x14ac:dyDescent="0.35">
      <c r="B12" s="70" t="s">
        <v>10</v>
      </c>
      <c r="C12" s="78" t="s">
        <v>11</v>
      </c>
      <c r="D12" s="72">
        <f>JAN!$I21</f>
        <v>0</v>
      </c>
      <c r="E12" s="72">
        <f>FEB!$I21</f>
        <v>0</v>
      </c>
      <c r="F12" s="72">
        <f>MAR!$I21</f>
        <v>0</v>
      </c>
      <c r="G12" s="72">
        <f>APR!$I21</f>
        <v>0</v>
      </c>
      <c r="H12" s="72">
        <f>MAY!$I21</f>
        <v>0</v>
      </c>
      <c r="I12" s="72">
        <f>JUN!$I21</f>
        <v>0</v>
      </c>
      <c r="J12" s="72">
        <f>JUL!$I21</f>
        <v>0</v>
      </c>
      <c r="K12" s="72">
        <f>AUG!$I21</f>
        <v>0</v>
      </c>
      <c r="L12" s="72">
        <f>SEP!$I21</f>
        <v>0</v>
      </c>
      <c r="M12" s="72">
        <f>OCT!$I21</f>
        <v>0</v>
      </c>
      <c r="N12" s="72">
        <f>NOV!$I21</f>
        <v>0</v>
      </c>
      <c r="O12" s="72">
        <f>DEC!$I21</f>
        <v>0</v>
      </c>
      <c r="P12" s="73">
        <f t="shared" si="6"/>
        <v>0</v>
      </c>
    </row>
    <row r="13" spans="2:16" s="65" customFormat="1" x14ac:dyDescent="0.35">
      <c r="B13" s="70" t="s">
        <v>12</v>
      </c>
      <c r="C13" s="78" t="s">
        <v>13</v>
      </c>
      <c r="D13" s="72">
        <f>JAN!$I24</f>
        <v>0</v>
      </c>
      <c r="E13" s="72">
        <f>FEB!$I24</f>
        <v>0</v>
      </c>
      <c r="F13" s="72">
        <f>MAR!$I24</f>
        <v>0</v>
      </c>
      <c r="G13" s="72">
        <f>APR!$I24</f>
        <v>0</v>
      </c>
      <c r="H13" s="72">
        <f>MAY!$I24</f>
        <v>0</v>
      </c>
      <c r="I13" s="72">
        <f>JUN!$I24</f>
        <v>0</v>
      </c>
      <c r="J13" s="72">
        <f>JUL!$I24</f>
        <v>0</v>
      </c>
      <c r="K13" s="72">
        <f>AUG!$I24</f>
        <v>0</v>
      </c>
      <c r="L13" s="72">
        <f>SEP!$I24</f>
        <v>0</v>
      </c>
      <c r="M13" s="72">
        <f>OCT!$I24</f>
        <v>0</v>
      </c>
      <c r="N13" s="72">
        <f>NOV!$I24</f>
        <v>0</v>
      </c>
      <c r="O13" s="72">
        <f>DEC!$I24</f>
        <v>0</v>
      </c>
      <c r="P13" s="73">
        <f t="shared" si="6"/>
        <v>0</v>
      </c>
    </row>
    <row r="14" spans="2:16" x14ac:dyDescent="0.35">
      <c r="B14" s="79" t="s">
        <v>14</v>
      </c>
      <c r="C14" s="80" t="s">
        <v>15</v>
      </c>
      <c r="D14" s="72">
        <f>JAN!$I27</f>
        <v>0</v>
      </c>
      <c r="E14" s="72">
        <f>FEB!$I27</f>
        <v>0</v>
      </c>
      <c r="F14" s="72">
        <f>MAR!$I27</f>
        <v>0</v>
      </c>
      <c r="G14" s="72">
        <f>APR!$I27</f>
        <v>0</v>
      </c>
      <c r="H14" s="72">
        <f>MAY!$I27</f>
        <v>0</v>
      </c>
      <c r="I14" s="72">
        <f>JUN!$I27</f>
        <v>0</v>
      </c>
      <c r="J14" s="72">
        <f>JUL!$I27</f>
        <v>0</v>
      </c>
      <c r="K14" s="72">
        <f>AUG!$I27</f>
        <v>0</v>
      </c>
      <c r="L14" s="72">
        <f>SEP!$I27</f>
        <v>0</v>
      </c>
      <c r="M14" s="72">
        <f>OCT!$I27</f>
        <v>0</v>
      </c>
      <c r="N14" s="72">
        <f>NOV!$I27</f>
        <v>0</v>
      </c>
      <c r="O14" s="72">
        <f>DEC!$I27</f>
        <v>0</v>
      </c>
      <c r="P14" s="73">
        <f t="shared" si="6"/>
        <v>0</v>
      </c>
    </row>
    <row r="15" spans="2:16" x14ac:dyDescent="0.35"/>
  </sheetData>
  <sheetProtection password="CC67" sheet="1" objects="1" scenarios="1" formatCells="0" formatColumns="0" formatRows="0"/>
  <mergeCells count="1">
    <mergeCell ref="B1:P1"/>
  </mergeCells>
  <printOptions horizontalCentered="1" verticalCentered="1"/>
  <pageMargins left="0.7" right="0.7" top="0.5" bottom="1" header="0.3" footer="0.3"/>
  <pageSetup scale="72" orientation="landscape" horizontalDpi="4294967293" verticalDpi="4294967293"/>
  <headerFooter>
    <oddFooter>&amp;C&amp;G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29"/>
  <sheetViews>
    <sheetView showGridLines="0" topLeftCell="C16" zoomScale="90" zoomScaleNormal="90" zoomScalePageLayoutView="90" workbookViewId="0">
      <selection activeCell="D10" sqref="D10"/>
    </sheetView>
  </sheetViews>
  <sheetFormatPr defaultColWidth="0" defaultRowHeight="14.5" x14ac:dyDescent="0.35"/>
  <cols>
    <col min="1" max="1" width="2.36328125" style="1" customWidth="1"/>
    <col min="2" max="2" width="8.36328125" style="1" customWidth="1"/>
    <col min="3" max="3" width="30.1796875" style="1" customWidth="1"/>
    <col min="4" max="8" width="12.6328125" style="2" customWidth="1"/>
    <col min="9" max="9" width="12.6328125" style="7" customWidth="1"/>
    <col min="10" max="10" width="12.6328125" style="8" customWidth="1"/>
    <col min="11" max="11" width="12.6328125" style="9" customWidth="1"/>
    <col min="12" max="12" width="9.1796875" style="1" customWidth="1"/>
    <col min="13" max="13" width="13.1796875" style="7" customWidth="1"/>
    <col min="14" max="14" width="13.1796875" style="8" customWidth="1"/>
    <col min="15" max="15" width="13.1796875" style="9" customWidth="1"/>
    <col min="16" max="16" width="3" style="1" customWidth="1"/>
    <col min="17" max="17" width="17" style="85" hidden="1" customWidth="1"/>
    <col min="18" max="18" width="0" style="85" hidden="1" customWidth="1"/>
    <col min="19" max="19" width="20" style="85" hidden="1" customWidth="1"/>
    <col min="20" max="16384" width="9.1796875" style="1" hidden="1"/>
  </cols>
  <sheetData>
    <row r="1" spans="2:19" ht="12" customHeight="1" x14ac:dyDescent="0.35"/>
    <row r="2" spans="2:19" s="11" customFormat="1" ht="33.75" customHeight="1" x14ac:dyDescent="0.35">
      <c r="B2" s="129" t="str">
        <f>"Payroll Summary for the month of " &amp;S4</f>
        <v>Payroll Summary for the month of January, 2019</v>
      </c>
      <c r="C2" s="130"/>
      <c r="D2" s="131" t="s">
        <v>30</v>
      </c>
      <c r="E2" s="10" t="s">
        <v>31</v>
      </c>
      <c r="F2" s="10" t="s">
        <v>32</v>
      </c>
      <c r="G2" s="10" t="s">
        <v>49</v>
      </c>
      <c r="H2" s="131" t="s">
        <v>46</v>
      </c>
      <c r="I2" s="133" t="s">
        <v>35</v>
      </c>
      <c r="J2" s="134" t="s">
        <v>17</v>
      </c>
      <c r="K2" s="127" t="s">
        <v>16</v>
      </c>
      <c r="M2" s="124" t="s">
        <v>43</v>
      </c>
      <c r="N2" s="125"/>
      <c r="O2" s="126"/>
    </row>
    <row r="3" spans="2:19" s="82" customFormat="1" ht="18" customHeight="1" x14ac:dyDescent="0.35">
      <c r="B3" s="13" t="s">
        <v>2</v>
      </c>
      <c r="C3" s="14" t="s">
        <v>19</v>
      </c>
      <c r="D3" s="132"/>
      <c r="E3" s="15">
        <f>R5</f>
        <v>43474</v>
      </c>
      <c r="F3" s="15">
        <f>E3+14</f>
        <v>43488</v>
      </c>
      <c r="G3" s="15" t="str">
        <f>IF(F3+14&gt;R7,"n/a",F3+14)</f>
        <v>n/a</v>
      </c>
      <c r="H3" s="132"/>
      <c r="I3" s="133"/>
      <c r="J3" s="135"/>
      <c r="K3" s="128"/>
      <c r="M3" s="47" t="s">
        <v>37</v>
      </c>
      <c r="N3" s="48" t="s">
        <v>17</v>
      </c>
      <c r="O3" s="45" t="s">
        <v>16</v>
      </c>
      <c r="Q3" s="86"/>
      <c r="R3" s="86"/>
      <c r="S3" s="86"/>
    </row>
    <row r="4" spans="2:19" s="82" customFormat="1" ht="18" customHeight="1" x14ac:dyDescent="0.35">
      <c r="B4" s="18"/>
      <c r="C4" s="19" t="s">
        <v>20</v>
      </c>
      <c r="D4" s="87"/>
      <c r="E4" s="22"/>
      <c r="F4" s="22"/>
      <c r="G4" s="88"/>
      <c r="H4" s="23">
        <f>IF(G4=0,F4/14*(R$7-F$3),G4/14*(R$7-G$3))</f>
        <v>0</v>
      </c>
      <c r="I4" s="26">
        <f>SUM(D4:H4)</f>
        <v>0</v>
      </c>
      <c r="J4" s="25">
        <f>'PAYROLL BUDGET'!D8</f>
        <v>0</v>
      </c>
      <c r="K4" s="26">
        <f>I4-J4</f>
        <v>0</v>
      </c>
      <c r="M4" s="26">
        <f t="shared" ref="M4:N7" si="0">I4</f>
        <v>0</v>
      </c>
      <c r="N4" s="25">
        <f t="shared" si="0"/>
        <v>0</v>
      </c>
      <c r="O4" s="26">
        <f>M4-N4</f>
        <v>0</v>
      </c>
      <c r="Q4" s="89" t="s">
        <v>33</v>
      </c>
      <c r="R4" s="90">
        <f>'PAYROLL BUDGET'!D2</f>
        <v>43466</v>
      </c>
      <c r="S4" s="89" t="str">
        <f>TEXT(R4,"MMMM, YYYY")</f>
        <v>January, 2019</v>
      </c>
    </row>
    <row r="5" spans="2:19" s="82" customFormat="1" ht="18" customHeight="1" x14ac:dyDescent="0.35">
      <c r="B5" s="18"/>
      <c r="C5" s="19" t="s">
        <v>21</v>
      </c>
      <c r="D5" s="87"/>
      <c r="E5" s="22"/>
      <c r="F5" s="22"/>
      <c r="G5" s="88"/>
      <c r="H5" s="23">
        <f>IF(G5=0,F5/14*(R$7-F$3),G5/14*(R$7-G$3))</f>
        <v>0</v>
      </c>
      <c r="I5" s="26">
        <f>SUM(D5:H5)</f>
        <v>0</v>
      </c>
      <c r="J5" s="25">
        <f>'PAYROLL BUDGET'!D9</f>
        <v>0</v>
      </c>
      <c r="K5" s="26">
        <f>I5-J5</f>
        <v>0</v>
      </c>
      <c r="M5" s="26">
        <f t="shared" si="0"/>
        <v>0</v>
      </c>
      <c r="N5" s="25">
        <f t="shared" si="0"/>
        <v>0</v>
      </c>
      <c r="O5" s="26">
        <f>M5-N5</f>
        <v>0</v>
      </c>
      <c r="Q5" s="89" t="s">
        <v>39</v>
      </c>
      <c r="R5" s="90">
        <f>'PAYROLL BUDGET'!D3</f>
        <v>43474</v>
      </c>
      <c r="S5" s="86"/>
    </row>
    <row r="6" spans="2:19" s="82" customFormat="1" ht="18" customHeight="1" x14ac:dyDescent="0.35">
      <c r="B6" s="18"/>
      <c r="C6" s="19" t="s">
        <v>22</v>
      </c>
      <c r="D6" s="87"/>
      <c r="E6" s="22"/>
      <c r="F6" s="22"/>
      <c r="G6" s="88"/>
      <c r="H6" s="23">
        <f>IF(G6=0,F6/14*(R$7-F$3),G6/14*(R$7-G$3))</f>
        <v>0</v>
      </c>
      <c r="I6" s="26">
        <f>SUM(D6:H6)</f>
        <v>0</v>
      </c>
      <c r="J6" s="25">
        <f>'PAYROLL BUDGET'!D10</f>
        <v>0</v>
      </c>
      <c r="K6" s="26">
        <f>I6-J6</f>
        <v>0</v>
      </c>
      <c r="M6" s="26">
        <f t="shared" si="0"/>
        <v>0</v>
      </c>
      <c r="N6" s="25">
        <f t="shared" si="0"/>
        <v>0</v>
      </c>
      <c r="O6" s="26">
        <f>M6-N6</f>
        <v>0</v>
      </c>
      <c r="Q6" s="89" t="s">
        <v>40</v>
      </c>
      <c r="R6" s="90">
        <f>IF(G3&lt;=R7,G3,F3)</f>
        <v>43488</v>
      </c>
      <c r="S6" s="86"/>
    </row>
    <row r="7" spans="2:19" s="82" customFormat="1" ht="18" customHeight="1" x14ac:dyDescent="0.35">
      <c r="B7" s="30" t="s">
        <v>50</v>
      </c>
      <c r="C7" s="31"/>
      <c r="D7" s="33">
        <f t="shared" ref="D7:J7" si="1">SUM(D4:D6)</f>
        <v>0</v>
      </c>
      <c r="E7" s="33">
        <f t="shared" si="1"/>
        <v>0</v>
      </c>
      <c r="F7" s="33">
        <f t="shared" si="1"/>
        <v>0</v>
      </c>
      <c r="G7" s="33">
        <f t="shared" si="1"/>
        <v>0</v>
      </c>
      <c r="H7" s="33">
        <f t="shared" si="1"/>
        <v>0</v>
      </c>
      <c r="I7" s="33">
        <f t="shared" si="1"/>
        <v>0</v>
      </c>
      <c r="J7" s="34">
        <f t="shared" si="1"/>
        <v>0</v>
      </c>
      <c r="K7" s="33">
        <f>I7-J7</f>
        <v>0</v>
      </c>
      <c r="M7" s="33">
        <f t="shared" si="0"/>
        <v>0</v>
      </c>
      <c r="N7" s="34">
        <f t="shared" si="0"/>
        <v>0</v>
      </c>
      <c r="O7" s="33">
        <f>M7-N7</f>
        <v>0</v>
      </c>
      <c r="Q7" s="89" t="s">
        <v>34</v>
      </c>
      <c r="R7" s="90">
        <f>DATE(YEAR(R4),MONTH(R4)+1,DAY(R4))-1</f>
        <v>43496</v>
      </c>
      <c r="S7" s="86"/>
    </row>
    <row r="8" spans="2:19" s="82" customFormat="1" ht="18" customHeight="1" x14ac:dyDescent="0.35">
      <c r="B8" s="37"/>
      <c r="C8" s="38"/>
      <c r="D8" s="39"/>
      <c r="E8" s="39"/>
      <c r="F8" s="39"/>
      <c r="G8" s="39"/>
      <c r="H8" s="39"/>
      <c r="I8" s="40"/>
      <c r="J8" s="41"/>
      <c r="K8" s="42"/>
      <c r="M8" s="40"/>
      <c r="N8" s="41"/>
      <c r="O8" s="42"/>
      <c r="Q8" s="86"/>
      <c r="R8" s="86"/>
      <c r="S8" s="86"/>
    </row>
    <row r="9" spans="2:19" s="82" customFormat="1" ht="26.25" customHeight="1" x14ac:dyDescent="0.35">
      <c r="B9" s="43" t="s">
        <v>4</v>
      </c>
      <c r="C9" s="44" t="s">
        <v>5</v>
      </c>
      <c r="D9" s="45" t="s">
        <v>36</v>
      </c>
      <c r="E9" s="46" t="s">
        <v>31</v>
      </c>
      <c r="F9" s="46" t="s">
        <v>32</v>
      </c>
      <c r="G9" s="10" t="s">
        <v>48</v>
      </c>
      <c r="H9" s="45" t="s">
        <v>36</v>
      </c>
      <c r="I9" s="47" t="s">
        <v>37</v>
      </c>
      <c r="J9" s="48" t="s">
        <v>17</v>
      </c>
      <c r="K9" s="45" t="s">
        <v>16</v>
      </c>
      <c r="M9" s="47" t="s">
        <v>37</v>
      </c>
      <c r="N9" s="48" t="s">
        <v>17</v>
      </c>
      <c r="O9" s="45" t="s">
        <v>16</v>
      </c>
      <c r="Q9" s="86"/>
      <c r="R9" s="86"/>
      <c r="S9" s="86"/>
    </row>
    <row r="10" spans="2:19" s="82" customFormat="1" ht="18" customHeight="1" x14ac:dyDescent="0.35">
      <c r="B10" s="30" t="s">
        <v>44</v>
      </c>
      <c r="C10" s="31"/>
      <c r="D10" s="87"/>
      <c r="E10" s="22"/>
      <c r="F10" s="22"/>
      <c r="G10" s="22"/>
      <c r="H10" s="50">
        <f>IF(G10=0,F10/14*(R$7-F$3),G10/14*(R$7-G$3))</f>
        <v>0</v>
      </c>
      <c r="I10" s="33">
        <f>SUM(D10:H10)</f>
        <v>0</v>
      </c>
      <c r="J10" s="51">
        <f>'PAYROLL BUDGET'!D14</f>
        <v>0</v>
      </c>
      <c r="K10" s="35">
        <f>I10-J10</f>
        <v>0</v>
      </c>
      <c r="M10" s="33">
        <f>I10</f>
        <v>0</v>
      </c>
      <c r="N10" s="51">
        <f>J10</f>
        <v>0</v>
      </c>
      <c r="O10" s="35">
        <f>M10-N10</f>
        <v>0</v>
      </c>
      <c r="Q10" s="86"/>
      <c r="R10" s="86"/>
      <c r="S10" s="86"/>
    </row>
    <row r="11" spans="2:19" s="82" customFormat="1" ht="18" customHeight="1" x14ac:dyDescent="0.35">
      <c r="B11" s="37"/>
      <c r="C11" s="38"/>
      <c r="D11" s="39"/>
      <c r="E11" s="39"/>
      <c r="F11" s="39"/>
      <c r="G11" s="39"/>
      <c r="H11" s="39"/>
      <c r="I11" s="40"/>
      <c r="J11" s="41"/>
      <c r="K11" s="42"/>
      <c r="M11" s="40"/>
      <c r="N11" s="41"/>
      <c r="O11" s="42"/>
      <c r="Q11" s="86"/>
      <c r="R11" s="86"/>
      <c r="S11" s="86"/>
    </row>
    <row r="12" spans="2:19" s="82" customFormat="1" ht="18" customHeight="1" x14ac:dyDescent="0.35">
      <c r="B12" s="43" t="s">
        <v>6</v>
      </c>
      <c r="C12" s="44" t="s">
        <v>7</v>
      </c>
      <c r="D12" s="45" t="s">
        <v>36</v>
      </c>
      <c r="E12" s="46" t="s">
        <v>31</v>
      </c>
      <c r="F12" s="46" t="s">
        <v>32</v>
      </c>
      <c r="G12" s="10" t="s">
        <v>48</v>
      </c>
      <c r="H12" s="45" t="s">
        <v>36</v>
      </c>
      <c r="I12" s="47" t="s">
        <v>37</v>
      </c>
      <c r="J12" s="48" t="s">
        <v>17</v>
      </c>
      <c r="K12" s="45" t="s">
        <v>16</v>
      </c>
      <c r="M12" s="47" t="s">
        <v>37</v>
      </c>
      <c r="N12" s="48" t="s">
        <v>17</v>
      </c>
      <c r="O12" s="45" t="s">
        <v>16</v>
      </c>
      <c r="Q12" s="86"/>
      <c r="R12" s="86"/>
      <c r="S12" s="86"/>
    </row>
    <row r="13" spans="2:19" s="82" customFormat="1" ht="18" customHeight="1" x14ac:dyDescent="0.35">
      <c r="B13" s="18"/>
      <c r="C13" s="52" t="s">
        <v>23</v>
      </c>
      <c r="D13" s="87"/>
      <c r="E13" s="22"/>
      <c r="F13" s="22"/>
      <c r="G13" s="22"/>
      <c r="H13" s="23">
        <f>IF(G13=0,F13/14*(R$7-F$3),G13/14*(R$7-G$3))</f>
        <v>0</v>
      </c>
      <c r="I13" s="24">
        <f>SUM(D13:H13)</f>
        <v>0</v>
      </c>
      <c r="J13" s="25">
        <f>'PAYROLL BUDGET'!D17</f>
        <v>0</v>
      </c>
      <c r="K13" s="23">
        <f>I13-J13</f>
        <v>0</v>
      </c>
      <c r="M13" s="24">
        <f t="shared" ref="M13:N15" si="2">I13</f>
        <v>0</v>
      </c>
      <c r="N13" s="25">
        <f t="shared" si="2"/>
        <v>0</v>
      </c>
      <c r="O13" s="23">
        <f>M13-N13</f>
        <v>0</v>
      </c>
      <c r="Q13" s="86"/>
      <c r="R13" s="86"/>
      <c r="S13" s="86"/>
    </row>
    <row r="14" spans="2:19" s="82" customFormat="1" ht="18" customHeight="1" x14ac:dyDescent="0.35">
      <c r="B14" s="18"/>
      <c r="C14" s="52" t="s">
        <v>24</v>
      </c>
      <c r="D14" s="87"/>
      <c r="E14" s="22"/>
      <c r="F14" s="22"/>
      <c r="G14" s="22"/>
      <c r="H14" s="23">
        <f>IF(G14=0,F14/14*(R$7-F$3),G14/14*(R$7-G$3))</f>
        <v>0</v>
      </c>
      <c r="I14" s="24">
        <f>SUM(D14:H14)</f>
        <v>0</v>
      </c>
      <c r="J14" s="25">
        <f>'PAYROLL BUDGET'!D18</f>
        <v>0</v>
      </c>
      <c r="K14" s="23">
        <f>I14-J14</f>
        <v>0</v>
      </c>
      <c r="M14" s="24">
        <f t="shared" si="2"/>
        <v>0</v>
      </c>
      <c r="N14" s="25">
        <f t="shared" si="2"/>
        <v>0</v>
      </c>
      <c r="O14" s="23">
        <f>M14-N14</f>
        <v>0</v>
      </c>
      <c r="Q14" s="86"/>
      <c r="R14" s="86"/>
      <c r="S14" s="86"/>
    </row>
    <row r="15" spans="2:19" s="82" customFormat="1" ht="18" customHeight="1" x14ac:dyDescent="0.35">
      <c r="B15" s="30" t="s">
        <v>25</v>
      </c>
      <c r="C15" s="31"/>
      <c r="D15" s="33">
        <f>SUM(D13:D14)</f>
        <v>0</v>
      </c>
      <c r="E15" s="33">
        <f>SUM(E12:E14)</f>
        <v>0</v>
      </c>
      <c r="F15" s="33">
        <f>SUM(F12:F14)</f>
        <v>0</v>
      </c>
      <c r="G15" s="33">
        <f>SUM(G12:G14)</f>
        <v>0</v>
      </c>
      <c r="H15" s="33">
        <f>SUM(H12:H14)</f>
        <v>0</v>
      </c>
      <c r="I15" s="33">
        <f>SUM(D15:H15)</f>
        <v>0</v>
      </c>
      <c r="J15" s="34">
        <f>SUM(J13:J14)</f>
        <v>0</v>
      </c>
      <c r="K15" s="33">
        <f>I15-J15</f>
        <v>0</v>
      </c>
      <c r="M15" s="33">
        <f t="shared" si="2"/>
        <v>0</v>
      </c>
      <c r="N15" s="34">
        <f t="shared" si="2"/>
        <v>0</v>
      </c>
      <c r="O15" s="33">
        <f>M15-N15</f>
        <v>0</v>
      </c>
      <c r="Q15" s="86"/>
      <c r="R15" s="86"/>
      <c r="S15" s="86"/>
    </row>
    <row r="16" spans="2:19" s="82" customFormat="1" ht="18" customHeight="1" x14ac:dyDescent="0.35">
      <c r="B16" s="54"/>
      <c r="C16" s="54"/>
      <c r="D16" s="39"/>
      <c r="E16" s="39"/>
      <c r="F16" s="39"/>
      <c r="G16" s="39"/>
      <c r="H16" s="39"/>
      <c r="I16" s="40"/>
      <c r="J16" s="41"/>
      <c r="K16" s="42"/>
      <c r="M16" s="40"/>
      <c r="N16" s="41"/>
      <c r="O16" s="42"/>
      <c r="Q16" s="86"/>
      <c r="R16" s="86"/>
      <c r="S16" s="86"/>
    </row>
    <row r="17" spans="2:19" s="82" customFormat="1" ht="18" customHeight="1" x14ac:dyDescent="0.35">
      <c r="B17" s="43" t="s">
        <v>8</v>
      </c>
      <c r="C17" s="44" t="s">
        <v>9</v>
      </c>
      <c r="D17" s="45"/>
      <c r="E17" s="46"/>
      <c r="F17" s="46"/>
      <c r="G17" s="10"/>
      <c r="H17" s="45"/>
      <c r="I17" s="47"/>
      <c r="J17" s="48"/>
      <c r="K17" s="45"/>
      <c r="M17" s="47"/>
      <c r="N17" s="48"/>
      <c r="O17" s="45"/>
      <c r="Q17" s="86"/>
      <c r="R17" s="86"/>
      <c r="S17" s="86"/>
    </row>
    <row r="18" spans="2:19" s="82" customFormat="1" ht="18" customHeight="1" x14ac:dyDescent="0.35">
      <c r="B18" s="30" t="s">
        <v>26</v>
      </c>
      <c r="C18" s="31"/>
      <c r="D18" s="87"/>
      <c r="E18" s="22"/>
      <c r="F18" s="22"/>
      <c r="G18" s="22"/>
      <c r="H18" s="50"/>
      <c r="I18" s="33"/>
      <c r="J18" s="51"/>
      <c r="K18" s="35"/>
      <c r="M18" s="33"/>
      <c r="N18" s="51"/>
      <c r="O18" s="35"/>
      <c r="Q18" s="86"/>
      <c r="R18" s="86"/>
      <c r="S18" s="86"/>
    </row>
    <row r="19" spans="2:19" s="82" customFormat="1" ht="18" customHeight="1" x14ac:dyDescent="0.35">
      <c r="B19" s="37"/>
      <c r="C19" s="38"/>
      <c r="D19" s="39"/>
      <c r="E19" s="39"/>
      <c r="F19" s="39"/>
      <c r="G19" s="39"/>
      <c r="H19" s="39"/>
      <c r="I19" s="40"/>
      <c r="J19" s="41"/>
      <c r="K19" s="42"/>
      <c r="M19" s="40"/>
      <c r="N19" s="41"/>
      <c r="O19" s="42"/>
      <c r="Q19" s="86"/>
      <c r="R19" s="86"/>
      <c r="S19" s="86"/>
    </row>
    <row r="20" spans="2:19" s="82" customFormat="1" ht="18" customHeight="1" x14ac:dyDescent="0.35">
      <c r="B20" s="43" t="s">
        <v>10</v>
      </c>
      <c r="C20" s="44" t="s">
        <v>11</v>
      </c>
      <c r="D20" s="45" t="s">
        <v>36</v>
      </c>
      <c r="E20" s="46" t="s">
        <v>31</v>
      </c>
      <c r="F20" s="46" t="s">
        <v>32</v>
      </c>
      <c r="G20" s="10" t="s">
        <v>48</v>
      </c>
      <c r="H20" s="45" t="s">
        <v>36</v>
      </c>
      <c r="I20" s="47" t="s">
        <v>37</v>
      </c>
      <c r="J20" s="48" t="s">
        <v>17</v>
      </c>
      <c r="K20" s="45" t="s">
        <v>16</v>
      </c>
      <c r="M20" s="47" t="s">
        <v>37</v>
      </c>
      <c r="N20" s="48" t="s">
        <v>17</v>
      </c>
      <c r="O20" s="45" t="s">
        <v>16</v>
      </c>
      <c r="Q20" s="86"/>
      <c r="R20" s="86"/>
      <c r="S20" s="86"/>
    </row>
    <row r="21" spans="2:19" s="82" customFormat="1" ht="18" customHeight="1" x14ac:dyDescent="0.35">
      <c r="B21" s="30" t="s">
        <v>27</v>
      </c>
      <c r="C21" s="31"/>
      <c r="D21" s="87"/>
      <c r="E21" s="22"/>
      <c r="F21" s="22"/>
      <c r="G21" s="22"/>
      <c r="H21" s="50">
        <f>IF(G21=0,F21/14*(R$7-F$3),G21/14*(R$7-G$3))</f>
        <v>0</v>
      </c>
      <c r="I21" s="33">
        <f>SUM(D21:H21)</f>
        <v>0</v>
      </c>
      <c r="J21" s="51">
        <f>'PAYROLL BUDGET'!D25</f>
        <v>0</v>
      </c>
      <c r="K21" s="35">
        <f>I21-J21</f>
        <v>0</v>
      </c>
      <c r="M21" s="33">
        <f>I21</f>
        <v>0</v>
      </c>
      <c r="N21" s="51">
        <f>J21</f>
        <v>0</v>
      </c>
      <c r="O21" s="35">
        <f>M21-N21</f>
        <v>0</v>
      </c>
      <c r="Q21" s="86"/>
      <c r="R21" s="86"/>
      <c r="S21" s="86"/>
    </row>
    <row r="22" spans="2:19" s="82" customFormat="1" ht="18" customHeight="1" x14ac:dyDescent="0.35">
      <c r="B22" s="37"/>
      <c r="C22" s="38"/>
      <c r="D22" s="39"/>
      <c r="E22" s="39"/>
      <c r="F22" s="39"/>
      <c r="G22" s="39"/>
      <c r="H22" s="39"/>
      <c r="I22" s="40"/>
      <c r="J22" s="41"/>
      <c r="K22" s="42"/>
      <c r="M22" s="40"/>
      <c r="N22" s="41"/>
      <c r="O22" s="42"/>
      <c r="Q22" s="86"/>
      <c r="R22" s="86"/>
      <c r="S22" s="86"/>
    </row>
    <row r="23" spans="2:19" s="82" customFormat="1" ht="18" customHeight="1" x14ac:dyDescent="0.35">
      <c r="B23" s="43" t="s">
        <v>12</v>
      </c>
      <c r="C23" s="44" t="s">
        <v>13</v>
      </c>
      <c r="D23" s="45" t="s">
        <v>36</v>
      </c>
      <c r="E23" s="46" t="s">
        <v>31</v>
      </c>
      <c r="F23" s="46" t="s">
        <v>32</v>
      </c>
      <c r="G23" s="10" t="s">
        <v>48</v>
      </c>
      <c r="H23" s="45" t="s">
        <v>36</v>
      </c>
      <c r="I23" s="47" t="s">
        <v>37</v>
      </c>
      <c r="J23" s="48" t="s">
        <v>17</v>
      </c>
      <c r="K23" s="45" t="s">
        <v>16</v>
      </c>
      <c r="M23" s="47" t="s">
        <v>37</v>
      </c>
      <c r="N23" s="48" t="s">
        <v>17</v>
      </c>
      <c r="O23" s="45" t="s">
        <v>16</v>
      </c>
      <c r="Q23" s="86"/>
      <c r="R23" s="86"/>
      <c r="S23" s="86"/>
    </row>
    <row r="24" spans="2:19" s="82" customFormat="1" ht="18" customHeight="1" x14ac:dyDescent="0.35">
      <c r="B24" s="30" t="s">
        <v>28</v>
      </c>
      <c r="C24" s="31"/>
      <c r="D24" s="87"/>
      <c r="E24" s="22"/>
      <c r="F24" s="22"/>
      <c r="G24" s="22"/>
      <c r="H24" s="50">
        <f>IF(G24=0,F24/14*(R$7-F$3),G24/14*(R$7-G$3))</f>
        <v>0</v>
      </c>
      <c r="I24" s="33">
        <f>SUM(D24:H24)</f>
        <v>0</v>
      </c>
      <c r="J24" s="51">
        <f>'PAYROLL BUDGET'!D28</f>
        <v>0</v>
      </c>
      <c r="K24" s="35">
        <f>I24-J24</f>
        <v>0</v>
      </c>
      <c r="M24" s="33">
        <f>I24</f>
        <v>0</v>
      </c>
      <c r="N24" s="51">
        <f>J24</f>
        <v>0</v>
      </c>
      <c r="O24" s="35">
        <f>M24-N24</f>
        <v>0</v>
      </c>
      <c r="Q24" s="86"/>
      <c r="R24" s="86"/>
      <c r="S24" s="86"/>
    </row>
    <row r="25" spans="2:19" s="82" customFormat="1" ht="18" customHeight="1" x14ac:dyDescent="0.35">
      <c r="B25" s="37"/>
      <c r="C25" s="38"/>
      <c r="D25" s="39"/>
      <c r="E25" s="39"/>
      <c r="F25" s="39"/>
      <c r="G25" s="39"/>
      <c r="H25" s="39"/>
      <c r="I25" s="40"/>
      <c r="J25" s="41"/>
      <c r="K25" s="42"/>
      <c r="M25" s="40"/>
      <c r="N25" s="41"/>
      <c r="O25" s="42"/>
      <c r="Q25" s="86"/>
      <c r="R25" s="86"/>
      <c r="S25" s="86"/>
    </row>
    <row r="26" spans="2:19" s="82" customFormat="1" ht="18" customHeight="1" x14ac:dyDescent="0.35">
      <c r="B26" s="43" t="s">
        <v>14</v>
      </c>
      <c r="C26" s="44" t="s">
        <v>15</v>
      </c>
      <c r="D26" s="45" t="s">
        <v>36</v>
      </c>
      <c r="E26" s="46" t="s">
        <v>31</v>
      </c>
      <c r="F26" s="46" t="s">
        <v>32</v>
      </c>
      <c r="G26" s="10" t="s">
        <v>48</v>
      </c>
      <c r="H26" s="45" t="s">
        <v>36</v>
      </c>
      <c r="I26" s="47" t="s">
        <v>37</v>
      </c>
      <c r="J26" s="48" t="s">
        <v>17</v>
      </c>
      <c r="K26" s="45" t="s">
        <v>16</v>
      </c>
      <c r="M26" s="47" t="s">
        <v>37</v>
      </c>
      <c r="N26" s="48" t="s">
        <v>17</v>
      </c>
      <c r="O26" s="45" t="s">
        <v>16</v>
      </c>
      <c r="Q26" s="86"/>
      <c r="R26" s="86"/>
      <c r="S26" s="86"/>
    </row>
    <row r="27" spans="2:19" ht="18" customHeight="1" x14ac:dyDescent="0.35">
      <c r="B27" s="30" t="s">
        <v>29</v>
      </c>
      <c r="C27" s="31"/>
      <c r="D27" s="87"/>
      <c r="E27" s="22"/>
      <c r="F27" s="22"/>
      <c r="G27" s="22"/>
      <c r="H27" s="50">
        <f>IF(G27=0,F27/14*(R$7-F$3),G27/14*(R$7-G$3))</f>
        <v>0</v>
      </c>
      <c r="I27" s="33">
        <f>SUM(D27:H27)</f>
        <v>0</v>
      </c>
      <c r="J27" s="51">
        <f>'PAYROLL BUDGET'!D31</f>
        <v>0</v>
      </c>
      <c r="K27" s="35">
        <f>I27-J27</f>
        <v>0</v>
      </c>
      <c r="M27" s="33">
        <f>I27</f>
        <v>0</v>
      </c>
      <c r="N27" s="51">
        <f>J27</f>
        <v>0</v>
      </c>
      <c r="O27" s="35">
        <f>M27-N27</f>
        <v>0</v>
      </c>
    </row>
    <row r="28" spans="2:19" ht="18" customHeight="1" x14ac:dyDescent="0.35"/>
    <row r="29" spans="2:19" ht="18" customHeight="1" x14ac:dyDescent="0.35">
      <c r="B29" s="61" t="s">
        <v>38</v>
      </c>
      <c r="C29" s="62"/>
      <c r="D29" s="63">
        <f>SUM(D27,D24,D21,D18,D15,D10,D7)</f>
        <v>0</v>
      </c>
      <c r="E29" s="63">
        <f t="shared" ref="E29:K29" si="3">SUM(E27,E24,E21,E18,E15,E10,E7)</f>
        <v>0</v>
      </c>
      <c r="F29" s="63">
        <f t="shared" si="3"/>
        <v>0</v>
      </c>
      <c r="G29" s="63">
        <f t="shared" si="3"/>
        <v>0</v>
      </c>
      <c r="H29" s="63">
        <f t="shared" si="3"/>
        <v>0</v>
      </c>
      <c r="I29" s="63">
        <f t="shared" si="3"/>
        <v>0</v>
      </c>
      <c r="J29" s="63">
        <f t="shared" si="3"/>
        <v>0</v>
      </c>
      <c r="K29" s="63">
        <f t="shared" si="3"/>
        <v>0</v>
      </c>
      <c r="M29" s="33">
        <f>I29</f>
        <v>0</v>
      </c>
      <c r="N29" s="51">
        <f>J29</f>
        <v>0</v>
      </c>
      <c r="O29" s="35">
        <f>SUM(O27,O24,O21,O18,O15,O10,O7)</f>
        <v>0</v>
      </c>
    </row>
  </sheetData>
  <sheetProtection formatCells="0" formatColumns="0" formatRows="0" selectLockedCells="1"/>
  <mergeCells count="7">
    <mergeCell ref="M2:O2"/>
    <mergeCell ref="K2:K3"/>
    <mergeCell ref="B2:C2"/>
    <mergeCell ref="D2:D3"/>
    <mergeCell ref="H2:H3"/>
    <mergeCell ref="I2:I3"/>
    <mergeCell ref="J2:J3"/>
  </mergeCells>
  <conditionalFormatting sqref="G4:G6 G10 G13:G14 G18 G21 G27">
    <cfRule type="expression" dxfId="56" priority="9">
      <formula>$G$3="n/a"</formula>
    </cfRule>
  </conditionalFormatting>
  <conditionalFormatting sqref="G24">
    <cfRule type="expression" dxfId="55" priority="1">
      <formula>$G$3="n/a"</formula>
    </cfRule>
  </conditionalFormatting>
  <pageMargins left="0.25" right="0.25" top="0.75" bottom="0.75" header="0.3" footer="0.3"/>
  <pageSetup scale="70" orientation="landscape" horizontalDpi="4294967293" verticalDpi="4294967293"/>
  <headerFooter>
    <oddFooter>&amp;C&amp;G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S29"/>
  <sheetViews>
    <sheetView showGridLines="0" topLeftCell="D18" zoomScale="90" zoomScaleNormal="90" zoomScalePageLayoutView="90" workbookViewId="0">
      <selection activeCell="E10" sqref="E10"/>
    </sheetView>
  </sheetViews>
  <sheetFormatPr defaultColWidth="0" defaultRowHeight="14.5" x14ac:dyDescent="0.35"/>
  <cols>
    <col min="1" max="1" width="2.36328125" style="1" customWidth="1"/>
    <col min="2" max="2" width="9.1796875" style="1" customWidth="1"/>
    <col min="3" max="3" width="28.453125" style="1" customWidth="1"/>
    <col min="4" max="8" width="12.6328125" style="2" customWidth="1"/>
    <col min="9" max="9" width="12.6328125" style="3" customWidth="1"/>
    <col min="10" max="10" width="12.6328125" style="4" customWidth="1"/>
    <col min="11" max="11" width="12.6328125" style="5" customWidth="1"/>
    <col min="12" max="12" width="9.1796875" style="1" customWidth="1"/>
    <col min="13" max="13" width="13.1796875" style="7" customWidth="1"/>
    <col min="14" max="14" width="13.1796875" style="8" customWidth="1"/>
    <col min="15" max="15" width="13.1796875" style="9" customWidth="1"/>
    <col min="16" max="16" width="3" style="9" customWidth="1"/>
    <col min="17" max="17" width="23.36328125" style="1" hidden="1" customWidth="1"/>
    <col min="18" max="18" width="0" style="1" hidden="1" customWidth="1"/>
    <col min="19" max="19" width="20" style="1" hidden="1" customWidth="1"/>
    <col min="20" max="16384" width="9.1796875" style="1" hidden="1"/>
  </cols>
  <sheetData>
    <row r="1" spans="2:19" ht="12" customHeight="1" x14ac:dyDescent="0.35"/>
    <row r="2" spans="2:19" s="11" customFormat="1" ht="33.75" customHeight="1" x14ac:dyDescent="0.35">
      <c r="B2" s="129" t="str">
        <f>"Payroll Summary for the month of " &amp;S4</f>
        <v>Payroll Summary for the month of February, 2019</v>
      </c>
      <c r="C2" s="130"/>
      <c r="D2" s="131" t="s">
        <v>30</v>
      </c>
      <c r="E2" s="10" t="s">
        <v>31</v>
      </c>
      <c r="F2" s="10" t="s">
        <v>32</v>
      </c>
      <c r="G2" s="10" t="s">
        <v>49</v>
      </c>
      <c r="H2" s="131" t="s">
        <v>46</v>
      </c>
      <c r="I2" s="136" t="s">
        <v>35</v>
      </c>
      <c r="J2" s="134" t="s">
        <v>17</v>
      </c>
      <c r="K2" s="127" t="s">
        <v>16</v>
      </c>
      <c r="M2" s="133" t="s">
        <v>41</v>
      </c>
      <c r="N2" s="134" t="s">
        <v>42</v>
      </c>
      <c r="O2" s="127" t="s">
        <v>16</v>
      </c>
      <c r="P2" s="12"/>
    </row>
    <row r="3" spans="2:19" s="82" customFormat="1" ht="18" customHeight="1" x14ac:dyDescent="0.35">
      <c r="B3" s="13" t="s">
        <v>2</v>
      </c>
      <c r="C3" s="14" t="s">
        <v>19</v>
      </c>
      <c r="D3" s="132"/>
      <c r="E3" s="15">
        <f>R5</f>
        <v>43502</v>
      </c>
      <c r="F3" s="15">
        <f>E3+14</f>
        <v>43516</v>
      </c>
      <c r="G3" s="15" t="str">
        <f>IF(F3+14&gt;S7,"n/a",F3+14)</f>
        <v>n/a</v>
      </c>
      <c r="H3" s="132"/>
      <c r="I3" s="137"/>
      <c r="J3" s="135"/>
      <c r="K3" s="128"/>
      <c r="M3" s="133"/>
      <c r="N3" s="135"/>
      <c r="O3" s="128"/>
      <c r="P3" s="17"/>
    </row>
    <row r="4" spans="2:19" s="82" customFormat="1" ht="18" customHeight="1" x14ac:dyDescent="0.35">
      <c r="B4" s="18"/>
      <c r="C4" s="19" t="s">
        <v>20</v>
      </c>
      <c r="D4" s="20">
        <f>-JAN!H4</f>
        <v>0</v>
      </c>
      <c r="E4" s="22"/>
      <c r="F4" s="22"/>
      <c r="G4" s="22"/>
      <c r="H4" s="23">
        <f>IF(G4=0,F4/14*(R$7-F$3),G4/14*(S$7-G$3))</f>
        <v>0</v>
      </c>
      <c r="I4" s="24">
        <f>SUM(D4:H4)</f>
        <v>0</v>
      </c>
      <c r="J4" s="25">
        <f>'PAYROLL BUDGET'!E8</f>
        <v>0</v>
      </c>
      <c r="K4" s="26">
        <f>I4-J4</f>
        <v>0</v>
      </c>
      <c r="M4" s="26">
        <f>I4+JAN!M4</f>
        <v>0</v>
      </c>
      <c r="N4" s="26">
        <f>J4+JAN!N4</f>
        <v>0</v>
      </c>
      <c r="O4" s="26">
        <f>M4-N4</f>
        <v>0</v>
      </c>
      <c r="P4" s="27"/>
      <c r="Q4" s="83" t="s">
        <v>33</v>
      </c>
      <c r="R4" s="84">
        <f>JAN!R7+1</f>
        <v>43497</v>
      </c>
      <c r="S4" s="83" t="str">
        <f>TEXT(R4,"MMMM, YYYY")</f>
        <v>February, 2019</v>
      </c>
    </row>
    <row r="5" spans="2:19" s="82" customFormat="1" ht="18" customHeight="1" x14ac:dyDescent="0.35">
      <c r="B5" s="18"/>
      <c r="C5" s="19" t="s">
        <v>21</v>
      </c>
      <c r="D5" s="20">
        <f>-JAN!H5</f>
        <v>0</v>
      </c>
      <c r="E5" s="22"/>
      <c r="F5" s="22"/>
      <c r="G5" s="22"/>
      <c r="H5" s="23">
        <f>IF(G5=0,F5/14*(R$7-F$3),G5/14*(S$7-G$3))</f>
        <v>0</v>
      </c>
      <c r="I5" s="24">
        <f>SUM(D5:H5)</f>
        <v>0</v>
      </c>
      <c r="J5" s="25">
        <f>'PAYROLL BUDGET'!E9</f>
        <v>0</v>
      </c>
      <c r="K5" s="26">
        <f>I5-J5</f>
        <v>0</v>
      </c>
      <c r="M5" s="26">
        <f>I5+JAN!M5</f>
        <v>0</v>
      </c>
      <c r="N5" s="26">
        <f>J5+JAN!N5</f>
        <v>0</v>
      </c>
      <c r="O5" s="26">
        <f>M5-N5</f>
        <v>0</v>
      </c>
      <c r="P5" s="27"/>
      <c r="Q5" s="83" t="s">
        <v>39</v>
      </c>
      <c r="R5" s="84">
        <f>JAN!R6+14</f>
        <v>43502</v>
      </c>
    </row>
    <row r="6" spans="2:19" s="82" customFormat="1" ht="18" customHeight="1" x14ac:dyDescent="0.35">
      <c r="B6" s="18"/>
      <c r="C6" s="19" t="s">
        <v>22</v>
      </c>
      <c r="D6" s="20">
        <f>-JAN!H6</f>
        <v>0</v>
      </c>
      <c r="E6" s="22"/>
      <c r="F6" s="22"/>
      <c r="G6" s="22"/>
      <c r="H6" s="23">
        <f>IF(G6=0,F6/14*(R$7-F$3),G6/14*(S$7-G$3))</f>
        <v>0</v>
      </c>
      <c r="I6" s="24">
        <f>SUM(D6:H6)</f>
        <v>0</v>
      </c>
      <c r="J6" s="25">
        <f>'PAYROLL BUDGET'!E10</f>
        <v>0</v>
      </c>
      <c r="K6" s="26">
        <f>I6-J6</f>
        <v>0</v>
      </c>
      <c r="M6" s="26">
        <f>I6+JAN!M6</f>
        <v>0</v>
      </c>
      <c r="N6" s="26">
        <f>J6+JAN!N6</f>
        <v>0</v>
      </c>
      <c r="O6" s="26">
        <f>M6-N6</f>
        <v>0</v>
      </c>
      <c r="P6" s="27"/>
      <c r="Q6" s="83" t="s">
        <v>40</v>
      </c>
      <c r="R6" s="84">
        <f>IF(G3&lt;=R7,G3,F3)</f>
        <v>43516</v>
      </c>
    </row>
    <row r="7" spans="2:19" s="82" customFormat="1" ht="18" customHeight="1" x14ac:dyDescent="0.35">
      <c r="B7" s="30" t="s">
        <v>50</v>
      </c>
      <c r="C7" s="31"/>
      <c r="D7" s="32">
        <f>FEB!H7*-1</f>
        <v>0</v>
      </c>
      <c r="E7" s="33">
        <f t="shared" ref="E7:J7" si="0">SUM(E4:E6)</f>
        <v>0</v>
      </c>
      <c r="F7" s="33">
        <f t="shared" si="0"/>
        <v>0</v>
      </c>
      <c r="G7" s="33">
        <f t="shared" si="0"/>
        <v>0</v>
      </c>
      <c r="H7" s="33">
        <f t="shared" si="0"/>
        <v>0</v>
      </c>
      <c r="I7" s="33">
        <f>SUM(D7:H7)</f>
        <v>0</v>
      </c>
      <c r="J7" s="34">
        <f t="shared" si="0"/>
        <v>0</v>
      </c>
      <c r="K7" s="33">
        <f>I7-J7</f>
        <v>0</v>
      </c>
      <c r="M7" s="35">
        <f>I7+JAN!M7</f>
        <v>0</v>
      </c>
      <c r="N7" s="35">
        <f>J7+JAN!N7</f>
        <v>0</v>
      </c>
      <c r="O7" s="33">
        <f>M7-N7</f>
        <v>0</v>
      </c>
      <c r="P7" s="36"/>
      <c r="Q7" s="83" t="s">
        <v>34</v>
      </c>
      <c r="R7" s="84">
        <f>DATE(YEAR(R4),MONTH(R4)+1,DAY(R4))-1</f>
        <v>43524</v>
      </c>
    </row>
    <row r="8" spans="2:19" s="82" customFormat="1" ht="18" customHeight="1" x14ac:dyDescent="0.35">
      <c r="B8" s="37"/>
      <c r="C8" s="38"/>
      <c r="D8" s="39"/>
      <c r="E8" s="39"/>
      <c r="F8" s="39"/>
      <c r="G8" s="39"/>
      <c r="H8" s="39"/>
      <c r="I8" s="40"/>
      <c r="J8" s="41"/>
      <c r="K8" s="42"/>
      <c r="M8" s="40"/>
      <c r="N8" s="41"/>
      <c r="O8" s="42"/>
      <c r="P8" s="42"/>
    </row>
    <row r="9" spans="2:19" s="82" customFormat="1" ht="18" customHeight="1" x14ac:dyDescent="0.35">
      <c r="B9" s="43" t="s">
        <v>4</v>
      </c>
      <c r="C9" s="44" t="s">
        <v>5</v>
      </c>
      <c r="D9" s="45" t="s">
        <v>36</v>
      </c>
      <c r="E9" s="46" t="s">
        <v>31</v>
      </c>
      <c r="F9" s="46" t="s">
        <v>32</v>
      </c>
      <c r="G9" s="10" t="s">
        <v>48</v>
      </c>
      <c r="H9" s="45" t="s">
        <v>36</v>
      </c>
      <c r="I9" s="24" t="s">
        <v>37</v>
      </c>
      <c r="J9" s="25" t="s">
        <v>17</v>
      </c>
      <c r="K9" s="26" t="s">
        <v>16</v>
      </c>
      <c r="M9" s="47" t="s">
        <v>41</v>
      </c>
      <c r="N9" s="48" t="s">
        <v>42</v>
      </c>
      <c r="O9" s="45" t="s">
        <v>16</v>
      </c>
      <c r="P9" s="49"/>
    </row>
    <row r="10" spans="2:19" s="82" customFormat="1" ht="18" customHeight="1" x14ac:dyDescent="0.35">
      <c r="B10" s="30" t="s">
        <v>44</v>
      </c>
      <c r="C10" s="31"/>
      <c r="D10" s="32"/>
      <c r="E10" s="22"/>
      <c r="F10" s="22"/>
      <c r="G10" s="22"/>
      <c r="H10" s="50">
        <f>IF(G10=0,F10/14*(R$7-F$3),G10/14*(S$7-G$3))</f>
        <v>0</v>
      </c>
      <c r="I10" s="33">
        <f>SUM(D10:H10)</f>
        <v>0</v>
      </c>
      <c r="J10" s="51">
        <f>'PAYROLL BUDGET'!E14</f>
        <v>0</v>
      </c>
      <c r="K10" s="35">
        <f>I10-J10</f>
        <v>0</v>
      </c>
      <c r="M10" s="35">
        <f>I10+JAN!M10</f>
        <v>0</v>
      </c>
      <c r="N10" s="35">
        <f>J10+JAN!N10</f>
        <v>0</v>
      </c>
      <c r="O10" s="35">
        <f>M10-N10</f>
        <v>0</v>
      </c>
      <c r="P10" s="27"/>
    </row>
    <row r="11" spans="2:19" s="82" customFormat="1" ht="18" customHeight="1" x14ac:dyDescent="0.35">
      <c r="B11" s="37"/>
      <c r="C11" s="38"/>
      <c r="D11" s="39"/>
      <c r="E11" s="39"/>
      <c r="F11" s="39"/>
      <c r="G11" s="39"/>
      <c r="H11" s="39"/>
      <c r="I11" s="40"/>
      <c r="J11" s="41"/>
      <c r="K11" s="42"/>
      <c r="M11" s="40"/>
      <c r="N11" s="41"/>
      <c r="O11" s="42"/>
      <c r="P11" s="42"/>
    </row>
    <row r="12" spans="2:19" s="82" customFormat="1" ht="18" customHeight="1" x14ac:dyDescent="0.35">
      <c r="B12" s="43" t="s">
        <v>6</v>
      </c>
      <c r="C12" s="44" t="s">
        <v>7</v>
      </c>
      <c r="D12" s="45" t="s">
        <v>36</v>
      </c>
      <c r="E12" s="46" t="s">
        <v>31</v>
      </c>
      <c r="F12" s="46" t="s">
        <v>32</v>
      </c>
      <c r="G12" s="10" t="s">
        <v>48</v>
      </c>
      <c r="H12" s="45" t="s">
        <v>36</v>
      </c>
      <c r="I12" s="24" t="s">
        <v>37</v>
      </c>
      <c r="J12" s="25" t="s">
        <v>17</v>
      </c>
      <c r="K12" s="26" t="s">
        <v>16</v>
      </c>
      <c r="M12" s="47" t="s">
        <v>41</v>
      </c>
      <c r="N12" s="48" t="s">
        <v>42</v>
      </c>
      <c r="O12" s="45" t="s">
        <v>16</v>
      </c>
      <c r="P12" s="49"/>
    </row>
    <row r="13" spans="2:19" s="82" customFormat="1" ht="18" customHeight="1" x14ac:dyDescent="0.35">
      <c r="B13" s="18"/>
      <c r="C13" s="52" t="s">
        <v>23</v>
      </c>
      <c r="D13" s="20">
        <f>-JAN!H13</f>
        <v>0</v>
      </c>
      <c r="E13" s="22"/>
      <c r="F13" s="22"/>
      <c r="G13" s="22"/>
      <c r="H13" s="23">
        <f>IF(G13=0,F13/14*(R$7-F$3),G13/14*(S$7-G$3))</f>
        <v>0</v>
      </c>
      <c r="I13" s="24">
        <f>SUM(D13:H13)</f>
        <v>0</v>
      </c>
      <c r="J13" s="25">
        <f>'PAYROLL BUDGET'!E17</f>
        <v>0</v>
      </c>
      <c r="K13" s="23">
        <f>I13-J13</f>
        <v>0</v>
      </c>
      <c r="M13" s="26">
        <f>I13+JAN!M13</f>
        <v>0</v>
      </c>
      <c r="N13" s="26">
        <f>J13+JAN!N13</f>
        <v>0</v>
      </c>
      <c r="O13" s="23">
        <f>M13-N13</f>
        <v>0</v>
      </c>
      <c r="P13" s="53"/>
    </row>
    <row r="14" spans="2:19" s="82" customFormat="1" ht="18" customHeight="1" x14ac:dyDescent="0.35">
      <c r="B14" s="18"/>
      <c r="C14" s="52" t="s">
        <v>24</v>
      </c>
      <c r="D14" s="20">
        <f>-JAN!H14</f>
        <v>0</v>
      </c>
      <c r="E14" s="22"/>
      <c r="F14" s="22"/>
      <c r="G14" s="22"/>
      <c r="H14" s="23">
        <f>IF(G14=0,F14/14*(R$7-F$3),G14/14*(S$7-G$3))</f>
        <v>0</v>
      </c>
      <c r="I14" s="24">
        <f>SUM(D14:H14)</f>
        <v>0</v>
      </c>
      <c r="J14" s="25">
        <f>'PAYROLL BUDGET'!E18</f>
        <v>0</v>
      </c>
      <c r="K14" s="23">
        <f>I14-J14</f>
        <v>0</v>
      </c>
      <c r="M14" s="26">
        <f>I14+JAN!M14</f>
        <v>0</v>
      </c>
      <c r="N14" s="26">
        <f>J14+JAN!N14</f>
        <v>0</v>
      </c>
      <c r="O14" s="23">
        <f>M14-N14</f>
        <v>0</v>
      </c>
      <c r="P14" s="53"/>
    </row>
    <row r="15" spans="2:19" s="82" customFormat="1" ht="18" customHeight="1" x14ac:dyDescent="0.35">
      <c r="B15" s="30" t="s">
        <v>25</v>
      </c>
      <c r="C15" s="31"/>
      <c r="D15" s="32">
        <f>FEB!H15*-1</f>
        <v>0</v>
      </c>
      <c r="E15" s="50">
        <f>SUM(E12:E14)</f>
        <v>0</v>
      </c>
      <c r="F15" s="50">
        <f>SUM(F12:F14)</f>
        <v>0</v>
      </c>
      <c r="G15" s="50">
        <f>SUM(G12:G14)</f>
        <v>0</v>
      </c>
      <c r="H15" s="50">
        <f>SUM(H12:H14)</f>
        <v>0</v>
      </c>
      <c r="I15" s="50">
        <f>SUM(D15:H15)</f>
        <v>0</v>
      </c>
      <c r="J15" s="34">
        <f>SUM(J13:J14)</f>
        <v>0</v>
      </c>
      <c r="K15" s="50">
        <f>I15-J15</f>
        <v>0</v>
      </c>
      <c r="M15" s="35">
        <f>I15+JAN!M15</f>
        <v>0</v>
      </c>
      <c r="N15" s="35">
        <f>J15+JAN!N15</f>
        <v>0</v>
      </c>
      <c r="O15" s="33">
        <f>M15-N15</f>
        <v>0</v>
      </c>
      <c r="P15" s="36"/>
    </row>
    <row r="16" spans="2:19" s="82" customFormat="1" ht="18" customHeight="1" x14ac:dyDescent="0.35">
      <c r="B16" s="54"/>
      <c r="C16" s="54"/>
      <c r="D16" s="39"/>
      <c r="E16" s="39"/>
      <c r="F16" s="39"/>
      <c r="G16" s="39"/>
      <c r="H16" s="39"/>
      <c r="I16" s="40"/>
      <c r="J16" s="41"/>
      <c r="K16" s="42"/>
      <c r="M16" s="40"/>
      <c r="N16" s="41"/>
      <c r="O16" s="42"/>
      <c r="P16" s="42"/>
    </row>
    <row r="17" spans="2:16" s="82" customFormat="1" ht="18" customHeight="1" x14ac:dyDescent="0.35">
      <c r="B17" s="43" t="s">
        <v>8</v>
      </c>
      <c r="C17" s="44" t="s">
        <v>9</v>
      </c>
      <c r="D17" s="45"/>
      <c r="E17" s="46"/>
      <c r="F17" s="46"/>
      <c r="G17" s="10"/>
      <c r="H17" s="45"/>
      <c r="I17" s="24"/>
      <c r="J17" s="25"/>
      <c r="K17" s="26"/>
      <c r="M17" s="47"/>
      <c r="N17" s="48"/>
      <c r="O17" s="45"/>
      <c r="P17" s="49"/>
    </row>
    <row r="18" spans="2:16" s="82" customFormat="1" ht="18" customHeight="1" x14ac:dyDescent="0.35">
      <c r="B18" s="30" t="s">
        <v>26</v>
      </c>
      <c r="C18" s="31"/>
      <c r="D18" s="32"/>
      <c r="E18" s="22"/>
      <c r="F18" s="22"/>
      <c r="G18" s="22"/>
      <c r="H18" s="50"/>
      <c r="I18" s="33"/>
      <c r="J18" s="51"/>
      <c r="K18" s="35"/>
      <c r="M18" s="35"/>
      <c r="N18" s="35"/>
      <c r="O18" s="35"/>
      <c r="P18" s="27"/>
    </row>
    <row r="19" spans="2:16" s="82" customFormat="1" ht="18" customHeight="1" x14ac:dyDescent="0.35">
      <c r="B19" s="37"/>
      <c r="C19" s="38"/>
      <c r="D19" s="39"/>
      <c r="E19" s="39"/>
      <c r="F19" s="39"/>
      <c r="G19" s="39"/>
      <c r="H19" s="39"/>
      <c r="I19" s="40"/>
      <c r="J19" s="41"/>
      <c r="K19" s="42"/>
      <c r="M19" s="40"/>
      <c r="N19" s="41"/>
      <c r="O19" s="42"/>
      <c r="P19" s="42"/>
    </row>
    <row r="20" spans="2:16" s="82" customFormat="1" ht="18" customHeight="1" x14ac:dyDescent="0.35">
      <c r="B20" s="43" t="s">
        <v>10</v>
      </c>
      <c r="C20" s="44" t="s">
        <v>11</v>
      </c>
      <c r="D20" s="45" t="s">
        <v>36</v>
      </c>
      <c r="E20" s="46" t="s">
        <v>31</v>
      </c>
      <c r="F20" s="46" t="s">
        <v>32</v>
      </c>
      <c r="G20" s="10" t="s">
        <v>48</v>
      </c>
      <c r="H20" s="45" t="s">
        <v>36</v>
      </c>
      <c r="I20" s="24" t="s">
        <v>37</v>
      </c>
      <c r="J20" s="25" t="s">
        <v>17</v>
      </c>
      <c r="K20" s="26" t="s">
        <v>16</v>
      </c>
      <c r="M20" s="47" t="s">
        <v>41</v>
      </c>
      <c r="N20" s="48" t="s">
        <v>42</v>
      </c>
      <c r="O20" s="45" t="s">
        <v>16</v>
      </c>
      <c r="P20" s="49"/>
    </row>
    <row r="21" spans="2:16" s="82" customFormat="1" ht="18" customHeight="1" x14ac:dyDescent="0.35">
      <c r="B21" s="30" t="s">
        <v>27</v>
      </c>
      <c r="C21" s="31"/>
      <c r="D21" s="32">
        <f>-JAN!H21</f>
        <v>0</v>
      </c>
      <c r="E21" s="22"/>
      <c r="F21" s="22"/>
      <c r="G21" s="22"/>
      <c r="H21" s="50">
        <f>IF(G21=0,F21/14*(R$7-F$3),G21/14*(S$7-G$3))</f>
        <v>0</v>
      </c>
      <c r="I21" s="33">
        <f>SUM(D21:H21)</f>
        <v>0</v>
      </c>
      <c r="J21" s="51">
        <f>'PAYROLL BUDGET'!E25</f>
        <v>0</v>
      </c>
      <c r="K21" s="35">
        <f>I21-J21</f>
        <v>0</v>
      </c>
      <c r="M21" s="35">
        <f>I21+JAN!M21</f>
        <v>0</v>
      </c>
      <c r="N21" s="35">
        <f>J21+JAN!N21</f>
        <v>0</v>
      </c>
      <c r="O21" s="35">
        <f>M21-N21</f>
        <v>0</v>
      </c>
      <c r="P21" s="27"/>
    </row>
    <row r="22" spans="2:16" s="82" customFormat="1" ht="18" customHeight="1" x14ac:dyDescent="0.35">
      <c r="B22" s="37"/>
      <c r="C22" s="38"/>
      <c r="D22" s="39"/>
      <c r="E22" s="39"/>
      <c r="F22" s="39"/>
      <c r="G22" s="39"/>
      <c r="H22" s="39"/>
      <c r="I22" s="40"/>
      <c r="J22" s="41"/>
      <c r="K22" s="42"/>
      <c r="M22" s="40"/>
      <c r="N22" s="41"/>
      <c r="O22" s="42"/>
      <c r="P22" s="42"/>
    </row>
    <row r="23" spans="2:16" s="82" customFormat="1" ht="18" customHeight="1" x14ac:dyDescent="0.35">
      <c r="B23" s="43" t="s">
        <v>12</v>
      </c>
      <c r="C23" s="44" t="s">
        <v>13</v>
      </c>
      <c r="D23" s="45" t="s">
        <v>36</v>
      </c>
      <c r="E23" s="46" t="s">
        <v>31</v>
      </c>
      <c r="F23" s="46" t="s">
        <v>32</v>
      </c>
      <c r="G23" s="10" t="s">
        <v>48</v>
      </c>
      <c r="H23" s="45" t="s">
        <v>36</v>
      </c>
      <c r="I23" s="24" t="s">
        <v>37</v>
      </c>
      <c r="J23" s="25" t="s">
        <v>17</v>
      </c>
      <c r="K23" s="26" t="s">
        <v>16</v>
      </c>
      <c r="M23" s="47" t="s">
        <v>41</v>
      </c>
      <c r="N23" s="48" t="s">
        <v>42</v>
      </c>
      <c r="O23" s="45" t="s">
        <v>16</v>
      </c>
      <c r="P23" s="49"/>
    </row>
    <row r="24" spans="2:16" s="82" customFormat="1" ht="18" customHeight="1" x14ac:dyDescent="0.35">
      <c r="B24" s="30" t="s">
        <v>28</v>
      </c>
      <c r="C24" s="31"/>
      <c r="D24" s="32">
        <f>-JAN!H24</f>
        <v>0</v>
      </c>
      <c r="E24" s="22"/>
      <c r="F24" s="22"/>
      <c r="G24" s="22"/>
      <c r="H24" s="50">
        <f>IF(G24=0,F24/14*(R$7-F$3),G24/14*(S$7-G$3))</f>
        <v>0</v>
      </c>
      <c r="I24" s="33">
        <f>SUM(D24:H24)</f>
        <v>0</v>
      </c>
      <c r="J24" s="51">
        <f>'PAYROLL BUDGET'!E28</f>
        <v>0</v>
      </c>
      <c r="K24" s="35">
        <f>I24-J24</f>
        <v>0</v>
      </c>
      <c r="M24" s="35">
        <f>I24+JAN!M24</f>
        <v>0</v>
      </c>
      <c r="N24" s="35">
        <f>J24+JAN!N24</f>
        <v>0</v>
      </c>
      <c r="O24" s="35">
        <f>M24-N24</f>
        <v>0</v>
      </c>
      <c r="P24" s="27"/>
    </row>
    <row r="25" spans="2:16" s="82" customFormat="1" ht="18" customHeight="1" x14ac:dyDescent="0.35">
      <c r="B25" s="37"/>
      <c r="C25" s="38"/>
      <c r="D25" s="39"/>
      <c r="E25" s="39"/>
      <c r="F25" s="39"/>
      <c r="G25" s="39"/>
      <c r="H25" s="39"/>
      <c r="I25" s="40"/>
      <c r="J25" s="41"/>
      <c r="K25" s="42"/>
      <c r="M25" s="40"/>
      <c r="N25" s="41"/>
      <c r="O25" s="42"/>
      <c r="P25" s="42"/>
    </row>
    <row r="26" spans="2:16" s="82" customFormat="1" ht="18" customHeight="1" x14ac:dyDescent="0.35">
      <c r="B26" s="43" t="s">
        <v>14</v>
      </c>
      <c r="C26" s="44" t="s">
        <v>15</v>
      </c>
      <c r="D26" s="45" t="s">
        <v>36</v>
      </c>
      <c r="E26" s="46" t="s">
        <v>31</v>
      </c>
      <c r="F26" s="46" t="s">
        <v>32</v>
      </c>
      <c r="G26" s="10" t="s">
        <v>48</v>
      </c>
      <c r="H26" s="45" t="s">
        <v>36</v>
      </c>
      <c r="I26" s="24" t="s">
        <v>37</v>
      </c>
      <c r="J26" s="25" t="s">
        <v>17</v>
      </c>
      <c r="K26" s="26" t="s">
        <v>16</v>
      </c>
      <c r="M26" s="55" t="s">
        <v>41</v>
      </c>
      <c r="N26" s="56" t="s">
        <v>42</v>
      </c>
      <c r="O26" s="57" t="s">
        <v>16</v>
      </c>
      <c r="P26" s="58"/>
    </row>
    <row r="27" spans="2:16" ht="18" customHeight="1" x14ac:dyDescent="0.35">
      <c r="B27" s="30" t="s">
        <v>29</v>
      </c>
      <c r="C27" s="31"/>
      <c r="D27" s="32">
        <f>-JAN!H27</f>
        <v>0</v>
      </c>
      <c r="E27" s="22"/>
      <c r="F27" s="22"/>
      <c r="G27" s="22"/>
      <c r="H27" s="50">
        <f>IF(G27=0,F27/14*(R$7-F$3),G27/14*(S$7-G$3))</f>
        <v>0</v>
      </c>
      <c r="I27" s="59">
        <f>SUM(D27:H27)</f>
        <v>0</v>
      </c>
      <c r="J27" s="51">
        <f>'PAYROLL BUDGET'!E31</f>
        <v>0</v>
      </c>
      <c r="K27" s="60">
        <f>I27-J27</f>
        <v>0</v>
      </c>
      <c r="M27" s="35">
        <f>I27+JAN!M27</f>
        <v>0</v>
      </c>
      <c r="N27" s="35">
        <f>J27+JAN!N27</f>
        <v>0</v>
      </c>
      <c r="O27" s="35">
        <f>M27-N27</f>
        <v>0</v>
      </c>
      <c r="P27" s="27"/>
    </row>
    <row r="28" spans="2:16" ht="18" customHeight="1" x14ac:dyDescent="0.35"/>
    <row r="29" spans="2:16" ht="18" customHeight="1" x14ac:dyDescent="0.35">
      <c r="B29" s="61" t="s">
        <v>38</v>
      </c>
      <c r="C29" s="62"/>
      <c r="D29" s="63">
        <f>SUM(D27,D24,D21,D18,D15,D10,D7)</f>
        <v>0</v>
      </c>
      <c r="E29" s="63">
        <f t="shared" ref="E29:K29" si="1">SUM(E27,E24,E21,E18,E15,E10,E7)</f>
        <v>0</v>
      </c>
      <c r="F29" s="63">
        <f t="shared" si="1"/>
        <v>0</v>
      </c>
      <c r="G29" s="63">
        <f t="shared" si="1"/>
        <v>0</v>
      </c>
      <c r="H29" s="63">
        <f t="shared" si="1"/>
        <v>0</v>
      </c>
      <c r="I29" s="63">
        <f t="shared" si="1"/>
        <v>0</v>
      </c>
      <c r="J29" s="63">
        <f t="shared" si="1"/>
        <v>0</v>
      </c>
      <c r="K29" s="63">
        <f t="shared" si="1"/>
        <v>0</v>
      </c>
      <c r="M29" s="35">
        <f>I29+JAN!M29</f>
        <v>0</v>
      </c>
      <c r="N29" s="35">
        <f>J29+JAN!N29</f>
        <v>0</v>
      </c>
      <c r="O29" s="35">
        <f>SUM(O27,O24,O21,O18,O15,O10,O7)</f>
        <v>0</v>
      </c>
      <c r="P29" s="64"/>
    </row>
  </sheetData>
  <sheetProtection formatCells="0" formatColumns="0" formatRows="0" selectLockedCells="1"/>
  <mergeCells count="9">
    <mergeCell ref="M2:M3"/>
    <mergeCell ref="N2:N3"/>
    <mergeCell ref="O2:O3"/>
    <mergeCell ref="B2:C2"/>
    <mergeCell ref="D2:D3"/>
    <mergeCell ref="H2:H3"/>
    <mergeCell ref="I2:I3"/>
    <mergeCell ref="J2:J3"/>
    <mergeCell ref="K2:K3"/>
  </mergeCells>
  <conditionalFormatting sqref="G4:G6 G10 G13:G14 G18 G21 G27">
    <cfRule type="expression" dxfId="54" priority="3">
      <formula>$G$3="n/a"</formula>
    </cfRule>
  </conditionalFormatting>
  <conditionalFormatting sqref="G24">
    <cfRule type="expression" dxfId="53" priority="1">
      <formula>$G$3="n/a"</formula>
    </cfRule>
  </conditionalFormatting>
  <pageMargins left="0.25" right="0.25" top="0.75" bottom="0.75" header="0.3" footer="0.3"/>
  <pageSetup scale="71" orientation="landscape" horizontalDpi="4294967293" verticalDpi="4294967293"/>
  <headerFooter>
    <oddFooter>&amp;C&amp;G</oddFooter>
  </headerFooter>
  <ignoredErrors>
    <ignoredError sqref="I7" formula="1"/>
  </ignoredErrors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S29"/>
  <sheetViews>
    <sheetView showGridLines="0" topLeftCell="C20" zoomScale="90" zoomScaleNormal="90" zoomScalePageLayoutView="90" workbookViewId="0">
      <selection activeCell="E10" sqref="E10"/>
    </sheetView>
  </sheetViews>
  <sheetFormatPr defaultColWidth="0" defaultRowHeight="14.5" x14ac:dyDescent="0.35"/>
  <cols>
    <col min="1" max="1" width="2.36328125" style="1" customWidth="1"/>
    <col min="2" max="2" width="9.1796875" style="1" customWidth="1"/>
    <col min="3" max="3" width="28.453125" style="1" customWidth="1"/>
    <col min="4" max="8" width="12.6328125" style="2" customWidth="1"/>
    <col min="9" max="9" width="12.6328125" style="3" customWidth="1"/>
    <col min="10" max="10" width="12.6328125" style="4" customWidth="1"/>
    <col min="11" max="11" width="12.6328125" style="5" customWidth="1"/>
    <col min="12" max="12" width="9.1796875" style="1" customWidth="1"/>
    <col min="13" max="13" width="13.1796875" style="7" customWidth="1"/>
    <col min="14" max="14" width="13.1796875" style="8" customWidth="1"/>
    <col min="15" max="15" width="13.1796875" style="9" customWidth="1"/>
    <col min="16" max="16" width="3" style="9" customWidth="1"/>
    <col min="17" max="17" width="23.36328125" style="1" hidden="1" customWidth="1"/>
    <col min="18" max="18" width="0" style="1" hidden="1" customWidth="1"/>
    <col min="19" max="19" width="20" style="1" hidden="1" customWidth="1"/>
    <col min="20" max="16384" width="9.1796875" style="1" hidden="1"/>
  </cols>
  <sheetData>
    <row r="1" spans="2:19" ht="12" customHeight="1" x14ac:dyDescent="0.35"/>
    <row r="2" spans="2:19" s="11" customFormat="1" ht="33.75" customHeight="1" x14ac:dyDescent="0.35">
      <c r="B2" s="129" t="str">
        <f>"Payroll Summary for the month of " &amp;S4</f>
        <v>Payroll Summary for the month of March, 2019</v>
      </c>
      <c r="C2" s="130"/>
      <c r="D2" s="131" t="s">
        <v>30</v>
      </c>
      <c r="E2" s="10" t="s">
        <v>31</v>
      </c>
      <c r="F2" s="10" t="s">
        <v>32</v>
      </c>
      <c r="G2" s="10" t="s">
        <v>49</v>
      </c>
      <c r="H2" s="131" t="s">
        <v>46</v>
      </c>
      <c r="I2" s="136" t="s">
        <v>35</v>
      </c>
      <c r="J2" s="134" t="s">
        <v>17</v>
      </c>
      <c r="K2" s="127" t="s">
        <v>16</v>
      </c>
      <c r="M2" s="133" t="s">
        <v>41</v>
      </c>
      <c r="N2" s="134" t="s">
        <v>42</v>
      </c>
      <c r="O2" s="127" t="s">
        <v>16</v>
      </c>
      <c r="P2" s="12"/>
    </row>
    <row r="3" spans="2:19" s="82" customFormat="1" ht="18" customHeight="1" x14ac:dyDescent="0.35">
      <c r="B3" s="13" t="s">
        <v>2</v>
      </c>
      <c r="C3" s="14" t="s">
        <v>19</v>
      </c>
      <c r="D3" s="132"/>
      <c r="E3" s="15">
        <f>R5</f>
        <v>43530</v>
      </c>
      <c r="F3" s="15">
        <f>E3+14</f>
        <v>43544</v>
      </c>
      <c r="G3" s="15" t="str">
        <f>IF(F3+14&gt;R7,"n/a",F3+14)</f>
        <v>n/a</v>
      </c>
      <c r="H3" s="132"/>
      <c r="I3" s="137"/>
      <c r="J3" s="135"/>
      <c r="K3" s="128"/>
      <c r="M3" s="133"/>
      <c r="N3" s="135"/>
      <c r="O3" s="128"/>
      <c r="P3" s="17"/>
    </row>
    <row r="4" spans="2:19" s="82" customFormat="1" ht="18" customHeight="1" x14ac:dyDescent="0.35">
      <c r="B4" s="18"/>
      <c r="C4" s="19" t="s">
        <v>20</v>
      </c>
      <c r="D4" s="20">
        <f>-FEB!H4</f>
        <v>0</v>
      </c>
      <c r="E4" s="22"/>
      <c r="F4" s="22"/>
      <c r="G4" s="22"/>
      <c r="H4" s="23">
        <f>IF(G4=0,F4/14*(R$7-F$3),G4/14*(R$7-G$3))</f>
        <v>0</v>
      </c>
      <c r="I4" s="24">
        <f>SUM(D4:H4)</f>
        <v>0</v>
      </c>
      <c r="J4" s="25">
        <f>'PAYROLL BUDGET'!F8</f>
        <v>0</v>
      </c>
      <c r="K4" s="26">
        <f>I4-J4</f>
        <v>0</v>
      </c>
      <c r="M4" s="26">
        <f>I4+FEB!M4</f>
        <v>0</v>
      </c>
      <c r="N4" s="26">
        <f>J4+FEB!N4</f>
        <v>0</v>
      </c>
      <c r="O4" s="26">
        <f>M4-N4</f>
        <v>0</v>
      </c>
      <c r="P4" s="27"/>
      <c r="Q4" s="83" t="s">
        <v>33</v>
      </c>
      <c r="R4" s="84">
        <f>FEB!R7+1</f>
        <v>43525</v>
      </c>
      <c r="S4" s="83" t="str">
        <f>TEXT(R4,"MMMM, YYYY")</f>
        <v>March, 2019</v>
      </c>
    </row>
    <row r="5" spans="2:19" s="82" customFormat="1" ht="18" customHeight="1" x14ac:dyDescent="0.35">
      <c r="B5" s="18"/>
      <c r="C5" s="19" t="s">
        <v>21</v>
      </c>
      <c r="D5" s="20">
        <f>-FEB!H5</f>
        <v>0</v>
      </c>
      <c r="E5" s="22"/>
      <c r="F5" s="22"/>
      <c r="G5" s="22"/>
      <c r="H5" s="23">
        <f>IF(G5=0,F5/14*(R$7-F$3),G5/14*(R$7-G$3))</f>
        <v>0</v>
      </c>
      <c r="I5" s="24">
        <f>SUM(D5:H5)</f>
        <v>0</v>
      </c>
      <c r="J5" s="25">
        <f>'PAYROLL BUDGET'!F9</f>
        <v>0</v>
      </c>
      <c r="K5" s="26">
        <f>I5-J5</f>
        <v>0</v>
      </c>
      <c r="M5" s="26">
        <f>I5+FEB!M5</f>
        <v>0</v>
      </c>
      <c r="N5" s="26">
        <f>J5+FEB!N5</f>
        <v>0</v>
      </c>
      <c r="O5" s="26">
        <f>M5-N5</f>
        <v>0</v>
      </c>
      <c r="P5" s="27"/>
      <c r="Q5" s="83" t="s">
        <v>39</v>
      </c>
      <c r="R5" s="84">
        <f>FEB!R6+14</f>
        <v>43530</v>
      </c>
    </row>
    <row r="6" spans="2:19" s="82" customFormat="1" ht="18" customHeight="1" x14ac:dyDescent="0.35">
      <c r="B6" s="18"/>
      <c r="C6" s="19" t="s">
        <v>22</v>
      </c>
      <c r="D6" s="20">
        <f>-FEB!H6</f>
        <v>0</v>
      </c>
      <c r="E6" s="22"/>
      <c r="F6" s="22"/>
      <c r="G6" s="22"/>
      <c r="H6" s="23">
        <f>IF(G6=0,F6/14*(R$7-F$3),G6/14*(R$7-G$3))</f>
        <v>0</v>
      </c>
      <c r="I6" s="24">
        <f>SUM(D6:H6)</f>
        <v>0</v>
      </c>
      <c r="J6" s="25">
        <f>'PAYROLL BUDGET'!F10</f>
        <v>0</v>
      </c>
      <c r="K6" s="26">
        <f>I6-J6</f>
        <v>0</v>
      </c>
      <c r="M6" s="26">
        <f>I6+FEB!M6</f>
        <v>0</v>
      </c>
      <c r="N6" s="26">
        <f>J6+FEB!N6</f>
        <v>0</v>
      </c>
      <c r="O6" s="26">
        <f>M6-N6</f>
        <v>0</v>
      </c>
      <c r="P6" s="27"/>
      <c r="Q6" s="83" t="s">
        <v>40</v>
      </c>
      <c r="R6" s="84">
        <f>IF(G3&lt;=R7,G3,F3)</f>
        <v>43544</v>
      </c>
    </row>
    <row r="7" spans="2:19" s="82" customFormat="1" ht="18" customHeight="1" x14ac:dyDescent="0.35">
      <c r="B7" s="30" t="s">
        <v>50</v>
      </c>
      <c r="C7" s="31"/>
      <c r="D7" s="32">
        <f>FEB!H7*-1</f>
        <v>0</v>
      </c>
      <c r="E7" s="33">
        <f t="shared" ref="E7:J7" si="0">SUM(E4:E6)</f>
        <v>0</v>
      </c>
      <c r="F7" s="33">
        <f t="shared" si="0"/>
        <v>0</v>
      </c>
      <c r="G7" s="33">
        <f t="shared" si="0"/>
        <v>0</v>
      </c>
      <c r="H7" s="33">
        <f>SUM(H4:H6)</f>
        <v>0</v>
      </c>
      <c r="I7" s="33">
        <f>SUM(I4:I6)</f>
        <v>0</v>
      </c>
      <c r="J7" s="34">
        <f t="shared" si="0"/>
        <v>0</v>
      </c>
      <c r="K7" s="33">
        <f>I7-J7</f>
        <v>0</v>
      </c>
      <c r="M7" s="35">
        <f>I7+FEB!M7</f>
        <v>0</v>
      </c>
      <c r="N7" s="35">
        <f>J7+FEB!N7</f>
        <v>0</v>
      </c>
      <c r="O7" s="33">
        <f>M7-N7</f>
        <v>0</v>
      </c>
      <c r="P7" s="36"/>
      <c r="Q7" s="83" t="s">
        <v>34</v>
      </c>
      <c r="R7" s="84">
        <f>DATE(YEAR(R4),MONTH(R4)+1,DAY(R4))-1</f>
        <v>43555</v>
      </c>
    </row>
    <row r="8" spans="2:19" s="82" customFormat="1" ht="18" customHeight="1" x14ac:dyDescent="0.35">
      <c r="B8" s="37"/>
      <c r="C8" s="38"/>
      <c r="D8" s="39"/>
      <c r="E8" s="39"/>
      <c r="F8" s="39"/>
      <c r="G8" s="39"/>
      <c r="H8" s="39"/>
      <c r="I8" s="40"/>
      <c r="J8" s="41"/>
      <c r="K8" s="42"/>
      <c r="M8" s="40"/>
      <c r="N8" s="41"/>
      <c r="O8" s="42"/>
      <c r="P8" s="42"/>
    </row>
    <row r="9" spans="2:19" s="82" customFormat="1" ht="18" customHeight="1" x14ac:dyDescent="0.35">
      <c r="B9" s="43" t="s">
        <v>4</v>
      </c>
      <c r="C9" s="44" t="s">
        <v>5</v>
      </c>
      <c r="D9" s="45" t="s">
        <v>36</v>
      </c>
      <c r="E9" s="46" t="s">
        <v>31</v>
      </c>
      <c r="F9" s="46" t="s">
        <v>32</v>
      </c>
      <c r="G9" s="10" t="s">
        <v>48</v>
      </c>
      <c r="H9" s="45" t="s">
        <v>36</v>
      </c>
      <c r="I9" s="24" t="s">
        <v>37</v>
      </c>
      <c r="J9" s="25" t="s">
        <v>17</v>
      </c>
      <c r="K9" s="26" t="s">
        <v>16</v>
      </c>
      <c r="M9" s="47" t="s">
        <v>41</v>
      </c>
      <c r="N9" s="48" t="s">
        <v>42</v>
      </c>
      <c r="O9" s="45" t="s">
        <v>16</v>
      </c>
      <c r="P9" s="49"/>
    </row>
    <row r="10" spans="2:19" s="82" customFormat="1" ht="18" customHeight="1" x14ac:dyDescent="0.35">
      <c r="B10" s="30" t="s">
        <v>44</v>
      </c>
      <c r="C10" s="31"/>
      <c r="D10" s="32"/>
      <c r="E10" s="22"/>
      <c r="F10" s="22"/>
      <c r="G10" s="22"/>
      <c r="H10" s="50">
        <f>IF(G10=0,F10/14*(R$7-F$3),G10/14*(R$7-G$3))</f>
        <v>0</v>
      </c>
      <c r="I10" s="33">
        <f>SUM(D10:H10)</f>
        <v>0</v>
      </c>
      <c r="J10" s="51">
        <f>'PAYROLL BUDGET'!F14</f>
        <v>0</v>
      </c>
      <c r="K10" s="35">
        <f>I10-J10</f>
        <v>0</v>
      </c>
      <c r="M10" s="35">
        <f>I10+FEB!M10</f>
        <v>0</v>
      </c>
      <c r="N10" s="35">
        <f>J10+FEB!N10</f>
        <v>0</v>
      </c>
      <c r="O10" s="35">
        <f>M10-N10</f>
        <v>0</v>
      </c>
      <c r="P10" s="27"/>
    </row>
    <row r="11" spans="2:19" s="82" customFormat="1" ht="18" customHeight="1" x14ac:dyDescent="0.35">
      <c r="B11" s="37"/>
      <c r="C11" s="38"/>
      <c r="D11" s="39"/>
      <c r="E11" s="39"/>
      <c r="F11" s="39"/>
      <c r="G11" s="39"/>
      <c r="H11" s="39"/>
      <c r="I11" s="40"/>
      <c r="J11" s="41"/>
      <c r="K11" s="42"/>
      <c r="M11" s="40"/>
      <c r="N11" s="41"/>
      <c r="O11" s="42"/>
      <c r="P11" s="42"/>
    </row>
    <row r="12" spans="2:19" s="82" customFormat="1" ht="18" customHeight="1" x14ac:dyDescent="0.35">
      <c r="B12" s="43" t="s">
        <v>6</v>
      </c>
      <c r="C12" s="44" t="s">
        <v>7</v>
      </c>
      <c r="D12" s="45" t="s">
        <v>36</v>
      </c>
      <c r="E12" s="46" t="s">
        <v>31</v>
      </c>
      <c r="F12" s="46" t="s">
        <v>32</v>
      </c>
      <c r="G12" s="10" t="s">
        <v>48</v>
      </c>
      <c r="H12" s="45" t="s">
        <v>36</v>
      </c>
      <c r="I12" s="24" t="s">
        <v>37</v>
      </c>
      <c r="J12" s="25" t="s">
        <v>17</v>
      </c>
      <c r="K12" s="26" t="s">
        <v>16</v>
      </c>
      <c r="M12" s="47" t="s">
        <v>41</v>
      </c>
      <c r="N12" s="48" t="s">
        <v>42</v>
      </c>
      <c r="O12" s="45" t="s">
        <v>16</v>
      </c>
      <c r="P12" s="49"/>
    </row>
    <row r="13" spans="2:19" s="82" customFormat="1" ht="18" customHeight="1" x14ac:dyDescent="0.35">
      <c r="B13" s="18"/>
      <c r="C13" s="52" t="s">
        <v>23</v>
      </c>
      <c r="D13" s="20">
        <f>-FEB!H13</f>
        <v>0</v>
      </c>
      <c r="E13" s="22"/>
      <c r="F13" s="22"/>
      <c r="G13" s="22"/>
      <c r="H13" s="23">
        <f>IF(G13=0,F13/14*(R$7-F$3),G13/14*(R$7-G$3))</f>
        <v>0</v>
      </c>
      <c r="I13" s="24">
        <f>SUM(D13:H13)</f>
        <v>0</v>
      </c>
      <c r="J13" s="25">
        <f>'PAYROLL BUDGET'!F17</f>
        <v>0</v>
      </c>
      <c r="K13" s="23">
        <f>I13-J13</f>
        <v>0</v>
      </c>
      <c r="M13" s="26">
        <f>I13+FEB!M13</f>
        <v>0</v>
      </c>
      <c r="N13" s="26">
        <f>J13+FEB!N13</f>
        <v>0</v>
      </c>
      <c r="O13" s="23">
        <f>M13-N13</f>
        <v>0</v>
      </c>
      <c r="P13" s="53"/>
    </row>
    <row r="14" spans="2:19" s="82" customFormat="1" ht="18" customHeight="1" x14ac:dyDescent="0.35">
      <c r="B14" s="18"/>
      <c r="C14" s="52" t="s">
        <v>24</v>
      </c>
      <c r="D14" s="20">
        <f>-FEB!H14</f>
        <v>0</v>
      </c>
      <c r="E14" s="22"/>
      <c r="F14" s="22"/>
      <c r="G14" s="22"/>
      <c r="H14" s="23">
        <f>IF(G14=0,F14/14*(R$7-F$3),G14/14*(R$7-G$3))</f>
        <v>0</v>
      </c>
      <c r="I14" s="24">
        <f>SUM(D14:H14)</f>
        <v>0</v>
      </c>
      <c r="J14" s="25">
        <f>'PAYROLL BUDGET'!F18</f>
        <v>0</v>
      </c>
      <c r="K14" s="23">
        <f>I14-J14</f>
        <v>0</v>
      </c>
      <c r="M14" s="26">
        <f>I14+FEB!M14</f>
        <v>0</v>
      </c>
      <c r="N14" s="26">
        <f>J14+FEB!N14</f>
        <v>0</v>
      </c>
      <c r="O14" s="23">
        <f>M14-N14</f>
        <v>0</v>
      </c>
      <c r="P14" s="53"/>
    </row>
    <row r="15" spans="2:19" s="82" customFormat="1" ht="18" customHeight="1" x14ac:dyDescent="0.35">
      <c r="B15" s="30" t="s">
        <v>25</v>
      </c>
      <c r="C15" s="31"/>
      <c r="D15" s="32">
        <f>FEB!H15*-1</f>
        <v>0</v>
      </c>
      <c r="E15" s="50">
        <f>SUM(E12:E14)</f>
        <v>0</v>
      </c>
      <c r="F15" s="50">
        <f>SUM(F12:F14)</f>
        <v>0</v>
      </c>
      <c r="G15" s="50">
        <f>SUM(G12:G14)</f>
        <v>0</v>
      </c>
      <c r="H15" s="50">
        <f>SUM(H12:H14)</f>
        <v>0</v>
      </c>
      <c r="I15" s="50">
        <f>SUM(D15:H15)</f>
        <v>0</v>
      </c>
      <c r="J15" s="34">
        <f>SUM(J13:J14)</f>
        <v>0</v>
      </c>
      <c r="K15" s="50">
        <f>I15-J15</f>
        <v>0</v>
      </c>
      <c r="M15" s="35">
        <f>I15+FEB!M15</f>
        <v>0</v>
      </c>
      <c r="N15" s="35">
        <f>J15+FEB!N15</f>
        <v>0</v>
      </c>
      <c r="O15" s="33">
        <f>M15-N15</f>
        <v>0</v>
      </c>
      <c r="P15" s="36"/>
    </row>
    <row r="16" spans="2:19" s="82" customFormat="1" ht="18" customHeight="1" x14ac:dyDescent="0.35">
      <c r="B16" s="54"/>
      <c r="C16" s="54"/>
      <c r="D16" s="39"/>
      <c r="E16" s="39"/>
      <c r="F16" s="39"/>
      <c r="G16" s="39"/>
      <c r="H16" s="39"/>
      <c r="I16" s="40"/>
      <c r="J16" s="41"/>
      <c r="K16" s="42"/>
      <c r="M16" s="40"/>
      <c r="N16" s="41"/>
      <c r="O16" s="42"/>
      <c r="P16" s="42"/>
    </row>
    <row r="17" spans="2:16" s="82" customFormat="1" ht="18" customHeight="1" x14ac:dyDescent="0.35">
      <c r="B17" s="43" t="s">
        <v>8</v>
      </c>
      <c r="C17" s="44" t="s">
        <v>9</v>
      </c>
      <c r="D17" s="45"/>
      <c r="E17" s="46"/>
      <c r="F17" s="46"/>
      <c r="G17" s="10"/>
      <c r="H17" s="45"/>
      <c r="I17" s="24"/>
      <c r="J17" s="25"/>
      <c r="K17" s="26"/>
      <c r="M17" s="47"/>
      <c r="N17" s="48"/>
      <c r="O17" s="45"/>
      <c r="P17" s="49"/>
    </row>
    <row r="18" spans="2:16" s="82" customFormat="1" ht="18" customHeight="1" x14ac:dyDescent="0.35">
      <c r="B18" s="30" t="s">
        <v>26</v>
      </c>
      <c r="C18" s="31"/>
      <c r="D18" s="32"/>
      <c r="E18" s="22"/>
      <c r="F18" s="22"/>
      <c r="G18" s="22"/>
      <c r="H18" s="50"/>
      <c r="I18" s="33"/>
      <c r="J18" s="51"/>
      <c r="K18" s="35"/>
      <c r="M18" s="35"/>
      <c r="N18" s="35"/>
      <c r="O18" s="35"/>
      <c r="P18" s="27"/>
    </row>
    <row r="19" spans="2:16" s="82" customFormat="1" ht="18" customHeight="1" x14ac:dyDescent="0.35">
      <c r="B19" s="37"/>
      <c r="C19" s="38"/>
      <c r="D19" s="39"/>
      <c r="E19" s="39"/>
      <c r="F19" s="39"/>
      <c r="G19" s="39"/>
      <c r="H19" s="39"/>
      <c r="I19" s="40"/>
      <c r="J19" s="41"/>
      <c r="K19" s="42"/>
      <c r="M19" s="40"/>
      <c r="N19" s="41"/>
      <c r="O19" s="42"/>
      <c r="P19" s="42"/>
    </row>
    <row r="20" spans="2:16" s="82" customFormat="1" ht="18" customHeight="1" x14ac:dyDescent="0.35">
      <c r="B20" s="43" t="s">
        <v>10</v>
      </c>
      <c r="C20" s="44" t="s">
        <v>11</v>
      </c>
      <c r="D20" s="45" t="s">
        <v>36</v>
      </c>
      <c r="E20" s="46" t="s">
        <v>31</v>
      </c>
      <c r="F20" s="46" t="s">
        <v>32</v>
      </c>
      <c r="G20" s="10" t="s">
        <v>48</v>
      </c>
      <c r="H20" s="45" t="s">
        <v>36</v>
      </c>
      <c r="I20" s="24" t="s">
        <v>37</v>
      </c>
      <c r="J20" s="25" t="s">
        <v>17</v>
      </c>
      <c r="K20" s="26" t="s">
        <v>16</v>
      </c>
      <c r="M20" s="47" t="s">
        <v>41</v>
      </c>
      <c r="N20" s="48" t="s">
        <v>42</v>
      </c>
      <c r="O20" s="45" t="s">
        <v>16</v>
      </c>
      <c r="P20" s="49"/>
    </row>
    <row r="21" spans="2:16" s="82" customFormat="1" ht="18" customHeight="1" x14ac:dyDescent="0.35">
      <c r="B21" s="30" t="s">
        <v>27</v>
      </c>
      <c r="C21" s="31"/>
      <c r="D21" s="32">
        <f>-FEB!H21</f>
        <v>0</v>
      </c>
      <c r="E21" s="22"/>
      <c r="F21" s="22"/>
      <c r="G21" s="22"/>
      <c r="H21" s="50">
        <f>IF(G21=0,F21/14*(R$7-F$3),G21/14*(R$7-G$3))</f>
        <v>0</v>
      </c>
      <c r="I21" s="33">
        <f>SUM(D21:H21)</f>
        <v>0</v>
      </c>
      <c r="J21" s="51">
        <f>'PAYROLL BUDGET'!F25</f>
        <v>0</v>
      </c>
      <c r="K21" s="35">
        <f>I21-J21</f>
        <v>0</v>
      </c>
      <c r="M21" s="35">
        <f>I21+FEB!M21</f>
        <v>0</v>
      </c>
      <c r="N21" s="35">
        <f>J21+FEB!N21</f>
        <v>0</v>
      </c>
      <c r="O21" s="35">
        <f>M21-N21</f>
        <v>0</v>
      </c>
      <c r="P21" s="27"/>
    </row>
    <row r="22" spans="2:16" s="82" customFormat="1" ht="18" customHeight="1" x14ac:dyDescent="0.35">
      <c r="B22" s="37"/>
      <c r="C22" s="38"/>
      <c r="D22" s="39"/>
      <c r="E22" s="39"/>
      <c r="F22" s="39"/>
      <c r="G22" s="39"/>
      <c r="H22" s="39"/>
      <c r="I22" s="40"/>
      <c r="J22" s="41"/>
      <c r="K22" s="42"/>
      <c r="M22" s="40"/>
      <c r="N22" s="41"/>
      <c r="O22" s="42"/>
      <c r="P22" s="42"/>
    </row>
    <row r="23" spans="2:16" s="82" customFormat="1" ht="18" customHeight="1" x14ac:dyDescent="0.35">
      <c r="B23" s="43" t="s">
        <v>12</v>
      </c>
      <c r="C23" s="44" t="s">
        <v>13</v>
      </c>
      <c r="D23" s="45" t="s">
        <v>36</v>
      </c>
      <c r="E23" s="46" t="s">
        <v>31</v>
      </c>
      <c r="F23" s="46" t="s">
        <v>32</v>
      </c>
      <c r="G23" s="10" t="s">
        <v>48</v>
      </c>
      <c r="H23" s="45" t="s">
        <v>36</v>
      </c>
      <c r="I23" s="24" t="s">
        <v>37</v>
      </c>
      <c r="J23" s="25" t="s">
        <v>17</v>
      </c>
      <c r="K23" s="26" t="s">
        <v>16</v>
      </c>
      <c r="M23" s="47" t="s">
        <v>41</v>
      </c>
      <c r="N23" s="48" t="s">
        <v>42</v>
      </c>
      <c r="O23" s="45" t="s">
        <v>16</v>
      </c>
      <c r="P23" s="49"/>
    </row>
    <row r="24" spans="2:16" s="82" customFormat="1" ht="18" customHeight="1" x14ac:dyDescent="0.35">
      <c r="B24" s="30" t="s">
        <v>28</v>
      </c>
      <c r="C24" s="31"/>
      <c r="D24" s="32">
        <f>-FEB!H24</f>
        <v>0</v>
      </c>
      <c r="E24" s="22"/>
      <c r="F24" s="22"/>
      <c r="G24" s="22"/>
      <c r="H24" s="50">
        <f>IF(G24=0,F24/14*(R$7-F$3),G24/14*(R$7-G$3))</f>
        <v>0</v>
      </c>
      <c r="I24" s="33">
        <f>SUM(D24:H24)</f>
        <v>0</v>
      </c>
      <c r="J24" s="51">
        <f>'PAYROLL BUDGET'!F28</f>
        <v>0</v>
      </c>
      <c r="K24" s="35">
        <f>I24-J24</f>
        <v>0</v>
      </c>
      <c r="M24" s="35">
        <f>I24+FEB!M24</f>
        <v>0</v>
      </c>
      <c r="N24" s="35">
        <f>J24+FEB!N24</f>
        <v>0</v>
      </c>
      <c r="O24" s="35">
        <f>M24-N24</f>
        <v>0</v>
      </c>
      <c r="P24" s="27"/>
    </row>
    <row r="25" spans="2:16" s="82" customFormat="1" ht="18" customHeight="1" x14ac:dyDescent="0.35">
      <c r="B25" s="37"/>
      <c r="C25" s="38"/>
      <c r="D25" s="39"/>
      <c r="E25" s="39"/>
      <c r="F25" s="39"/>
      <c r="G25" s="39"/>
      <c r="H25" s="39"/>
      <c r="I25" s="40"/>
      <c r="J25" s="41"/>
      <c r="K25" s="42"/>
      <c r="M25" s="40"/>
      <c r="N25" s="41"/>
      <c r="O25" s="42"/>
      <c r="P25" s="42"/>
    </row>
    <row r="26" spans="2:16" s="82" customFormat="1" ht="18" customHeight="1" x14ac:dyDescent="0.35">
      <c r="B26" s="43" t="s">
        <v>14</v>
      </c>
      <c r="C26" s="44" t="s">
        <v>15</v>
      </c>
      <c r="D26" s="45" t="s">
        <v>36</v>
      </c>
      <c r="E26" s="46" t="s">
        <v>31</v>
      </c>
      <c r="F26" s="46" t="s">
        <v>32</v>
      </c>
      <c r="G26" s="10" t="s">
        <v>48</v>
      </c>
      <c r="H26" s="45" t="s">
        <v>36</v>
      </c>
      <c r="I26" s="24" t="s">
        <v>37</v>
      </c>
      <c r="J26" s="25" t="s">
        <v>17</v>
      </c>
      <c r="K26" s="26" t="s">
        <v>16</v>
      </c>
      <c r="M26" s="55" t="s">
        <v>41</v>
      </c>
      <c r="N26" s="56" t="s">
        <v>42</v>
      </c>
      <c r="O26" s="57" t="s">
        <v>16</v>
      </c>
      <c r="P26" s="58"/>
    </row>
    <row r="27" spans="2:16" ht="18" customHeight="1" x14ac:dyDescent="0.35">
      <c r="B27" s="30" t="s">
        <v>29</v>
      </c>
      <c r="C27" s="31"/>
      <c r="D27" s="32">
        <f>-FEB!H27</f>
        <v>0</v>
      </c>
      <c r="E27" s="22"/>
      <c r="F27" s="22"/>
      <c r="G27" s="22"/>
      <c r="H27" s="50">
        <f>IF(G27=0,F27/14*(R$7-F$3),G27/14*(R$7-G$3))</f>
        <v>0</v>
      </c>
      <c r="I27" s="59">
        <f>SUM(D27:H27)</f>
        <v>0</v>
      </c>
      <c r="J27" s="51">
        <f>'PAYROLL BUDGET'!F31</f>
        <v>0</v>
      </c>
      <c r="K27" s="60">
        <f>I27-J27</f>
        <v>0</v>
      </c>
      <c r="M27" s="35">
        <f>I27+FEB!M27</f>
        <v>0</v>
      </c>
      <c r="N27" s="35">
        <f>J27+FEB!N27</f>
        <v>0</v>
      </c>
      <c r="O27" s="35">
        <f>M27-N27</f>
        <v>0</v>
      </c>
      <c r="P27" s="27"/>
    </row>
    <row r="28" spans="2:16" ht="18" customHeight="1" x14ac:dyDescent="0.35"/>
    <row r="29" spans="2:16" ht="18" customHeight="1" x14ac:dyDescent="0.35">
      <c r="B29" s="61" t="s">
        <v>38</v>
      </c>
      <c r="C29" s="62"/>
      <c r="D29" s="63">
        <f>SUM(D27,D24,D21,D18,D15,D10,D7)</f>
        <v>0</v>
      </c>
      <c r="E29" s="63">
        <f t="shared" ref="E29:K29" si="1">SUM(E27,E24,E21,E18,E15,E10,E7)</f>
        <v>0</v>
      </c>
      <c r="F29" s="63">
        <f t="shared" si="1"/>
        <v>0</v>
      </c>
      <c r="G29" s="63">
        <f t="shared" si="1"/>
        <v>0</v>
      </c>
      <c r="H29" s="63">
        <f t="shared" si="1"/>
        <v>0</v>
      </c>
      <c r="I29" s="63">
        <f t="shared" si="1"/>
        <v>0</v>
      </c>
      <c r="J29" s="63">
        <f t="shared" si="1"/>
        <v>0</v>
      </c>
      <c r="K29" s="63">
        <f t="shared" si="1"/>
        <v>0</v>
      </c>
      <c r="M29" s="35">
        <f>I29+FEB!M29</f>
        <v>0</v>
      </c>
      <c r="N29" s="35">
        <f>J29+FEB!N29</f>
        <v>0</v>
      </c>
      <c r="O29" s="35">
        <f>SUM(O27,O24,O21,O18,O15,O10,O7)</f>
        <v>0</v>
      </c>
      <c r="P29" s="64"/>
    </row>
  </sheetData>
  <sheetProtection formatCells="0" formatColumns="0" formatRows="0" selectLockedCells="1"/>
  <mergeCells count="9">
    <mergeCell ref="M2:M3"/>
    <mergeCell ref="N2:N3"/>
    <mergeCell ref="O2:O3"/>
    <mergeCell ref="B2:C2"/>
    <mergeCell ref="D2:D3"/>
    <mergeCell ref="H2:H3"/>
    <mergeCell ref="I2:I3"/>
    <mergeCell ref="J2:J3"/>
    <mergeCell ref="K2:K3"/>
  </mergeCells>
  <conditionalFormatting sqref="G4:G6 G10 G13:G14 G18 G21 G27">
    <cfRule type="expression" dxfId="52" priority="5">
      <formula>$G$3="n/a"</formula>
    </cfRule>
  </conditionalFormatting>
  <conditionalFormatting sqref="G4:G6 G10 G13:G14 G18 G21 G27">
    <cfRule type="expression" dxfId="51" priority="3">
      <formula>$G$3="n/a"</formula>
    </cfRule>
  </conditionalFormatting>
  <conditionalFormatting sqref="G24">
    <cfRule type="expression" dxfId="50" priority="2">
      <formula>$G$3="n/a"</formula>
    </cfRule>
  </conditionalFormatting>
  <conditionalFormatting sqref="G24">
    <cfRule type="expression" dxfId="49" priority="1">
      <formula>$G$3="n/a"</formula>
    </cfRule>
  </conditionalFormatting>
  <pageMargins left="0.25" right="0.25" top="0.75" bottom="0.75" header="0.3" footer="0.3"/>
  <pageSetup scale="66" orientation="landscape" horizontalDpi="4294967293" verticalDpi="4294967293"/>
  <headerFooter>
    <oddFooter>&amp;C&amp;G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S29"/>
  <sheetViews>
    <sheetView showGridLines="0" topLeftCell="A13" zoomScale="90" zoomScaleNormal="90" zoomScalePageLayoutView="90" workbookViewId="0">
      <selection activeCell="E10" sqref="E10"/>
    </sheetView>
  </sheetViews>
  <sheetFormatPr defaultColWidth="0" defaultRowHeight="14.5" x14ac:dyDescent="0.35"/>
  <cols>
    <col min="1" max="1" width="2.36328125" style="6" customWidth="1"/>
    <col min="2" max="2" width="8.81640625" style="1" customWidth="1"/>
    <col min="3" max="3" width="28.453125" style="1" customWidth="1"/>
    <col min="4" max="8" width="12.6328125" style="2" customWidth="1"/>
    <col min="9" max="9" width="12.6328125" style="3" customWidth="1"/>
    <col min="10" max="10" width="12.6328125" style="4" customWidth="1"/>
    <col min="11" max="11" width="12.6328125" style="5" customWidth="1"/>
    <col min="12" max="12" width="9.1796875" style="6" customWidth="1"/>
    <col min="13" max="13" width="13.1796875" style="7" customWidth="1"/>
    <col min="14" max="14" width="13.1796875" style="8" customWidth="1"/>
    <col min="15" max="15" width="13.1796875" style="9" customWidth="1"/>
    <col min="16" max="16" width="3" style="9" customWidth="1"/>
    <col min="17" max="17" width="23.36328125" style="6" hidden="1" customWidth="1"/>
    <col min="18" max="18" width="0" style="6" hidden="1" customWidth="1"/>
    <col min="19" max="19" width="20" style="6" hidden="1" customWidth="1"/>
    <col min="20" max="16384" width="9.1796875" style="6" hidden="1"/>
  </cols>
  <sheetData>
    <row r="1" spans="2:19" ht="12" customHeight="1" x14ac:dyDescent="0.35"/>
    <row r="2" spans="2:19" s="11" customFormat="1" ht="33.75" customHeight="1" x14ac:dyDescent="0.35">
      <c r="B2" s="129" t="str">
        <f>"Payroll Summary for the month of " &amp;S4</f>
        <v>Payroll Summary for the month of April, 2019</v>
      </c>
      <c r="C2" s="130"/>
      <c r="D2" s="131" t="s">
        <v>30</v>
      </c>
      <c r="E2" s="10" t="s">
        <v>31</v>
      </c>
      <c r="F2" s="10" t="s">
        <v>32</v>
      </c>
      <c r="G2" s="10" t="s">
        <v>49</v>
      </c>
      <c r="H2" s="131" t="s">
        <v>46</v>
      </c>
      <c r="I2" s="136" t="s">
        <v>35</v>
      </c>
      <c r="J2" s="134" t="s">
        <v>17</v>
      </c>
      <c r="K2" s="127" t="s">
        <v>16</v>
      </c>
      <c r="M2" s="133" t="s">
        <v>41</v>
      </c>
      <c r="N2" s="134" t="s">
        <v>42</v>
      </c>
      <c r="O2" s="127" t="s">
        <v>16</v>
      </c>
      <c r="P2" s="12"/>
    </row>
    <row r="3" spans="2:19" s="16" customFormat="1" ht="18" customHeight="1" x14ac:dyDescent="0.35">
      <c r="B3" s="13" t="s">
        <v>2</v>
      </c>
      <c r="C3" s="14" t="s">
        <v>19</v>
      </c>
      <c r="D3" s="132"/>
      <c r="E3" s="15">
        <f>R5</f>
        <v>43558</v>
      </c>
      <c r="F3" s="15">
        <f>E3+14</f>
        <v>43572</v>
      </c>
      <c r="G3" s="15" t="str">
        <f>IF(F3+14&gt;R7,"n/a",F3+14)</f>
        <v>n/a</v>
      </c>
      <c r="H3" s="132"/>
      <c r="I3" s="137"/>
      <c r="J3" s="135"/>
      <c r="K3" s="128"/>
      <c r="M3" s="133"/>
      <c r="N3" s="135"/>
      <c r="O3" s="128"/>
      <c r="P3" s="17"/>
    </row>
    <row r="4" spans="2:19" s="16" customFormat="1" ht="18" customHeight="1" x14ac:dyDescent="0.35">
      <c r="B4" s="18"/>
      <c r="C4" s="19" t="s">
        <v>20</v>
      </c>
      <c r="D4" s="20">
        <f>-MAR!H4</f>
        <v>0</v>
      </c>
      <c r="E4" s="22"/>
      <c r="F4" s="22"/>
      <c r="G4" s="22"/>
      <c r="H4" s="23">
        <f>IF(G4=0,F4/14*(R$7-F$3),G4/14*(R$7-G$3))</f>
        <v>0</v>
      </c>
      <c r="I4" s="24">
        <f>SUM(D4:H4)</f>
        <v>0</v>
      </c>
      <c r="J4" s="25">
        <f>'PAYROLL BUDGET'!G8</f>
        <v>0</v>
      </c>
      <c r="K4" s="26">
        <f>I4-J4</f>
        <v>0</v>
      </c>
      <c r="M4" s="26">
        <f>I4+MAR!M4</f>
        <v>0</v>
      </c>
      <c r="N4" s="26">
        <f>J4+MAR!N4</f>
        <v>0</v>
      </c>
      <c r="O4" s="26">
        <f>M4-N4</f>
        <v>0</v>
      </c>
      <c r="P4" s="27"/>
      <c r="Q4" s="28" t="s">
        <v>33</v>
      </c>
      <c r="R4" s="29">
        <f>MAR!R7+1</f>
        <v>43556</v>
      </c>
      <c r="S4" s="28" t="str">
        <f>TEXT(R4,"MMMM, YYYY")</f>
        <v>April, 2019</v>
      </c>
    </row>
    <row r="5" spans="2:19" s="16" customFormat="1" ht="18" customHeight="1" x14ac:dyDescent="0.35">
      <c r="B5" s="18"/>
      <c r="C5" s="19" t="s">
        <v>21</v>
      </c>
      <c r="D5" s="20">
        <f>-MAR!H5</f>
        <v>0</v>
      </c>
      <c r="E5" s="22"/>
      <c r="F5" s="22"/>
      <c r="G5" s="22"/>
      <c r="H5" s="23">
        <f>IF(G5=0,F5/14*(R$7-F$3),G5/14*(R$7-G$3))</f>
        <v>0</v>
      </c>
      <c r="I5" s="24">
        <f>SUM(D5:H5)</f>
        <v>0</v>
      </c>
      <c r="J5" s="25">
        <f>'PAYROLL BUDGET'!G9</f>
        <v>0</v>
      </c>
      <c r="K5" s="26">
        <f>I5-J5</f>
        <v>0</v>
      </c>
      <c r="M5" s="26">
        <f>I5+MAR!M5</f>
        <v>0</v>
      </c>
      <c r="N5" s="26">
        <f>J5+MAR!N5</f>
        <v>0</v>
      </c>
      <c r="O5" s="26">
        <f>M5-N5</f>
        <v>0</v>
      </c>
      <c r="P5" s="27"/>
      <c r="Q5" s="28" t="s">
        <v>39</v>
      </c>
      <c r="R5" s="29">
        <f>MAR!R6+14</f>
        <v>43558</v>
      </c>
    </row>
    <row r="6" spans="2:19" s="16" customFormat="1" ht="18" customHeight="1" x14ac:dyDescent="0.35">
      <c r="B6" s="18"/>
      <c r="C6" s="19" t="s">
        <v>22</v>
      </c>
      <c r="D6" s="20">
        <f>-MAR!H6</f>
        <v>0</v>
      </c>
      <c r="E6" s="22"/>
      <c r="F6" s="22"/>
      <c r="G6" s="22"/>
      <c r="H6" s="23">
        <f>IF(G6=0,F6/14*(R$7-F$3),G6/14*(R$7-G$3))</f>
        <v>0</v>
      </c>
      <c r="I6" s="24">
        <f>SUM(D6:H6)</f>
        <v>0</v>
      </c>
      <c r="J6" s="25">
        <f>'PAYROLL BUDGET'!G10</f>
        <v>0</v>
      </c>
      <c r="K6" s="26">
        <f>I6-J6</f>
        <v>0</v>
      </c>
      <c r="M6" s="26">
        <f>I6+MAR!M6</f>
        <v>0</v>
      </c>
      <c r="N6" s="26">
        <f>J6+MAR!N6</f>
        <v>0</v>
      </c>
      <c r="O6" s="26">
        <f>M6-N6</f>
        <v>0</v>
      </c>
      <c r="P6" s="27"/>
      <c r="Q6" s="28" t="s">
        <v>40</v>
      </c>
      <c r="R6" s="29">
        <f>IF(G3&lt;=R7,G3,F3)</f>
        <v>43572</v>
      </c>
    </row>
    <row r="7" spans="2:19" s="16" customFormat="1" ht="18" customHeight="1" x14ac:dyDescent="0.35">
      <c r="B7" s="30" t="s">
        <v>50</v>
      </c>
      <c r="C7" s="31"/>
      <c r="D7" s="32">
        <f>MAR!H7*-1</f>
        <v>0</v>
      </c>
      <c r="E7" s="33">
        <f t="shared" ref="E7:J7" si="0">SUM(E4:E6)</f>
        <v>0</v>
      </c>
      <c r="F7" s="33">
        <f t="shared" si="0"/>
        <v>0</v>
      </c>
      <c r="G7" s="33">
        <f t="shared" si="0"/>
        <v>0</v>
      </c>
      <c r="H7" s="33">
        <f t="shared" si="0"/>
        <v>0</v>
      </c>
      <c r="I7" s="33">
        <f t="shared" si="0"/>
        <v>0</v>
      </c>
      <c r="J7" s="34">
        <f t="shared" si="0"/>
        <v>0</v>
      </c>
      <c r="K7" s="33">
        <f>I7-J7</f>
        <v>0</v>
      </c>
      <c r="M7" s="35">
        <f>I7+MAR!M7</f>
        <v>0</v>
      </c>
      <c r="N7" s="35">
        <f>J7+MAR!N7</f>
        <v>0</v>
      </c>
      <c r="O7" s="33">
        <f>M7-N7</f>
        <v>0</v>
      </c>
      <c r="P7" s="36"/>
      <c r="Q7" s="28" t="s">
        <v>34</v>
      </c>
      <c r="R7" s="29">
        <f>DATE(YEAR(R4),MONTH(R4)+1,DAY(R4))-1</f>
        <v>43585</v>
      </c>
    </row>
    <row r="8" spans="2:19" s="16" customFormat="1" ht="18" customHeight="1" x14ac:dyDescent="0.35">
      <c r="B8" s="37"/>
      <c r="C8" s="38"/>
      <c r="D8" s="39"/>
      <c r="E8" s="39"/>
      <c r="F8" s="39"/>
      <c r="G8" s="39"/>
      <c r="H8" s="39"/>
      <c r="I8" s="40"/>
      <c r="J8" s="41"/>
      <c r="K8" s="42"/>
      <c r="M8" s="40"/>
      <c r="N8" s="41"/>
      <c r="O8" s="42"/>
      <c r="P8" s="42"/>
    </row>
    <row r="9" spans="2:19" s="16" customFormat="1" ht="18" customHeight="1" x14ac:dyDescent="0.35">
      <c r="B9" s="43" t="s">
        <v>4</v>
      </c>
      <c r="C9" s="44" t="s">
        <v>5</v>
      </c>
      <c r="D9" s="45" t="s">
        <v>36</v>
      </c>
      <c r="E9" s="46" t="s">
        <v>31</v>
      </c>
      <c r="F9" s="46" t="s">
        <v>32</v>
      </c>
      <c r="G9" s="10" t="s">
        <v>48</v>
      </c>
      <c r="H9" s="45" t="s">
        <v>36</v>
      </c>
      <c r="I9" s="24" t="s">
        <v>37</v>
      </c>
      <c r="J9" s="25" t="s">
        <v>17</v>
      </c>
      <c r="K9" s="26" t="s">
        <v>16</v>
      </c>
      <c r="M9" s="47" t="s">
        <v>41</v>
      </c>
      <c r="N9" s="48" t="s">
        <v>42</v>
      </c>
      <c r="O9" s="45" t="s">
        <v>16</v>
      </c>
      <c r="P9" s="49"/>
    </row>
    <row r="10" spans="2:19" s="16" customFormat="1" ht="18" customHeight="1" x14ac:dyDescent="0.35">
      <c r="B10" s="30" t="s">
        <v>44</v>
      </c>
      <c r="C10" s="31"/>
      <c r="D10" s="32"/>
      <c r="E10" s="22"/>
      <c r="F10" s="22"/>
      <c r="G10" s="22"/>
      <c r="H10" s="50">
        <f>IF(G10=0,F10/14*(R$7-F$3),G10/14*(R$7-G$3))</f>
        <v>0</v>
      </c>
      <c r="I10" s="33">
        <f>SUM(D10:H10)</f>
        <v>0</v>
      </c>
      <c r="J10" s="51">
        <f>'PAYROLL BUDGET'!G14</f>
        <v>0</v>
      </c>
      <c r="K10" s="35">
        <f>I10-J10</f>
        <v>0</v>
      </c>
      <c r="M10" s="35">
        <f>I10+MAR!M10</f>
        <v>0</v>
      </c>
      <c r="N10" s="35">
        <f>J10+MAR!N10</f>
        <v>0</v>
      </c>
      <c r="O10" s="35">
        <f>M10-N10</f>
        <v>0</v>
      </c>
      <c r="P10" s="27"/>
    </row>
    <row r="11" spans="2:19" s="16" customFormat="1" ht="18" customHeight="1" x14ac:dyDescent="0.35">
      <c r="B11" s="37"/>
      <c r="C11" s="38"/>
      <c r="D11" s="39"/>
      <c r="E11" s="39"/>
      <c r="F11" s="39"/>
      <c r="G11" s="39"/>
      <c r="H11" s="39"/>
      <c r="I11" s="40"/>
      <c r="J11" s="41"/>
      <c r="K11" s="42"/>
      <c r="M11" s="40"/>
      <c r="N11" s="41"/>
      <c r="O11" s="42"/>
      <c r="P11" s="42"/>
    </row>
    <row r="12" spans="2:19" s="16" customFormat="1" ht="18" customHeight="1" x14ac:dyDescent="0.35">
      <c r="B12" s="43" t="s">
        <v>6</v>
      </c>
      <c r="C12" s="44" t="s">
        <v>7</v>
      </c>
      <c r="D12" s="45" t="s">
        <v>36</v>
      </c>
      <c r="E12" s="46" t="s">
        <v>31</v>
      </c>
      <c r="F12" s="46" t="s">
        <v>32</v>
      </c>
      <c r="G12" s="10" t="s">
        <v>48</v>
      </c>
      <c r="H12" s="45" t="s">
        <v>36</v>
      </c>
      <c r="I12" s="24" t="s">
        <v>37</v>
      </c>
      <c r="J12" s="25" t="s">
        <v>17</v>
      </c>
      <c r="K12" s="26" t="s">
        <v>16</v>
      </c>
      <c r="M12" s="47" t="s">
        <v>41</v>
      </c>
      <c r="N12" s="48" t="s">
        <v>42</v>
      </c>
      <c r="O12" s="45" t="s">
        <v>16</v>
      </c>
      <c r="P12" s="49"/>
    </row>
    <row r="13" spans="2:19" s="16" customFormat="1" ht="18" customHeight="1" x14ac:dyDescent="0.35">
      <c r="B13" s="18"/>
      <c r="C13" s="52" t="s">
        <v>23</v>
      </c>
      <c r="D13" s="20">
        <f>-MAR!H13</f>
        <v>0</v>
      </c>
      <c r="E13" s="22"/>
      <c r="F13" s="22"/>
      <c r="G13" s="22"/>
      <c r="H13" s="23">
        <f>IF(G13=0,F13/14*(R$7-F$3),G13/14*(R$7-G$3))</f>
        <v>0</v>
      </c>
      <c r="I13" s="24">
        <f>SUM(D13:H13)</f>
        <v>0</v>
      </c>
      <c r="J13" s="25">
        <f>'PAYROLL BUDGET'!G17</f>
        <v>0</v>
      </c>
      <c r="K13" s="23">
        <f>I13-J13</f>
        <v>0</v>
      </c>
      <c r="M13" s="26">
        <f>I13+MAR!M13</f>
        <v>0</v>
      </c>
      <c r="N13" s="26">
        <f>J13+MAR!N13</f>
        <v>0</v>
      </c>
      <c r="O13" s="23">
        <f>M13-N13</f>
        <v>0</v>
      </c>
      <c r="P13" s="53"/>
    </row>
    <row r="14" spans="2:19" s="16" customFormat="1" ht="18" customHeight="1" x14ac:dyDescent="0.35">
      <c r="B14" s="18"/>
      <c r="C14" s="52" t="s">
        <v>24</v>
      </c>
      <c r="D14" s="20">
        <f>-MAR!H14</f>
        <v>0</v>
      </c>
      <c r="E14" s="22"/>
      <c r="F14" s="22"/>
      <c r="G14" s="22"/>
      <c r="H14" s="23">
        <f>IF(G14=0,F14/14*(R$7-F$3),G14/14*(R$7-G$3))</f>
        <v>0</v>
      </c>
      <c r="I14" s="24">
        <f>SUM(D14:H14)</f>
        <v>0</v>
      </c>
      <c r="J14" s="25">
        <f>'PAYROLL BUDGET'!G18</f>
        <v>0</v>
      </c>
      <c r="K14" s="23">
        <f>I14-J14</f>
        <v>0</v>
      </c>
      <c r="M14" s="26">
        <f>I14+MAR!M14</f>
        <v>0</v>
      </c>
      <c r="N14" s="26">
        <f>J14+MAR!N14</f>
        <v>0</v>
      </c>
      <c r="O14" s="23">
        <f>M14-N14</f>
        <v>0</v>
      </c>
      <c r="P14" s="53"/>
    </row>
    <row r="15" spans="2:19" s="16" customFormat="1" ht="18" customHeight="1" x14ac:dyDescent="0.35">
      <c r="B15" s="30" t="s">
        <v>25</v>
      </c>
      <c r="C15" s="31"/>
      <c r="D15" s="32">
        <f>MAR!H15*-1</f>
        <v>0</v>
      </c>
      <c r="E15" s="50">
        <f>SUM(E12:E14)</f>
        <v>0</v>
      </c>
      <c r="F15" s="50">
        <f>SUM(F12:F14)</f>
        <v>0</v>
      </c>
      <c r="G15" s="50">
        <f>SUM(G12:G14)</f>
        <v>0</v>
      </c>
      <c r="H15" s="50">
        <f>SUM(H12:H14)</f>
        <v>0</v>
      </c>
      <c r="I15" s="50">
        <f>SUM(D15:H15)</f>
        <v>0</v>
      </c>
      <c r="J15" s="34">
        <f>SUM(J13:J14)</f>
        <v>0</v>
      </c>
      <c r="K15" s="50">
        <f>I15-J15</f>
        <v>0</v>
      </c>
      <c r="M15" s="35">
        <f>I15+MAR!M15</f>
        <v>0</v>
      </c>
      <c r="N15" s="35">
        <f>J15+MAR!N15</f>
        <v>0</v>
      </c>
      <c r="O15" s="33">
        <f>M15-N15</f>
        <v>0</v>
      </c>
      <c r="P15" s="36"/>
    </row>
    <row r="16" spans="2:19" s="16" customFormat="1" ht="18" customHeight="1" x14ac:dyDescent="0.35">
      <c r="B16" s="54"/>
      <c r="C16" s="54"/>
      <c r="D16" s="39"/>
      <c r="E16" s="39"/>
      <c r="F16" s="39"/>
      <c r="G16" s="39"/>
      <c r="H16" s="39"/>
      <c r="I16" s="40"/>
      <c r="J16" s="41"/>
      <c r="K16" s="42"/>
      <c r="M16" s="40"/>
      <c r="N16" s="41"/>
      <c r="O16" s="42"/>
      <c r="P16" s="42"/>
    </row>
    <row r="17" spans="2:16" s="16" customFormat="1" ht="18" customHeight="1" x14ac:dyDescent="0.35">
      <c r="B17" s="43" t="s">
        <v>8</v>
      </c>
      <c r="C17" s="44" t="s">
        <v>9</v>
      </c>
      <c r="D17" s="45"/>
      <c r="E17" s="46"/>
      <c r="F17" s="46"/>
      <c r="G17" s="10"/>
      <c r="H17" s="45"/>
      <c r="I17" s="24"/>
      <c r="J17" s="25"/>
      <c r="K17" s="26"/>
      <c r="M17" s="47"/>
      <c r="N17" s="48"/>
      <c r="O17" s="45"/>
      <c r="P17" s="49"/>
    </row>
    <row r="18" spans="2:16" s="16" customFormat="1" ht="18" customHeight="1" x14ac:dyDescent="0.35">
      <c r="B18" s="30" t="s">
        <v>26</v>
      </c>
      <c r="C18" s="31"/>
      <c r="D18" s="32"/>
      <c r="E18" s="22"/>
      <c r="F18" s="22"/>
      <c r="G18" s="22"/>
      <c r="H18" s="50"/>
      <c r="I18" s="33"/>
      <c r="J18" s="51"/>
      <c r="K18" s="35"/>
      <c r="M18" s="35"/>
      <c r="N18" s="35"/>
      <c r="O18" s="35"/>
      <c r="P18" s="27"/>
    </row>
    <row r="19" spans="2:16" s="16" customFormat="1" ht="18" customHeight="1" x14ac:dyDescent="0.35">
      <c r="B19" s="37"/>
      <c r="C19" s="38"/>
      <c r="D19" s="39"/>
      <c r="E19" s="39"/>
      <c r="F19" s="39"/>
      <c r="G19" s="39"/>
      <c r="H19" s="39"/>
      <c r="I19" s="40"/>
      <c r="J19" s="41"/>
      <c r="K19" s="42"/>
      <c r="M19" s="40"/>
      <c r="N19" s="41"/>
      <c r="O19" s="42"/>
      <c r="P19" s="42"/>
    </row>
    <row r="20" spans="2:16" s="16" customFormat="1" ht="18" customHeight="1" x14ac:dyDescent="0.35">
      <c r="B20" s="43" t="s">
        <v>10</v>
      </c>
      <c r="C20" s="44" t="s">
        <v>11</v>
      </c>
      <c r="D20" s="45" t="s">
        <v>36</v>
      </c>
      <c r="E20" s="46" t="s">
        <v>31</v>
      </c>
      <c r="F20" s="46" t="s">
        <v>32</v>
      </c>
      <c r="G20" s="10" t="s">
        <v>48</v>
      </c>
      <c r="H20" s="45" t="s">
        <v>36</v>
      </c>
      <c r="I20" s="24" t="s">
        <v>37</v>
      </c>
      <c r="J20" s="25" t="s">
        <v>17</v>
      </c>
      <c r="K20" s="26" t="s">
        <v>16</v>
      </c>
      <c r="M20" s="47" t="s">
        <v>41</v>
      </c>
      <c r="N20" s="48" t="s">
        <v>42</v>
      </c>
      <c r="O20" s="45" t="s">
        <v>16</v>
      </c>
      <c r="P20" s="49"/>
    </row>
    <row r="21" spans="2:16" s="16" customFormat="1" ht="18" customHeight="1" x14ac:dyDescent="0.35">
      <c r="B21" s="30" t="s">
        <v>27</v>
      </c>
      <c r="C21" s="31"/>
      <c r="D21" s="32">
        <f>-MAR!H21</f>
        <v>0</v>
      </c>
      <c r="E21" s="22"/>
      <c r="F21" s="22"/>
      <c r="G21" s="22"/>
      <c r="H21" s="50">
        <f>IF(G21=0,F21/14*(R$7-F$3),G21/14*(R$7-G$3))</f>
        <v>0</v>
      </c>
      <c r="I21" s="33">
        <f>SUM(D21:H21)</f>
        <v>0</v>
      </c>
      <c r="J21" s="51">
        <f>'PAYROLL BUDGET'!G25</f>
        <v>0</v>
      </c>
      <c r="K21" s="35">
        <f>I21-J21</f>
        <v>0</v>
      </c>
      <c r="M21" s="35">
        <f>I21+MAR!M21</f>
        <v>0</v>
      </c>
      <c r="N21" s="35">
        <f>J21+MAR!N21</f>
        <v>0</v>
      </c>
      <c r="O21" s="35">
        <f>M21-N21</f>
        <v>0</v>
      </c>
      <c r="P21" s="27"/>
    </row>
    <row r="22" spans="2:16" s="16" customFormat="1" ht="18" customHeight="1" x14ac:dyDescent="0.35">
      <c r="B22" s="37"/>
      <c r="C22" s="38"/>
      <c r="D22" s="39"/>
      <c r="E22" s="39"/>
      <c r="F22" s="39"/>
      <c r="G22" s="39"/>
      <c r="H22" s="39"/>
      <c r="I22" s="40"/>
      <c r="J22" s="41"/>
      <c r="K22" s="42"/>
      <c r="M22" s="40"/>
      <c r="N22" s="41"/>
      <c r="O22" s="42"/>
      <c r="P22" s="42"/>
    </row>
    <row r="23" spans="2:16" s="16" customFormat="1" ht="18" customHeight="1" x14ac:dyDescent="0.35">
      <c r="B23" s="43" t="s">
        <v>12</v>
      </c>
      <c r="C23" s="44" t="s">
        <v>13</v>
      </c>
      <c r="D23" s="45" t="s">
        <v>36</v>
      </c>
      <c r="E23" s="46" t="s">
        <v>31</v>
      </c>
      <c r="F23" s="46" t="s">
        <v>32</v>
      </c>
      <c r="G23" s="10" t="s">
        <v>48</v>
      </c>
      <c r="H23" s="45" t="s">
        <v>36</v>
      </c>
      <c r="I23" s="24" t="s">
        <v>37</v>
      </c>
      <c r="J23" s="25" t="s">
        <v>17</v>
      </c>
      <c r="K23" s="26" t="s">
        <v>16</v>
      </c>
      <c r="M23" s="47" t="s">
        <v>41</v>
      </c>
      <c r="N23" s="48" t="s">
        <v>42</v>
      </c>
      <c r="O23" s="45" t="s">
        <v>16</v>
      </c>
      <c r="P23" s="49"/>
    </row>
    <row r="24" spans="2:16" s="16" customFormat="1" ht="18" customHeight="1" x14ac:dyDescent="0.35">
      <c r="B24" s="30" t="s">
        <v>28</v>
      </c>
      <c r="C24" s="31"/>
      <c r="D24" s="32">
        <f>-MAR!H24</f>
        <v>0</v>
      </c>
      <c r="E24" s="22"/>
      <c r="F24" s="22"/>
      <c r="G24" s="22"/>
      <c r="H24" s="50">
        <f>IF(G24=0,F24/14*(R$7-F$3),G24/14*(R$7-G$3))</f>
        <v>0</v>
      </c>
      <c r="I24" s="33">
        <f>SUM(D24:H24)</f>
        <v>0</v>
      </c>
      <c r="J24" s="51">
        <f>'PAYROLL BUDGET'!G28</f>
        <v>0</v>
      </c>
      <c r="K24" s="35">
        <f>I24-J24</f>
        <v>0</v>
      </c>
      <c r="M24" s="35">
        <f>I24+MAR!M24</f>
        <v>0</v>
      </c>
      <c r="N24" s="35">
        <f>J24+MAR!N24</f>
        <v>0</v>
      </c>
      <c r="O24" s="35">
        <f>M24-N24</f>
        <v>0</v>
      </c>
      <c r="P24" s="27"/>
    </row>
    <row r="25" spans="2:16" s="16" customFormat="1" ht="18" customHeight="1" x14ac:dyDescent="0.35">
      <c r="B25" s="37"/>
      <c r="C25" s="38"/>
      <c r="D25" s="39"/>
      <c r="E25" s="39"/>
      <c r="F25" s="39"/>
      <c r="G25" s="39"/>
      <c r="H25" s="39"/>
      <c r="I25" s="40"/>
      <c r="J25" s="41"/>
      <c r="K25" s="42"/>
      <c r="M25" s="40"/>
      <c r="N25" s="41"/>
      <c r="O25" s="42"/>
      <c r="P25" s="42"/>
    </row>
    <row r="26" spans="2:16" s="16" customFormat="1" ht="18" customHeight="1" x14ac:dyDescent="0.35">
      <c r="B26" s="43" t="s">
        <v>14</v>
      </c>
      <c r="C26" s="44" t="s">
        <v>15</v>
      </c>
      <c r="D26" s="45" t="s">
        <v>36</v>
      </c>
      <c r="E26" s="46" t="s">
        <v>31</v>
      </c>
      <c r="F26" s="46" t="s">
        <v>32</v>
      </c>
      <c r="G26" s="10" t="s">
        <v>48</v>
      </c>
      <c r="H26" s="45" t="s">
        <v>36</v>
      </c>
      <c r="I26" s="24" t="s">
        <v>37</v>
      </c>
      <c r="J26" s="25" t="s">
        <v>17</v>
      </c>
      <c r="K26" s="26" t="s">
        <v>16</v>
      </c>
      <c r="M26" s="55" t="s">
        <v>41</v>
      </c>
      <c r="N26" s="56" t="s">
        <v>42</v>
      </c>
      <c r="O26" s="57" t="s">
        <v>16</v>
      </c>
      <c r="P26" s="58"/>
    </row>
    <row r="27" spans="2:16" ht="18" customHeight="1" x14ac:dyDescent="0.35">
      <c r="B27" s="30" t="s">
        <v>29</v>
      </c>
      <c r="C27" s="31"/>
      <c r="D27" s="32">
        <f>-MAR!H27</f>
        <v>0</v>
      </c>
      <c r="E27" s="22"/>
      <c r="F27" s="22"/>
      <c r="G27" s="22"/>
      <c r="H27" s="50">
        <f>IF(G27=0,F27/14*(R$7-F$3),G27/14*(R$7-G$3))</f>
        <v>0</v>
      </c>
      <c r="I27" s="59">
        <f>SUM(D27:H27)</f>
        <v>0</v>
      </c>
      <c r="J27" s="51">
        <f>'PAYROLL BUDGET'!G31</f>
        <v>0</v>
      </c>
      <c r="K27" s="60">
        <f>I27-J27</f>
        <v>0</v>
      </c>
      <c r="M27" s="35">
        <f>I27+MAR!M27</f>
        <v>0</v>
      </c>
      <c r="N27" s="35">
        <f>J27+MAR!N27</f>
        <v>0</v>
      </c>
      <c r="O27" s="35">
        <f>M27-N27</f>
        <v>0</v>
      </c>
      <c r="P27" s="27"/>
    </row>
    <row r="28" spans="2:16" ht="18" customHeight="1" x14ac:dyDescent="0.35"/>
    <row r="29" spans="2:16" ht="18" customHeight="1" x14ac:dyDescent="0.35">
      <c r="B29" s="61" t="s">
        <v>38</v>
      </c>
      <c r="C29" s="62"/>
      <c r="D29" s="63">
        <f>SUM(D27,D24,D21,D18,D15,D10,D7)</f>
        <v>0</v>
      </c>
      <c r="E29" s="63">
        <f t="shared" ref="E29:K29" si="1">SUM(E27,E24,E21,E18,E15,E10,E7)</f>
        <v>0</v>
      </c>
      <c r="F29" s="63">
        <f t="shared" si="1"/>
        <v>0</v>
      </c>
      <c r="G29" s="63">
        <f t="shared" si="1"/>
        <v>0</v>
      </c>
      <c r="H29" s="63">
        <f t="shared" si="1"/>
        <v>0</v>
      </c>
      <c r="I29" s="63">
        <f t="shared" si="1"/>
        <v>0</v>
      </c>
      <c r="J29" s="63">
        <f t="shared" si="1"/>
        <v>0</v>
      </c>
      <c r="K29" s="63">
        <f t="shared" si="1"/>
        <v>0</v>
      </c>
      <c r="M29" s="35">
        <f>I29+MAR!M29</f>
        <v>0</v>
      </c>
      <c r="N29" s="35">
        <f>J29+MAR!N29</f>
        <v>0</v>
      </c>
      <c r="O29" s="35">
        <f>SUM(O27,O24,O21,O18,O15,O10,O7)</f>
        <v>0</v>
      </c>
      <c r="P29" s="64"/>
    </row>
  </sheetData>
  <sheetProtection formatCells="0" formatColumns="0" formatRows="0" selectLockedCells="1"/>
  <mergeCells count="9">
    <mergeCell ref="M2:M3"/>
    <mergeCell ref="N2:N3"/>
    <mergeCell ref="O2:O3"/>
    <mergeCell ref="B2:C2"/>
    <mergeCell ref="D2:D3"/>
    <mergeCell ref="H2:H3"/>
    <mergeCell ref="I2:I3"/>
    <mergeCell ref="J2:J3"/>
    <mergeCell ref="K2:K3"/>
  </mergeCells>
  <conditionalFormatting sqref="G4:G6 G10 G13:G14 G18 G21 G27">
    <cfRule type="expression" dxfId="48" priority="4">
      <formula>$G$3="n/a"</formula>
    </cfRule>
  </conditionalFormatting>
  <conditionalFormatting sqref="G4:G6 G10 G13:G14 G18 G21 G27">
    <cfRule type="expression" dxfId="47" priority="3">
      <formula>$G$3="n/a"</formula>
    </cfRule>
  </conditionalFormatting>
  <conditionalFormatting sqref="G24">
    <cfRule type="expression" dxfId="46" priority="2">
      <formula>$G$3="n/a"</formula>
    </cfRule>
  </conditionalFormatting>
  <conditionalFormatting sqref="G24">
    <cfRule type="expression" dxfId="45" priority="1">
      <formula>$G$3="n/a"</formula>
    </cfRule>
  </conditionalFormatting>
  <pageMargins left="0.25" right="0.25" top="0.75" bottom="0.75" header="0.3" footer="0.3"/>
  <pageSetup scale="71" orientation="landscape" horizontalDpi="4294967293" verticalDpi="4294967293"/>
  <headerFooter>
    <oddFooter>&amp;C&amp;G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29"/>
  <sheetViews>
    <sheetView showGridLines="0" topLeftCell="D16" zoomScale="90" zoomScaleNormal="90" zoomScalePageLayoutView="90" workbookViewId="0">
      <selection activeCell="E10" sqref="E10"/>
    </sheetView>
  </sheetViews>
  <sheetFormatPr defaultColWidth="0" defaultRowHeight="14.5" x14ac:dyDescent="0.35"/>
  <cols>
    <col min="1" max="1" width="2.36328125" style="6" customWidth="1"/>
    <col min="2" max="2" width="8.81640625" style="1" customWidth="1"/>
    <col min="3" max="3" width="28.453125" style="1" customWidth="1"/>
    <col min="4" max="8" width="12.6328125" style="2" customWidth="1"/>
    <col min="9" max="9" width="12.6328125" style="3" customWidth="1"/>
    <col min="10" max="10" width="12.6328125" style="4" customWidth="1"/>
    <col min="11" max="11" width="12.6328125" style="5" customWidth="1"/>
    <col min="12" max="12" width="9.1796875" style="6" customWidth="1"/>
    <col min="13" max="13" width="13.1796875" style="7" customWidth="1"/>
    <col min="14" max="14" width="13.1796875" style="8" customWidth="1"/>
    <col min="15" max="15" width="13.1796875" style="9" customWidth="1"/>
    <col min="16" max="16" width="3" style="9" customWidth="1"/>
    <col min="17" max="17" width="23.36328125" style="6" hidden="1" customWidth="1"/>
    <col min="18" max="18" width="0" style="6" hidden="1" customWidth="1"/>
    <col min="19" max="19" width="20" style="6" hidden="1" customWidth="1"/>
    <col min="20" max="16384" width="9.1796875" style="6" hidden="1"/>
  </cols>
  <sheetData>
    <row r="1" spans="2:19" ht="12" customHeight="1" x14ac:dyDescent="0.35"/>
    <row r="2" spans="2:19" s="11" customFormat="1" ht="33.75" customHeight="1" x14ac:dyDescent="0.35">
      <c r="B2" s="129" t="str">
        <f>"Payroll Summary for the month of " &amp;S4</f>
        <v>Payroll Summary for the month of May, 2019</v>
      </c>
      <c r="C2" s="130"/>
      <c r="D2" s="131" t="s">
        <v>30</v>
      </c>
      <c r="E2" s="10" t="s">
        <v>31</v>
      </c>
      <c r="F2" s="10" t="s">
        <v>32</v>
      </c>
      <c r="G2" s="10" t="s">
        <v>49</v>
      </c>
      <c r="H2" s="131" t="s">
        <v>46</v>
      </c>
      <c r="I2" s="136" t="s">
        <v>35</v>
      </c>
      <c r="J2" s="134" t="s">
        <v>17</v>
      </c>
      <c r="K2" s="127" t="s">
        <v>16</v>
      </c>
      <c r="M2" s="133" t="s">
        <v>41</v>
      </c>
      <c r="N2" s="134" t="s">
        <v>42</v>
      </c>
      <c r="O2" s="127" t="s">
        <v>16</v>
      </c>
      <c r="P2" s="12"/>
    </row>
    <row r="3" spans="2:19" s="16" customFormat="1" ht="18" customHeight="1" x14ac:dyDescent="0.35">
      <c r="B3" s="13" t="s">
        <v>2</v>
      </c>
      <c r="C3" s="14" t="s">
        <v>19</v>
      </c>
      <c r="D3" s="132"/>
      <c r="E3" s="15">
        <f>R5</f>
        <v>43586</v>
      </c>
      <c r="F3" s="15">
        <f>E3+14</f>
        <v>43600</v>
      </c>
      <c r="G3" s="15">
        <f>IF(F3+14&gt;R7,"n/a",F3+14)</f>
        <v>43614</v>
      </c>
      <c r="H3" s="132"/>
      <c r="I3" s="137"/>
      <c r="J3" s="135"/>
      <c r="K3" s="128"/>
      <c r="M3" s="133"/>
      <c r="N3" s="135"/>
      <c r="O3" s="128"/>
      <c r="P3" s="17"/>
    </row>
    <row r="4" spans="2:19" s="16" customFormat="1" ht="18" customHeight="1" x14ac:dyDescent="0.35">
      <c r="B4" s="18"/>
      <c r="C4" s="19" t="s">
        <v>20</v>
      </c>
      <c r="D4" s="20">
        <f>-APR!H4</f>
        <v>0</v>
      </c>
      <c r="E4" s="22"/>
      <c r="F4" s="22"/>
      <c r="G4" s="22"/>
      <c r="H4" s="23">
        <f>IF(G4=0,F4/14*(R$7-F$3),G4/14*(R$7-G$3))</f>
        <v>0</v>
      </c>
      <c r="I4" s="24">
        <f>SUM(D4:H4)</f>
        <v>0</v>
      </c>
      <c r="J4" s="25">
        <f>'PAYROLL BUDGET'!H8</f>
        <v>0</v>
      </c>
      <c r="K4" s="26">
        <f>I4-J4</f>
        <v>0</v>
      </c>
      <c r="M4" s="26">
        <f>I4+APR!M4</f>
        <v>0</v>
      </c>
      <c r="N4" s="26">
        <f>J4+APR!N4</f>
        <v>0</v>
      </c>
      <c r="O4" s="26">
        <f>M4-N4</f>
        <v>0</v>
      </c>
      <c r="P4" s="27"/>
      <c r="Q4" s="28" t="s">
        <v>33</v>
      </c>
      <c r="R4" s="29">
        <f>APR!R7+1</f>
        <v>43586</v>
      </c>
      <c r="S4" s="28" t="str">
        <f>TEXT(R4,"MMMM, YYYY")</f>
        <v>May, 2019</v>
      </c>
    </row>
    <row r="5" spans="2:19" s="16" customFormat="1" ht="18" customHeight="1" x14ac:dyDescent="0.35">
      <c r="B5" s="18"/>
      <c r="C5" s="19" t="s">
        <v>21</v>
      </c>
      <c r="D5" s="20">
        <f>-APR!H5</f>
        <v>0</v>
      </c>
      <c r="E5" s="22"/>
      <c r="F5" s="22"/>
      <c r="G5" s="22"/>
      <c r="H5" s="23">
        <f>IF(G5=0,F5/14*(R$7-F$3),G5/14*(R$7-G$3))</f>
        <v>0</v>
      </c>
      <c r="I5" s="24">
        <f>SUM(D5:H5)</f>
        <v>0</v>
      </c>
      <c r="J5" s="25">
        <f>'PAYROLL BUDGET'!H9</f>
        <v>0</v>
      </c>
      <c r="K5" s="26">
        <f>I5-J5</f>
        <v>0</v>
      </c>
      <c r="M5" s="26">
        <f>I5+APR!M5</f>
        <v>0</v>
      </c>
      <c r="N5" s="26">
        <f>J5+APR!N5</f>
        <v>0</v>
      </c>
      <c r="O5" s="26">
        <f>M5-N5</f>
        <v>0</v>
      </c>
      <c r="P5" s="27"/>
      <c r="Q5" s="28" t="s">
        <v>39</v>
      </c>
      <c r="R5" s="29">
        <f>APR!R6+14</f>
        <v>43586</v>
      </c>
    </row>
    <row r="6" spans="2:19" s="16" customFormat="1" ht="18" customHeight="1" x14ac:dyDescent="0.35">
      <c r="B6" s="18"/>
      <c r="C6" s="19" t="s">
        <v>22</v>
      </c>
      <c r="D6" s="20">
        <f>-APR!H6</f>
        <v>0</v>
      </c>
      <c r="E6" s="22"/>
      <c r="F6" s="22"/>
      <c r="G6" s="22"/>
      <c r="H6" s="23">
        <f>IF(G6=0,F6/14*(R$7-F$3),G6/14*(R$7-G$3))</f>
        <v>0</v>
      </c>
      <c r="I6" s="24">
        <f>SUM(D6:H6)</f>
        <v>0</v>
      </c>
      <c r="J6" s="25">
        <f>'PAYROLL BUDGET'!H10</f>
        <v>0</v>
      </c>
      <c r="K6" s="26">
        <f>I6-J6</f>
        <v>0</v>
      </c>
      <c r="M6" s="26">
        <f>I6+APR!M6</f>
        <v>0</v>
      </c>
      <c r="N6" s="26">
        <f>J6+APR!N6</f>
        <v>0</v>
      </c>
      <c r="O6" s="26">
        <f>M6-N6</f>
        <v>0</v>
      </c>
      <c r="P6" s="27"/>
      <c r="Q6" s="28" t="s">
        <v>40</v>
      </c>
      <c r="R6" s="29">
        <f>IF(G3&lt;=R7,G3,F3)</f>
        <v>43614</v>
      </c>
    </row>
    <row r="7" spans="2:19" s="16" customFormat="1" ht="18" customHeight="1" x14ac:dyDescent="0.35">
      <c r="B7" s="30" t="s">
        <v>50</v>
      </c>
      <c r="C7" s="31"/>
      <c r="D7" s="32">
        <f>-APR!H7</f>
        <v>0</v>
      </c>
      <c r="E7" s="33">
        <f t="shared" ref="E7:J7" si="0">SUM(E4:E6)</f>
        <v>0</v>
      </c>
      <c r="F7" s="33">
        <f t="shared" si="0"/>
        <v>0</v>
      </c>
      <c r="G7" s="33">
        <f t="shared" si="0"/>
        <v>0</v>
      </c>
      <c r="H7" s="33">
        <f t="shared" si="0"/>
        <v>0</v>
      </c>
      <c r="I7" s="33">
        <f t="shared" si="0"/>
        <v>0</v>
      </c>
      <c r="J7" s="34">
        <f t="shared" si="0"/>
        <v>0</v>
      </c>
      <c r="K7" s="33">
        <f>I7-J7</f>
        <v>0</v>
      </c>
      <c r="M7" s="35">
        <f>I7+APR!M7</f>
        <v>0</v>
      </c>
      <c r="N7" s="35">
        <f>J7+APR!N7</f>
        <v>0</v>
      </c>
      <c r="O7" s="33">
        <f>M7-N7</f>
        <v>0</v>
      </c>
      <c r="P7" s="36"/>
      <c r="Q7" s="28" t="s">
        <v>34</v>
      </c>
      <c r="R7" s="29">
        <f>DATE(YEAR(R4),MONTH(R4)+1,DAY(R4))-1</f>
        <v>43616</v>
      </c>
    </row>
    <row r="8" spans="2:19" s="16" customFormat="1" ht="18" customHeight="1" x14ac:dyDescent="0.35">
      <c r="B8" s="37"/>
      <c r="C8" s="38"/>
      <c r="D8" s="39"/>
      <c r="E8" s="39"/>
      <c r="F8" s="39"/>
      <c r="G8" s="39"/>
      <c r="H8" s="39"/>
      <c r="I8" s="40"/>
      <c r="J8" s="41"/>
      <c r="K8" s="42"/>
      <c r="M8" s="40"/>
      <c r="N8" s="41"/>
      <c r="O8" s="42"/>
      <c r="P8" s="42"/>
    </row>
    <row r="9" spans="2:19" s="16" customFormat="1" ht="18" customHeight="1" x14ac:dyDescent="0.35">
      <c r="B9" s="43" t="s">
        <v>4</v>
      </c>
      <c r="C9" s="44" t="s">
        <v>5</v>
      </c>
      <c r="D9" s="45" t="s">
        <v>36</v>
      </c>
      <c r="E9" s="46" t="s">
        <v>31</v>
      </c>
      <c r="F9" s="46" t="s">
        <v>32</v>
      </c>
      <c r="G9" s="10" t="s">
        <v>48</v>
      </c>
      <c r="H9" s="45" t="s">
        <v>36</v>
      </c>
      <c r="I9" s="24" t="s">
        <v>37</v>
      </c>
      <c r="J9" s="25" t="s">
        <v>17</v>
      </c>
      <c r="K9" s="26" t="s">
        <v>16</v>
      </c>
      <c r="M9" s="47" t="s">
        <v>41</v>
      </c>
      <c r="N9" s="48" t="s">
        <v>42</v>
      </c>
      <c r="O9" s="45" t="s">
        <v>16</v>
      </c>
      <c r="P9" s="49"/>
    </row>
    <row r="10" spans="2:19" s="16" customFormat="1" ht="18" customHeight="1" x14ac:dyDescent="0.35">
      <c r="B10" s="30" t="s">
        <v>44</v>
      </c>
      <c r="C10" s="31"/>
      <c r="D10" s="32"/>
      <c r="E10" s="22"/>
      <c r="F10" s="22"/>
      <c r="G10" s="22"/>
      <c r="H10" s="50">
        <f>IF(G10=0,F10/14*(R$7-F$3),G10/14*(R$7-G$3))</f>
        <v>0</v>
      </c>
      <c r="I10" s="33">
        <f>SUM(D10:H10)</f>
        <v>0</v>
      </c>
      <c r="J10" s="51">
        <f>'PAYROLL BUDGET'!H14</f>
        <v>0</v>
      </c>
      <c r="K10" s="35">
        <f>I10-J10</f>
        <v>0</v>
      </c>
      <c r="M10" s="35">
        <f>I10+APR!M10</f>
        <v>0</v>
      </c>
      <c r="N10" s="35">
        <f>J10+APR!N10</f>
        <v>0</v>
      </c>
      <c r="O10" s="35">
        <f>M10-N10</f>
        <v>0</v>
      </c>
      <c r="P10" s="27"/>
    </row>
    <row r="11" spans="2:19" s="16" customFormat="1" ht="18" customHeight="1" x14ac:dyDescent="0.35">
      <c r="B11" s="37"/>
      <c r="C11" s="38"/>
      <c r="D11" s="39"/>
      <c r="E11" s="39"/>
      <c r="F11" s="39"/>
      <c r="G11" s="39"/>
      <c r="H11" s="39"/>
      <c r="I11" s="40"/>
      <c r="J11" s="41"/>
      <c r="K11" s="42"/>
      <c r="M11" s="40"/>
      <c r="N11" s="41"/>
      <c r="O11" s="42"/>
      <c r="P11" s="42"/>
    </row>
    <row r="12" spans="2:19" s="16" customFormat="1" ht="18" customHeight="1" x14ac:dyDescent="0.35">
      <c r="B12" s="43" t="s">
        <v>6</v>
      </c>
      <c r="C12" s="44" t="s">
        <v>7</v>
      </c>
      <c r="D12" s="45" t="s">
        <v>36</v>
      </c>
      <c r="E12" s="46" t="s">
        <v>31</v>
      </c>
      <c r="F12" s="46" t="s">
        <v>32</v>
      </c>
      <c r="G12" s="10" t="s">
        <v>48</v>
      </c>
      <c r="H12" s="45" t="s">
        <v>36</v>
      </c>
      <c r="I12" s="24" t="s">
        <v>37</v>
      </c>
      <c r="J12" s="25" t="s">
        <v>17</v>
      </c>
      <c r="K12" s="26" t="s">
        <v>16</v>
      </c>
      <c r="M12" s="47" t="s">
        <v>41</v>
      </c>
      <c r="N12" s="48" t="s">
        <v>42</v>
      </c>
      <c r="O12" s="45" t="s">
        <v>16</v>
      </c>
      <c r="P12" s="49"/>
    </row>
    <row r="13" spans="2:19" s="16" customFormat="1" ht="18" customHeight="1" x14ac:dyDescent="0.35">
      <c r="B13" s="18"/>
      <c r="C13" s="52" t="s">
        <v>23</v>
      </c>
      <c r="D13" s="20">
        <f>-APR!H13</f>
        <v>0</v>
      </c>
      <c r="E13" s="22"/>
      <c r="F13" s="22"/>
      <c r="G13" s="22"/>
      <c r="H13" s="23">
        <f>IF(G13=0,F13/14*(R$7-F$3),G13/14*(R$7-G$3))</f>
        <v>0</v>
      </c>
      <c r="I13" s="24">
        <f>SUM(D13:H13)</f>
        <v>0</v>
      </c>
      <c r="J13" s="25">
        <f>'PAYROLL BUDGET'!H17</f>
        <v>0</v>
      </c>
      <c r="K13" s="23">
        <f>I13-J13</f>
        <v>0</v>
      </c>
      <c r="M13" s="26">
        <f>I13+APR!M13</f>
        <v>0</v>
      </c>
      <c r="N13" s="26">
        <f>J13+APR!N13</f>
        <v>0</v>
      </c>
      <c r="O13" s="23">
        <f>M13-N13</f>
        <v>0</v>
      </c>
      <c r="P13" s="53"/>
    </row>
    <row r="14" spans="2:19" s="16" customFormat="1" ht="18" customHeight="1" x14ac:dyDescent="0.35">
      <c r="B14" s="18"/>
      <c r="C14" s="52" t="s">
        <v>24</v>
      </c>
      <c r="D14" s="20">
        <f>-APR!H14</f>
        <v>0</v>
      </c>
      <c r="E14" s="22"/>
      <c r="F14" s="22"/>
      <c r="G14" s="22"/>
      <c r="H14" s="23">
        <f>IF(G14=0,F14/14*(R$7-F$3),G14/14*(R$7-G$3))</f>
        <v>0</v>
      </c>
      <c r="I14" s="24">
        <f>SUM(D14:H14)</f>
        <v>0</v>
      </c>
      <c r="J14" s="25">
        <f>'PAYROLL BUDGET'!H18</f>
        <v>0</v>
      </c>
      <c r="K14" s="23">
        <f>I14-J14</f>
        <v>0</v>
      </c>
      <c r="M14" s="26">
        <f>I14+APR!M14</f>
        <v>0</v>
      </c>
      <c r="N14" s="26">
        <f>J14+APR!N14</f>
        <v>0</v>
      </c>
      <c r="O14" s="23">
        <f>M14-N14</f>
        <v>0</v>
      </c>
      <c r="P14" s="53"/>
    </row>
    <row r="15" spans="2:19" s="16" customFormat="1" ht="18" customHeight="1" x14ac:dyDescent="0.35">
      <c r="B15" s="30" t="s">
        <v>25</v>
      </c>
      <c r="C15" s="31"/>
      <c r="D15" s="32">
        <f>-APR!H15</f>
        <v>0</v>
      </c>
      <c r="E15" s="50">
        <f>SUM(E12:E14)</f>
        <v>0</v>
      </c>
      <c r="F15" s="50">
        <f>SUM(F12:F14)</f>
        <v>0</v>
      </c>
      <c r="G15" s="50">
        <f>SUM(G12:G14)</f>
        <v>0</v>
      </c>
      <c r="H15" s="50">
        <f>SUM(H12:H14)</f>
        <v>0</v>
      </c>
      <c r="I15" s="50">
        <f>SUM(D15:H15)</f>
        <v>0</v>
      </c>
      <c r="J15" s="34">
        <f>SUM(J13:J14)</f>
        <v>0</v>
      </c>
      <c r="K15" s="50">
        <f>I15-J15</f>
        <v>0</v>
      </c>
      <c r="M15" s="35">
        <f>I15+APR!M15</f>
        <v>0</v>
      </c>
      <c r="N15" s="35">
        <f>J15+APR!N15</f>
        <v>0</v>
      </c>
      <c r="O15" s="33">
        <f>M15-N15</f>
        <v>0</v>
      </c>
      <c r="P15" s="36"/>
    </row>
    <row r="16" spans="2:19" s="16" customFormat="1" ht="18" customHeight="1" x14ac:dyDescent="0.35">
      <c r="B16" s="54"/>
      <c r="C16" s="54"/>
      <c r="D16" s="39"/>
      <c r="E16" s="39"/>
      <c r="F16" s="39"/>
      <c r="G16" s="39"/>
      <c r="H16" s="39"/>
      <c r="I16" s="40"/>
      <c r="J16" s="41"/>
      <c r="K16" s="42"/>
      <c r="M16" s="40"/>
      <c r="N16" s="41"/>
      <c r="O16" s="42"/>
      <c r="P16" s="42"/>
    </row>
    <row r="17" spans="2:16" s="16" customFormat="1" ht="18" customHeight="1" x14ac:dyDescent="0.35">
      <c r="B17" s="43" t="s">
        <v>8</v>
      </c>
      <c r="C17" s="44" t="s">
        <v>9</v>
      </c>
      <c r="D17" s="45"/>
      <c r="E17" s="46"/>
      <c r="F17" s="46"/>
      <c r="G17" s="10"/>
      <c r="H17" s="45"/>
      <c r="I17" s="24"/>
      <c r="J17" s="25"/>
      <c r="K17" s="26"/>
      <c r="M17" s="47"/>
      <c r="N17" s="48"/>
      <c r="O17" s="45"/>
      <c r="P17" s="49"/>
    </row>
    <row r="18" spans="2:16" s="16" customFormat="1" ht="18" customHeight="1" x14ac:dyDescent="0.35">
      <c r="B18" s="30" t="s">
        <v>26</v>
      </c>
      <c r="C18" s="31"/>
      <c r="D18" s="32"/>
      <c r="E18" s="22"/>
      <c r="F18" s="22"/>
      <c r="G18" s="22"/>
      <c r="H18" s="50"/>
      <c r="I18" s="33"/>
      <c r="J18" s="51"/>
      <c r="K18" s="35"/>
      <c r="M18" s="35"/>
      <c r="N18" s="35"/>
      <c r="O18" s="35"/>
      <c r="P18" s="27"/>
    </row>
    <row r="19" spans="2:16" s="16" customFormat="1" ht="18" customHeight="1" x14ac:dyDescent="0.35">
      <c r="B19" s="37"/>
      <c r="C19" s="38"/>
      <c r="D19" s="39"/>
      <c r="E19" s="39"/>
      <c r="F19" s="39"/>
      <c r="G19" s="39"/>
      <c r="H19" s="39"/>
      <c r="I19" s="40"/>
      <c r="J19" s="41"/>
      <c r="K19" s="42"/>
      <c r="M19" s="40"/>
      <c r="N19" s="41"/>
      <c r="O19" s="42"/>
      <c r="P19" s="42"/>
    </row>
    <row r="20" spans="2:16" s="16" customFormat="1" ht="18" customHeight="1" x14ac:dyDescent="0.35">
      <c r="B20" s="43" t="s">
        <v>10</v>
      </c>
      <c r="C20" s="44" t="s">
        <v>11</v>
      </c>
      <c r="D20" s="45" t="s">
        <v>36</v>
      </c>
      <c r="E20" s="46" t="s">
        <v>31</v>
      </c>
      <c r="F20" s="46" t="s">
        <v>32</v>
      </c>
      <c r="G20" s="10" t="s">
        <v>48</v>
      </c>
      <c r="H20" s="45" t="s">
        <v>36</v>
      </c>
      <c r="I20" s="24" t="s">
        <v>37</v>
      </c>
      <c r="J20" s="25" t="s">
        <v>17</v>
      </c>
      <c r="K20" s="26" t="s">
        <v>16</v>
      </c>
      <c r="M20" s="47" t="s">
        <v>41</v>
      </c>
      <c r="N20" s="48" t="s">
        <v>42</v>
      </c>
      <c r="O20" s="45" t="s">
        <v>16</v>
      </c>
      <c r="P20" s="49"/>
    </row>
    <row r="21" spans="2:16" s="16" customFormat="1" ht="18" customHeight="1" x14ac:dyDescent="0.35">
      <c r="B21" s="30" t="s">
        <v>27</v>
      </c>
      <c r="C21" s="31"/>
      <c r="D21" s="32">
        <f>-APR!H21</f>
        <v>0</v>
      </c>
      <c r="E21" s="22"/>
      <c r="F21" s="22"/>
      <c r="G21" s="22"/>
      <c r="H21" s="50">
        <f>IF(G21=0,F21/14*(R$7-F$3),G21/14*(R$7-G$3))</f>
        <v>0</v>
      </c>
      <c r="I21" s="33">
        <f>SUM(D21:H21)</f>
        <v>0</v>
      </c>
      <c r="J21" s="51">
        <f>'PAYROLL BUDGET'!H25</f>
        <v>0</v>
      </c>
      <c r="K21" s="35">
        <f>I21-J21</f>
        <v>0</v>
      </c>
      <c r="M21" s="35">
        <f>I21+APR!M21</f>
        <v>0</v>
      </c>
      <c r="N21" s="35">
        <f>J21+APR!N21</f>
        <v>0</v>
      </c>
      <c r="O21" s="35">
        <f>M21-N21</f>
        <v>0</v>
      </c>
      <c r="P21" s="27"/>
    </row>
    <row r="22" spans="2:16" s="16" customFormat="1" ht="18" customHeight="1" x14ac:dyDescent="0.35">
      <c r="B22" s="37"/>
      <c r="C22" s="38"/>
      <c r="D22" s="39"/>
      <c r="E22" s="39"/>
      <c r="F22" s="39"/>
      <c r="G22" s="39"/>
      <c r="H22" s="39"/>
      <c r="I22" s="40"/>
      <c r="J22" s="41"/>
      <c r="K22" s="42"/>
      <c r="M22" s="40"/>
      <c r="N22" s="41"/>
      <c r="O22" s="42"/>
      <c r="P22" s="42"/>
    </row>
    <row r="23" spans="2:16" s="16" customFormat="1" ht="18" customHeight="1" x14ac:dyDescent="0.35">
      <c r="B23" s="43" t="s">
        <v>12</v>
      </c>
      <c r="C23" s="44" t="s">
        <v>13</v>
      </c>
      <c r="D23" s="45" t="s">
        <v>36</v>
      </c>
      <c r="E23" s="46" t="s">
        <v>31</v>
      </c>
      <c r="F23" s="46" t="s">
        <v>32</v>
      </c>
      <c r="G23" s="10" t="s">
        <v>48</v>
      </c>
      <c r="H23" s="45" t="s">
        <v>36</v>
      </c>
      <c r="I23" s="24" t="s">
        <v>37</v>
      </c>
      <c r="J23" s="25" t="s">
        <v>17</v>
      </c>
      <c r="K23" s="26" t="s">
        <v>16</v>
      </c>
      <c r="M23" s="47" t="s">
        <v>41</v>
      </c>
      <c r="N23" s="48" t="s">
        <v>42</v>
      </c>
      <c r="O23" s="45" t="s">
        <v>16</v>
      </c>
      <c r="P23" s="49"/>
    </row>
    <row r="24" spans="2:16" s="16" customFormat="1" ht="18" customHeight="1" x14ac:dyDescent="0.35">
      <c r="B24" s="30" t="s">
        <v>28</v>
      </c>
      <c r="C24" s="31"/>
      <c r="D24" s="32">
        <f>-APR!H24</f>
        <v>0</v>
      </c>
      <c r="E24" s="22"/>
      <c r="F24" s="22"/>
      <c r="G24" s="22"/>
      <c r="H24" s="50">
        <f>IF(G24=0,F24/14*(R$7-F$3),G24/14*(R$7-G$3))</f>
        <v>0</v>
      </c>
      <c r="I24" s="33">
        <f>SUM(D24:H24)</f>
        <v>0</v>
      </c>
      <c r="J24" s="51">
        <f>'PAYROLL BUDGET'!H28</f>
        <v>0</v>
      </c>
      <c r="K24" s="35">
        <f>I24-J24</f>
        <v>0</v>
      </c>
      <c r="M24" s="35">
        <f>I24+APR!M24</f>
        <v>0</v>
      </c>
      <c r="N24" s="35">
        <f>J24+APR!N24</f>
        <v>0</v>
      </c>
      <c r="O24" s="35">
        <f>M24-N24</f>
        <v>0</v>
      </c>
      <c r="P24" s="27"/>
    </row>
    <row r="25" spans="2:16" s="16" customFormat="1" ht="18" customHeight="1" x14ac:dyDescent="0.35">
      <c r="B25" s="37"/>
      <c r="C25" s="38"/>
      <c r="D25" s="39"/>
      <c r="E25" s="39"/>
      <c r="F25" s="39"/>
      <c r="G25" s="39"/>
      <c r="H25" s="39"/>
      <c r="I25" s="40"/>
      <c r="J25" s="41"/>
      <c r="K25" s="42"/>
      <c r="M25" s="40"/>
      <c r="N25" s="41"/>
      <c r="O25" s="42"/>
      <c r="P25" s="42"/>
    </row>
    <row r="26" spans="2:16" s="16" customFormat="1" ht="18" customHeight="1" x14ac:dyDescent="0.35">
      <c r="B26" s="43" t="s">
        <v>14</v>
      </c>
      <c r="C26" s="44" t="s">
        <v>15</v>
      </c>
      <c r="D26" s="45" t="s">
        <v>36</v>
      </c>
      <c r="E26" s="46" t="s">
        <v>31</v>
      </c>
      <c r="F26" s="46" t="s">
        <v>32</v>
      </c>
      <c r="G26" s="10" t="s">
        <v>48</v>
      </c>
      <c r="H26" s="45" t="s">
        <v>36</v>
      </c>
      <c r="I26" s="24" t="s">
        <v>37</v>
      </c>
      <c r="J26" s="25" t="s">
        <v>17</v>
      </c>
      <c r="K26" s="26" t="s">
        <v>16</v>
      </c>
      <c r="M26" s="55" t="s">
        <v>41</v>
      </c>
      <c r="N26" s="56" t="s">
        <v>42</v>
      </c>
      <c r="O26" s="57" t="s">
        <v>16</v>
      </c>
      <c r="P26" s="58"/>
    </row>
    <row r="27" spans="2:16" ht="18" customHeight="1" x14ac:dyDescent="0.35">
      <c r="B27" s="30" t="s">
        <v>29</v>
      </c>
      <c r="C27" s="31"/>
      <c r="D27" s="32">
        <f>-APR!H27</f>
        <v>0</v>
      </c>
      <c r="E27" s="22"/>
      <c r="F27" s="22"/>
      <c r="G27" s="22"/>
      <c r="H27" s="50">
        <f>IF(G27=0,F27/14*(R$7-F$3),G27/14*(R$7-G$3))</f>
        <v>0</v>
      </c>
      <c r="I27" s="59">
        <f>SUM(D27:H27)</f>
        <v>0</v>
      </c>
      <c r="J27" s="51">
        <f>'PAYROLL BUDGET'!H31</f>
        <v>0</v>
      </c>
      <c r="K27" s="60">
        <f>I27-J27</f>
        <v>0</v>
      </c>
      <c r="M27" s="35">
        <f>I27+APR!M27</f>
        <v>0</v>
      </c>
      <c r="N27" s="35">
        <f>J27+APR!N27</f>
        <v>0</v>
      </c>
      <c r="O27" s="35">
        <f>M27-N27</f>
        <v>0</v>
      </c>
      <c r="P27" s="27"/>
    </row>
    <row r="28" spans="2:16" ht="18" customHeight="1" x14ac:dyDescent="0.35"/>
    <row r="29" spans="2:16" ht="18" customHeight="1" x14ac:dyDescent="0.35">
      <c r="B29" s="61" t="s">
        <v>38</v>
      </c>
      <c r="C29" s="62"/>
      <c r="D29" s="63">
        <f>-APR!H29</f>
        <v>0</v>
      </c>
      <c r="E29" s="63">
        <f t="shared" ref="E29:K29" si="1">SUM(E27,E24,E21,E18,E15,E10,E7)</f>
        <v>0</v>
      </c>
      <c r="F29" s="63">
        <f t="shared" si="1"/>
        <v>0</v>
      </c>
      <c r="G29" s="63">
        <f t="shared" si="1"/>
        <v>0</v>
      </c>
      <c r="H29" s="63">
        <f t="shared" si="1"/>
        <v>0</v>
      </c>
      <c r="I29" s="63">
        <f t="shared" si="1"/>
        <v>0</v>
      </c>
      <c r="J29" s="63">
        <f t="shared" si="1"/>
        <v>0</v>
      </c>
      <c r="K29" s="63">
        <f t="shared" si="1"/>
        <v>0</v>
      </c>
      <c r="M29" s="35">
        <f>I29+APR!M29</f>
        <v>0</v>
      </c>
      <c r="N29" s="63">
        <f t="shared" ref="N29" si="2">SUM(N27,N24,N21,N18,N15,N10,N7)</f>
        <v>0</v>
      </c>
      <c r="O29" s="35">
        <f>SUM(O27,O24,O21,O18,O15,O10,O7)</f>
        <v>0</v>
      </c>
      <c r="P29" s="64"/>
    </row>
  </sheetData>
  <sheetProtection formatCells="0" formatColumns="0" formatRows="0" selectLockedCells="1"/>
  <mergeCells count="9">
    <mergeCell ref="M2:M3"/>
    <mergeCell ref="N2:N3"/>
    <mergeCell ref="O2:O3"/>
    <mergeCell ref="B2:C2"/>
    <mergeCell ref="D2:D3"/>
    <mergeCell ref="H2:H3"/>
    <mergeCell ref="I2:I3"/>
    <mergeCell ref="J2:J3"/>
    <mergeCell ref="K2:K3"/>
  </mergeCells>
  <conditionalFormatting sqref="G4:G6 G10 G13:G14 G18 G21 G27">
    <cfRule type="expression" dxfId="44" priority="4">
      <formula>$G$3="n/a"</formula>
    </cfRule>
  </conditionalFormatting>
  <conditionalFormatting sqref="G4:G6 G10 G13:G14 G18 G21 G27">
    <cfRule type="expression" dxfId="43" priority="3">
      <formula>$G$3="n/a"</formula>
    </cfRule>
  </conditionalFormatting>
  <conditionalFormatting sqref="G24">
    <cfRule type="expression" dxfId="42" priority="2">
      <formula>$G$3="n/a"</formula>
    </cfRule>
  </conditionalFormatting>
  <conditionalFormatting sqref="G24">
    <cfRule type="expression" dxfId="41" priority="1">
      <formula>$G$3="n/a"</formula>
    </cfRule>
  </conditionalFormatting>
  <pageMargins left="0.25" right="0.25" top="0.75" bottom="0.75" header="0.3" footer="0.3"/>
  <pageSetup scale="71" orientation="landscape" horizontalDpi="4294967293" verticalDpi="4294967293"/>
  <headerFooter>
    <oddFooter>&amp;C&amp;G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S29"/>
  <sheetViews>
    <sheetView showGridLines="0" topLeftCell="C18" zoomScale="90" zoomScaleNormal="90" zoomScalePageLayoutView="90" workbookViewId="0">
      <selection activeCell="E10" sqref="E10"/>
    </sheetView>
  </sheetViews>
  <sheetFormatPr defaultColWidth="0" defaultRowHeight="14.5" x14ac:dyDescent="0.35"/>
  <cols>
    <col min="1" max="1" width="2.36328125" style="6" customWidth="1"/>
    <col min="2" max="2" width="8.81640625" style="1" customWidth="1"/>
    <col min="3" max="3" width="28.453125" style="1" customWidth="1"/>
    <col min="4" max="8" width="12.6328125" style="2" customWidth="1"/>
    <col min="9" max="9" width="12.6328125" style="3" customWidth="1"/>
    <col min="10" max="10" width="12.6328125" style="4" customWidth="1"/>
    <col min="11" max="11" width="12.6328125" style="5" customWidth="1"/>
    <col min="12" max="12" width="9.1796875" style="6" customWidth="1"/>
    <col min="13" max="13" width="13.1796875" style="7" customWidth="1"/>
    <col min="14" max="14" width="13.1796875" style="8" customWidth="1"/>
    <col min="15" max="15" width="13.1796875" style="9" customWidth="1"/>
    <col min="16" max="16" width="3" style="9" customWidth="1"/>
    <col min="17" max="17" width="23.36328125" style="6" hidden="1" customWidth="1"/>
    <col min="18" max="18" width="0" style="6" hidden="1" customWidth="1"/>
    <col min="19" max="19" width="20" style="6" hidden="1" customWidth="1"/>
    <col min="20" max="16384" width="9.1796875" style="6" hidden="1"/>
  </cols>
  <sheetData>
    <row r="1" spans="2:19" ht="12" customHeight="1" x14ac:dyDescent="0.35"/>
    <row r="2" spans="2:19" s="11" customFormat="1" ht="33.75" customHeight="1" x14ac:dyDescent="0.35">
      <c r="B2" s="129" t="str">
        <f>"Payroll Summary for the month of " &amp;S4</f>
        <v>Payroll Summary for the month of June, 2019</v>
      </c>
      <c r="C2" s="130"/>
      <c r="D2" s="131" t="s">
        <v>30</v>
      </c>
      <c r="E2" s="10" t="s">
        <v>31</v>
      </c>
      <c r="F2" s="10" t="s">
        <v>32</v>
      </c>
      <c r="G2" s="10" t="s">
        <v>49</v>
      </c>
      <c r="H2" s="131" t="s">
        <v>46</v>
      </c>
      <c r="I2" s="136" t="s">
        <v>35</v>
      </c>
      <c r="J2" s="134" t="s">
        <v>17</v>
      </c>
      <c r="K2" s="127" t="s">
        <v>16</v>
      </c>
      <c r="M2" s="133" t="s">
        <v>41</v>
      </c>
      <c r="N2" s="134" t="s">
        <v>42</v>
      </c>
      <c r="O2" s="127" t="s">
        <v>16</v>
      </c>
      <c r="P2" s="12"/>
    </row>
    <row r="3" spans="2:19" s="16" customFormat="1" ht="18" customHeight="1" x14ac:dyDescent="0.35">
      <c r="B3" s="13" t="s">
        <v>2</v>
      </c>
      <c r="C3" s="14" t="s">
        <v>19</v>
      </c>
      <c r="D3" s="132"/>
      <c r="E3" s="15">
        <f>R5</f>
        <v>43628</v>
      </c>
      <c r="F3" s="15">
        <f>E3+14</f>
        <v>43642</v>
      </c>
      <c r="G3" s="15" t="str">
        <f>IF(F3+14&gt;R7,"n/a",F3+14)</f>
        <v>n/a</v>
      </c>
      <c r="H3" s="132"/>
      <c r="I3" s="137"/>
      <c r="J3" s="135"/>
      <c r="K3" s="128"/>
      <c r="M3" s="133"/>
      <c r="N3" s="135"/>
      <c r="O3" s="128"/>
      <c r="P3" s="17"/>
    </row>
    <row r="4" spans="2:19" s="16" customFormat="1" ht="18" customHeight="1" x14ac:dyDescent="0.35">
      <c r="B4" s="18"/>
      <c r="C4" s="19" t="s">
        <v>20</v>
      </c>
      <c r="D4" s="20">
        <f>-MAY!H4</f>
        <v>0</v>
      </c>
      <c r="E4" s="22"/>
      <c r="F4" s="22"/>
      <c r="G4" s="22"/>
      <c r="H4" s="23">
        <f>IF(G4=0,F4/14*(R$7-F$3),G4/14*(R$7-G$3))</f>
        <v>0</v>
      </c>
      <c r="I4" s="24">
        <f>SUM(D4:H4)</f>
        <v>0</v>
      </c>
      <c r="J4" s="25">
        <f>'PAYROLL BUDGET'!I8</f>
        <v>0</v>
      </c>
      <c r="K4" s="26">
        <f>I4-J4</f>
        <v>0</v>
      </c>
      <c r="M4" s="26">
        <f>I4+MAY!M4</f>
        <v>0</v>
      </c>
      <c r="N4" s="26">
        <f>J4+MAY!N4</f>
        <v>0</v>
      </c>
      <c r="O4" s="26">
        <f>M4-N4</f>
        <v>0</v>
      </c>
      <c r="P4" s="27"/>
      <c r="Q4" s="28" t="s">
        <v>33</v>
      </c>
      <c r="R4" s="29">
        <f>MAY!R7+1</f>
        <v>43617</v>
      </c>
      <c r="S4" s="28" t="str">
        <f>TEXT(R4,"MMMM, YYYY")</f>
        <v>June, 2019</v>
      </c>
    </row>
    <row r="5" spans="2:19" s="16" customFormat="1" ht="18" customHeight="1" x14ac:dyDescent="0.35">
      <c r="B5" s="18"/>
      <c r="C5" s="19" t="s">
        <v>21</v>
      </c>
      <c r="D5" s="20">
        <f>-MAY!H5</f>
        <v>0</v>
      </c>
      <c r="E5" s="22"/>
      <c r="F5" s="22"/>
      <c r="G5" s="22"/>
      <c r="H5" s="23">
        <f>IF(G5=0,F5/14*(R$7-F$3),G5/14*(R$7-G$3))</f>
        <v>0</v>
      </c>
      <c r="I5" s="24">
        <f>SUM(D5:H5)</f>
        <v>0</v>
      </c>
      <c r="J5" s="25">
        <f>'PAYROLL BUDGET'!I9</f>
        <v>0</v>
      </c>
      <c r="K5" s="26">
        <f>I5-J5</f>
        <v>0</v>
      </c>
      <c r="M5" s="26">
        <f>I5+MAY!M5</f>
        <v>0</v>
      </c>
      <c r="N5" s="26">
        <f>J5+MAY!N5</f>
        <v>0</v>
      </c>
      <c r="O5" s="26">
        <f>M5-N5</f>
        <v>0</v>
      </c>
      <c r="P5" s="27"/>
      <c r="Q5" s="28" t="s">
        <v>39</v>
      </c>
      <c r="R5" s="29">
        <f>MAY!R6+14</f>
        <v>43628</v>
      </c>
    </row>
    <row r="6" spans="2:19" s="16" customFormat="1" ht="18" customHeight="1" x14ac:dyDescent="0.35">
      <c r="B6" s="18"/>
      <c r="C6" s="19" t="s">
        <v>22</v>
      </c>
      <c r="D6" s="20">
        <f>-MAY!H6</f>
        <v>0</v>
      </c>
      <c r="E6" s="22"/>
      <c r="F6" s="22"/>
      <c r="G6" s="22"/>
      <c r="H6" s="23">
        <f>IF(G6=0,F6/14*(R$7-F$3),G6/14*(R$7-G$3))</f>
        <v>0</v>
      </c>
      <c r="I6" s="24">
        <f>SUM(D6:H6)</f>
        <v>0</v>
      </c>
      <c r="J6" s="25">
        <f>'PAYROLL BUDGET'!I10</f>
        <v>0</v>
      </c>
      <c r="K6" s="26">
        <f>I6-J6</f>
        <v>0</v>
      </c>
      <c r="M6" s="26">
        <f>I6+MAY!M6</f>
        <v>0</v>
      </c>
      <c r="N6" s="26">
        <f>J6+MAY!N6</f>
        <v>0</v>
      </c>
      <c r="O6" s="26">
        <f>M6-N6</f>
        <v>0</v>
      </c>
      <c r="P6" s="27"/>
      <c r="Q6" s="28" t="s">
        <v>40</v>
      </c>
      <c r="R6" s="29">
        <f>IF(G3&lt;=R7,G3,F3)</f>
        <v>43642</v>
      </c>
    </row>
    <row r="7" spans="2:19" s="16" customFormat="1" ht="18" customHeight="1" x14ac:dyDescent="0.35">
      <c r="B7" s="30" t="s">
        <v>50</v>
      </c>
      <c r="C7" s="31"/>
      <c r="D7" s="32">
        <f>MAY!H7*-1</f>
        <v>0</v>
      </c>
      <c r="E7" s="33">
        <f t="shared" ref="E7:J7" si="0">SUM(E4:E6)</f>
        <v>0</v>
      </c>
      <c r="F7" s="33">
        <f t="shared" si="0"/>
        <v>0</v>
      </c>
      <c r="G7" s="33">
        <f t="shared" si="0"/>
        <v>0</v>
      </c>
      <c r="H7" s="33">
        <f t="shared" si="0"/>
        <v>0</v>
      </c>
      <c r="I7" s="33">
        <f t="shared" si="0"/>
        <v>0</v>
      </c>
      <c r="J7" s="34">
        <f t="shared" si="0"/>
        <v>0</v>
      </c>
      <c r="K7" s="33">
        <f>I7-J7</f>
        <v>0</v>
      </c>
      <c r="M7" s="35">
        <f>I7+MAY!M7</f>
        <v>0</v>
      </c>
      <c r="N7" s="35">
        <f>SUM(N4:N6)</f>
        <v>0</v>
      </c>
      <c r="O7" s="33">
        <f>M7-N7</f>
        <v>0</v>
      </c>
      <c r="P7" s="36"/>
      <c r="Q7" s="28" t="s">
        <v>34</v>
      </c>
      <c r="R7" s="29">
        <f>DATE(YEAR(R4),MONTH(R4)+1,DAY(R4))-1</f>
        <v>43646</v>
      </c>
    </row>
    <row r="8" spans="2:19" s="16" customFormat="1" ht="18" customHeight="1" x14ac:dyDescent="0.35">
      <c r="B8" s="37"/>
      <c r="C8" s="38"/>
      <c r="D8" s="39"/>
      <c r="E8" s="39"/>
      <c r="F8" s="39"/>
      <c r="G8" s="39"/>
      <c r="H8" s="39"/>
      <c r="I8" s="40"/>
      <c r="J8" s="41"/>
      <c r="K8" s="42"/>
      <c r="M8" s="40"/>
      <c r="N8" s="41"/>
      <c r="O8" s="42"/>
      <c r="P8" s="42"/>
    </row>
    <row r="9" spans="2:19" s="16" customFormat="1" ht="18" customHeight="1" x14ac:dyDescent="0.35">
      <c r="B9" s="43" t="s">
        <v>4</v>
      </c>
      <c r="C9" s="44" t="s">
        <v>5</v>
      </c>
      <c r="D9" s="45" t="s">
        <v>36</v>
      </c>
      <c r="E9" s="46" t="s">
        <v>31</v>
      </c>
      <c r="F9" s="46" t="s">
        <v>32</v>
      </c>
      <c r="G9" s="10" t="s">
        <v>48</v>
      </c>
      <c r="H9" s="45" t="s">
        <v>36</v>
      </c>
      <c r="I9" s="24" t="s">
        <v>37</v>
      </c>
      <c r="J9" s="25" t="s">
        <v>17</v>
      </c>
      <c r="K9" s="26" t="s">
        <v>16</v>
      </c>
      <c r="M9" s="47" t="s">
        <v>41</v>
      </c>
      <c r="N9" s="48" t="s">
        <v>42</v>
      </c>
      <c r="O9" s="45" t="s">
        <v>16</v>
      </c>
      <c r="P9" s="49"/>
    </row>
    <row r="10" spans="2:19" s="16" customFormat="1" ht="18" customHeight="1" x14ac:dyDescent="0.35">
      <c r="B10" s="30" t="s">
        <v>44</v>
      </c>
      <c r="C10" s="31"/>
      <c r="D10" s="32"/>
      <c r="E10" s="22"/>
      <c r="F10" s="22"/>
      <c r="G10" s="22"/>
      <c r="H10" s="50">
        <f>IF(G10=0,F10/14*(R$7-F$3),G10/14*(R$7-G$3))</f>
        <v>0</v>
      </c>
      <c r="I10" s="33">
        <f>SUM(D10:H10)</f>
        <v>0</v>
      </c>
      <c r="J10" s="51">
        <f>'PAYROLL BUDGET'!I14</f>
        <v>0</v>
      </c>
      <c r="K10" s="35">
        <f>I10-J10</f>
        <v>0</v>
      </c>
      <c r="M10" s="35">
        <f>I10+MAY!M10</f>
        <v>0</v>
      </c>
      <c r="N10" s="35">
        <f>J10+MAY!N10</f>
        <v>0</v>
      </c>
      <c r="O10" s="35">
        <f>M10-N10</f>
        <v>0</v>
      </c>
      <c r="P10" s="27"/>
    </row>
    <row r="11" spans="2:19" s="16" customFormat="1" ht="18" customHeight="1" x14ac:dyDescent="0.35">
      <c r="B11" s="37"/>
      <c r="C11" s="38"/>
      <c r="D11" s="39"/>
      <c r="E11" s="39"/>
      <c r="F11" s="39"/>
      <c r="G11" s="39"/>
      <c r="H11" s="39"/>
      <c r="I11" s="40"/>
      <c r="J11" s="41"/>
      <c r="K11" s="42"/>
      <c r="M11" s="40"/>
      <c r="N11" s="41"/>
      <c r="O11" s="42"/>
      <c r="P11" s="42"/>
    </row>
    <row r="12" spans="2:19" s="16" customFormat="1" ht="18" customHeight="1" x14ac:dyDescent="0.35">
      <c r="B12" s="43" t="s">
        <v>6</v>
      </c>
      <c r="C12" s="44" t="s">
        <v>7</v>
      </c>
      <c r="D12" s="45" t="s">
        <v>36</v>
      </c>
      <c r="E12" s="46" t="s">
        <v>31</v>
      </c>
      <c r="F12" s="46" t="s">
        <v>32</v>
      </c>
      <c r="G12" s="10" t="s">
        <v>48</v>
      </c>
      <c r="H12" s="45" t="s">
        <v>36</v>
      </c>
      <c r="I12" s="24" t="s">
        <v>37</v>
      </c>
      <c r="J12" s="25" t="s">
        <v>17</v>
      </c>
      <c r="K12" s="26" t="s">
        <v>16</v>
      </c>
      <c r="M12" s="47" t="s">
        <v>41</v>
      </c>
      <c r="N12" s="48" t="s">
        <v>42</v>
      </c>
      <c r="O12" s="45" t="s">
        <v>16</v>
      </c>
      <c r="P12" s="49"/>
    </row>
    <row r="13" spans="2:19" s="16" customFormat="1" ht="18" customHeight="1" x14ac:dyDescent="0.35">
      <c r="B13" s="18"/>
      <c r="C13" s="52" t="s">
        <v>23</v>
      </c>
      <c r="D13" s="20">
        <f>-MAY!H13</f>
        <v>0</v>
      </c>
      <c r="E13" s="22"/>
      <c r="F13" s="22"/>
      <c r="G13" s="22"/>
      <c r="H13" s="23">
        <f>IF(G13=0,F13/14*(R$7-F$3),G13/14*(R$7-G$3))</f>
        <v>0</v>
      </c>
      <c r="I13" s="24">
        <f>SUM(D13:H13)</f>
        <v>0</v>
      </c>
      <c r="J13" s="25">
        <f>'PAYROLL BUDGET'!I17</f>
        <v>0</v>
      </c>
      <c r="K13" s="23">
        <f>I13-J13</f>
        <v>0</v>
      </c>
      <c r="M13" s="26">
        <f>I13+MAY!M13</f>
        <v>0</v>
      </c>
      <c r="N13" s="26">
        <f>J13+MAY!N13</f>
        <v>0</v>
      </c>
      <c r="O13" s="23">
        <f>M13-N13</f>
        <v>0</v>
      </c>
      <c r="P13" s="53"/>
    </row>
    <row r="14" spans="2:19" s="16" customFormat="1" ht="18" customHeight="1" x14ac:dyDescent="0.35">
      <c r="B14" s="18"/>
      <c r="C14" s="52" t="s">
        <v>24</v>
      </c>
      <c r="D14" s="20">
        <f>-MAY!H14</f>
        <v>0</v>
      </c>
      <c r="E14" s="22"/>
      <c r="F14" s="22"/>
      <c r="G14" s="22"/>
      <c r="H14" s="23">
        <f>IF(G14=0,F14/14*(R$7-F$3),G14/14*(R$7-G$3))</f>
        <v>0</v>
      </c>
      <c r="I14" s="24">
        <f>SUM(D14:H14)</f>
        <v>0</v>
      </c>
      <c r="J14" s="25">
        <f>'PAYROLL BUDGET'!I18</f>
        <v>0</v>
      </c>
      <c r="K14" s="23">
        <f>I14-J14</f>
        <v>0</v>
      </c>
      <c r="M14" s="26">
        <f>I14+MAY!M14</f>
        <v>0</v>
      </c>
      <c r="N14" s="26">
        <f>J14+MAY!N14</f>
        <v>0</v>
      </c>
      <c r="O14" s="23">
        <f>M14-N14</f>
        <v>0</v>
      </c>
      <c r="P14" s="53"/>
    </row>
    <row r="15" spans="2:19" s="16" customFormat="1" ht="18" customHeight="1" x14ac:dyDescent="0.35">
      <c r="B15" s="30" t="s">
        <v>25</v>
      </c>
      <c r="C15" s="31"/>
      <c r="D15" s="32">
        <f>MAY!H15*-1</f>
        <v>0</v>
      </c>
      <c r="E15" s="50">
        <f>SUM(E12:E14)</f>
        <v>0</v>
      </c>
      <c r="F15" s="50">
        <f>SUM(F12:F14)</f>
        <v>0</v>
      </c>
      <c r="G15" s="50">
        <f>SUM(G12:G14)</f>
        <v>0</v>
      </c>
      <c r="H15" s="50">
        <f>SUM(H12:H14)</f>
        <v>0</v>
      </c>
      <c r="I15" s="50">
        <f>SUM(D15:H15)</f>
        <v>0</v>
      </c>
      <c r="J15" s="34">
        <f>SUM(J13:J14)</f>
        <v>0</v>
      </c>
      <c r="K15" s="50">
        <f>I15-J15</f>
        <v>0</v>
      </c>
      <c r="M15" s="35">
        <f>I15+MAY!M15</f>
        <v>0</v>
      </c>
      <c r="N15" s="35">
        <f>J15+MAY!N15</f>
        <v>0</v>
      </c>
      <c r="O15" s="33">
        <f>M15-N15</f>
        <v>0</v>
      </c>
      <c r="P15" s="36"/>
    </row>
    <row r="16" spans="2:19" s="16" customFormat="1" ht="18" customHeight="1" x14ac:dyDescent="0.35">
      <c r="B16" s="54"/>
      <c r="C16" s="54"/>
      <c r="D16" s="39"/>
      <c r="E16" s="39"/>
      <c r="F16" s="39"/>
      <c r="G16" s="39"/>
      <c r="H16" s="39"/>
      <c r="I16" s="40"/>
      <c r="J16" s="41"/>
      <c r="K16" s="42"/>
      <c r="M16" s="40"/>
      <c r="N16" s="41"/>
      <c r="O16" s="42"/>
      <c r="P16" s="42"/>
    </row>
    <row r="17" spans="2:16" s="16" customFormat="1" ht="18" customHeight="1" x14ac:dyDescent="0.35">
      <c r="B17" s="43" t="s">
        <v>8</v>
      </c>
      <c r="C17" s="44" t="s">
        <v>9</v>
      </c>
      <c r="D17" s="45"/>
      <c r="E17" s="46"/>
      <c r="F17" s="46"/>
      <c r="G17" s="10"/>
      <c r="H17" s="45"/>
      <c r="I17" s="24"/>
      <c r="J17" s="25"/>
      <c r="K17" s="26"/>
      <c r="M17" s="47"/>
      <c r="N17" s="48"/>
      <c r="O17" s="45"/>
      <c r="P17" s="49"/>
    </row>
    <row r="18" spans="2:16" s="16" customFormat="1" ht="18" customHeight="1" x14ac:dyDescent="0.35">
      <c r="B18" s="30" t="s">
        <v>26</v>
      </c>
      <c r="C18" s="31"/>
      <c r="D18" s="32"/>
      <c r="E18" s="22"/>
      <c r="F18" s="22"/>
      <c r="G18" s="22"/>
      <c r="H18" s="50"/>
      <c r="I18" s="33"/>
      <c r="J18" s="51"/>
      <c r="K18" s="35"/>
      <c r="M18" s="35"/>
      <c r="N18" s="35"/>
      <c r="O18" s="35"/>
      <c r="P18" s="27"/>
    </row>
    <row r="19" spans="2:16" s="16" customFormat="1" ht="18" customHeight="1" x14ac:dyDescent="0.35">
      <c r="B19" s="37"/>
      <c r="C19" s="38"/>
      <c r="D19" s="39"/>
      <c r="E19" s="39"/>
      <c r="F19" s="39"/>
      <c r="G19" s="39"/>
      <c r="H19" s="39"/>
      <c r="I19" s="40"/>
      <c r="J19" s="41"/>
      <c r="K19" s="42"/>
      <c r="M19" s="40"/>
      <c r="N19" s="41"/>
      <c r="O19" s="42"/>
      <c r="P19" s="42"/>
    </row>
    <row r="20" spans="2:16" s="16" customFormat="1" ht="18" customHeight="1" x14ac:dyDescent="0.35">
      <c r="B20" s="43" t="s">
        <v>10</v>
      </c>
      <c r="C20" s="44" t="s">
        <v>11</v>
      </c>
      <c r="D20" s="45" t="s">
        <v>36</v>
      </c>
      <c r="E20" s="46" t="s">
        <v>31</v>
      </c>
      <c r="F20" s="46" t="s">
        <v>32</v>
      </c>
      <c r="G20" s="10" t="s">
        <v>48</v>
      </c>
      <c r="H20" s="45" t="s">
        <v>36</v>
      </c>
      <c r="I20" s="24" t="s">
        <v>37</v>
      </c>
      <c r="J20" s="25" t="s">
        <v>17</v>
      </c>
      <c r="K20" s="26" t="s">
        <v>16</v>
      </c>
      <c r="M20" s="47" t="s">
        <v>41</v>
      </c>
      <c r="N20" s="48" t="s">
        <v>42</v>
      </c>
      <c r="O20" s="45" t="s">
        <v>16</v>
      </c>
      <c r="P20" s="49"/>
    </row>
    <row r="21" spans="2:16" s="16" customFormat="1" ht="18" customHeight="1" x14ac:dyDescent="0.35">
      <c r="B21" s="30" t="s">
        <v>27</v>
      </c>
      <c r="C21" s="31"/>
      <c r="D21" s="32">
        <f>-MAY!H21</f>
        <v>0</v>
      </c>
      <c r="E21" s="22"/>
      <c r="F21" s="22"/>
      <c r="G21" s="22"/>
      <c r="H21" s="50">
        <f>IF(G21=0,F21/14*(R$7-F$3),G21/14*(R$7-G$3))</f>
        <v>0</v>
      </c>
      <c r="I21" s="33">
        <f>SUM(D21:H21)</f>
        <v>0</v>
      </c>
      <c r="J21" s="51">
        <f>'PAYROLL BUDGET'!I25</f>
        <v>0</v>
      </c>
      <c r="K21" s="35">
        <f>I21-J21</f>
        <v>0</v>
      </c>
      <c r="M21" s="35">
        <f>I21+MAY!M21</f>
        <v>0</v>
      </c>
      <c r="N21" s="35">
        <f>J21+MAY!N21</f>
        <v>0</v>
      </c>
      <c r="O21" s="35">
        <f>M21-N21</f>
        <v>0</v>
      </c>
      <c r="P21" s="27"/>
    </row>
    <row r="22" spans="2:16" s="16" customFormat="1" ht="18" customHeight="1" x14ac:dyDescent="0.35">
      <c r="B22" s="37"/>
      <c r="C22" s="38"/>
      <c r="D22" s="39"/>
      <c r="E22" s="39"/>
      <c r="F22" s="39"/>
      <c r="G22" s="39"/>
      <c r="H22" s="39"/>
      <c r="I22" s="40"/>
      <c r="J22" s="41"/>
      <c r="K22" s="42"/>
      <c r="M22" s="40"/>
      <c r="N22" s="41"/>
      <c r="O22" s="42"/>
      <c r="P22" s="42"/>
    </row>
    <row r="23" spans="2:16" s="16" customFormat="1" ht="18" customHeight="1" x14ac:dyDescent="0.35">
      <c r="B23" s="43" t="s">
        <v>12</v>
      </c>
      <c r="C23" s="44" t="s">
        <v>13</v>
      </c>
      <c r="D23" s="45" t="s">
        <v>36</v>
      </c>
      <c r="E23" s="46" t="s">
        <v>31</v>
      </c>
      <c r="F23" s="46" t="s">
        <v>32</v>
      </c>
      <c r="G23" s="10" t="s">
        <v>48</v>
      </c>
      <c r="H23" s="45" t="s">
        <v>36</v>
      </c>
      <c r="I23" s="24" t="s">
        <v>37</v>
      </c>
      <c r="J23" s="25" t="s">
        <v>17</v>
      </c>
      <c r="K23" s="26" t="s">
        <v>16</v>
      </c>
      <c r="M23" s="47" t="s">
        <v>41</v>
      </c>
      <c r="N23" s="48" t="s">
        <v>42</v>
      </c>
      <c r="O23" s="45" t="s">
        <v>16</v>
      </c>
      <c r="P23" s="49"/>
    </row>
    <row r="24" spans="2:16" s="16" customFormat="1" ht="18" customHeight="1" x14ac:dyDescent="0.35">
      <c r="B24" s="30" t="s">
        <v>28</v>
      </c>
      <c r="C24" s="31"/>
      <c r="D24" s="32">
        <f>-MAY!H24</f>
        <v>0</v>
      </c>
      <c r="E24" s="22"/>
      <c r="F24" s="22"/>
      <c r="G24" s="22"/>
      <c r="H24" s="50">
        <f>IF(G24=0,F24/14*(R$7-F$3),G24/14*(R$7-G$3))</f>
        <v>0</v>
      </c>
      <c r="I24" s="33">
        <f>SUM(D24:H24)</f>
        <v>0</v>
      </c>
      <c r="J24" s="51">
        <f>'PAYROLL BUDGET'!I28</f>
        <v>0</v>
      </c>
      <c r="K24" s="35">
        <f>I24-J24</f>
        <v>0</v>
      </c>
      <c r="M24" s="35">
        <f>I24+MAY!M24</f>
        <v>0</v>
      </c>
      <c r="N24" s="35">
        <f>J24+MAY!N24</f>
        <v>0</v>
      </c>
      <c r="O24" s="35">
        <f>M24-N24</f>
        <v>0</v>
      </c>
      <c r="P24" s="27"/>
    </row>
    <row r="25" spans="2:16" s="16" customFormat="1" ht="18" customHeight="1" x14ac:dyDescent="0.35">
      <c r="B25" s="37"/>
      <c r="C25" s="38"/>
      <c r="D25" s="39"/>
      <c r="E25" s="39"/>
      <c r="F25" s="39"/>
      <c r="G25" s="39"/>
      <c r="H25" s="39"/>
      <c r="I25" s="40"/>
      <c r="J25" s="41"/>
      <c r="K25" s="42"/>
      <c r="M25" s="40"/>
      <c r="N25" s="41"/>
      <c r="O25" s="42"/>
      <c r="P25" s="42"/>
    </row>
    <row r="26" spans="2:16" s="16" customFormat="1" ht="18" customHeight="1" x14ac:dyDescent="0.35">
      <c r="B26" s="43" t="s">
        <v>14</v>
      </c>
      <c r="C26" s="44" t="s">
        <v>15</v>
      </c>
      <c r="D26" s="45" t="s">
        <v>36</v>
      </c>
      <c r="E26" s="46" t="s">
        <v>31</v>
      </c>
      <c r="F26" s="46" t="s">
        <v>32</v>
      </c>
      <c r="G26" s="10" t="s">
        <v>48</v>
      </c>
      <c r="H26" s="45" t="s">
        <v>36</v>
      </c>
      <c r="I26" s="24" t="s">
        <v>37</v>
      </c>
      <c r="J26" s="25" t="s">
        <v>17</v>
      </c>
      <c r="K26" s="26" t="s">
        <v>16</v>
      </c>
      <c r="M26" s="55" t="s">
        <v>41</v>
      </c>
      <c r="N26" s="56" t="s">
        <v>42</v>
      </c>
      <c r="O26" s="57" t="s">
        <v>16</v>
      </c>
      <c r="P26" s="58"/>
    </row>
    <row r="27" spans="2:16" ht="18" customHeight="1" x14ac:dyDescent="0.35">
      <c r="B27" s="30" t="s">
        <v>29</v>
      </c>
      <c r="C27" s="31"/>
      <c r="D27" s="81">
        <f>-MAY!H27</f>
        <v>0</v>
      </c>
      <c r="E27" s="22"/>
      <c r="F27" s="22"/>
      <c r="G27" s="22"/>
      <c r="H27" s="50">
        <f>IF(G27=0,F27/14*(R$7-F$3),G27/14*(R$7-G$3))</f>
        <v>0</v>
      </c>
      <c r="I27" s="59">
        <f>SUM(D27:H27)</f>
        <v>0</v>
      </c>
      <c r="J27" s="51">
        <f>'PAYROLL BUDGET'!I31</f>
        <v>0</v>
      </c>
      <c r="K27" s="60">
        <f>I27-J27</f>
        <v>0</v>
      </c>
      <c r="M27" s="35">
        <f>I27+MAY!M27</f>
        <v>0</v>
      </c>
      <c r="N27" s="35">
        <f>J27+MAY!N27</f>
        <v>0</v>
      </c>
      <c r="O27" s="35">
        <f>M27-N27</f>
        <v>0</v>
      </c>
      <c r="P27" s="27"/>
    </row>
    <row r="28" spans="2:16" ht="18" customHeight="1" x14ac:dyDescent="0.35"/>
    <row r="29" spans="2:16" ht="18" customHeight="1" x14ac:dyDescent="0.35">
      <c r="B29" s="61" t="s">
        <v>38</v>
      </c>
      <c r="C29" s="62"/>
      <c r="D29" s="63">
        <f>SUM(D27,D24,D21,D18,D15,D10,D7)</f>
        <v>0</v>
      </c>
      <c r="E29" s="63">
        <f t="shared" ref="E29:K29" si="1">SUM(E27,E24,E21,E18,E15,E10,E7)</f>
        <v>0</v>
      </c>
      <c r="F29" s="63">
        <f t="shared" si="1"/>
        <v>0</v>
      </c>
      <c r="G29" s="63">
        <f t="shared" si="1"/>
        <v>0</v>
      </c>
      <c r="H29" s="63">
        <f t="shared" si="1"/>
        <v>0</v>
      </c>
      <c r="I29" s="63">
        <f t="shared" si="1"/>
        <v>0</v>
      </c>
      <c r="J29" s="63">
        <f t="shared" si="1"/>
        <v>0</v>
      </c>
      <c r="K29" s="63">
        <f t="shared" si="1"/>
        <v>0</v>
      </c>
      <c r="M29" s="35">
        <f>I29+MAY!M29</f>
        <v>0</v>
      </c>
      <c r="N29" s="35">
        <f>J29+MAY!N29</f>
        <v>0</v>
      </c>
      <c r="O29" s="35">
        <f>SUM(O27,O24,O21,O18,O15,O10,O7)</f>
        <v>0</v>
      </c>
      <c r="P29" s="64"/>
    </row>
  </sheetData>
  <sheetProtection formatCells="0" formatColumns="0" formatRows="0" selectLockedCells="1"/>
  <mergeCells count="9">
    <mergeCell ref="M2:M3"/>
    <mergeCell ref="N2:N3"/>
    <mergeCell ref="O2:O3"/>
    <mergeCell ref="B2:C2"/>
    <mergeCell ref="D2:D3"/>
    <mergeCell ref="H2:H3"/>
    <mergeCell ref="I2:I3"/>
    <mergeCell ref="J2:J3"/>
    <mergeCell ref="K2:K3"/>
  </mergeCells>
  <conditionalFormatting sqref="G4:G6 G10 G13:G14 G18 G21 G27">
    <cfRule type="expression" dxfId="40" priority="4">
      <formula>$G$3="n/a"</formula>
    </cfRule>
  </conditionalFormatting>
  <conditionalFormatting sqref="G4:G6 G10 G13:G14 G18 G21 G27">
    <cfRule type="expression" dxfId="39" priority="3">
      <formula>$G$3="n/a"</formula>
    </cfRule>
  </conditionalFormatting>
  <conditionalFormatting sqref="G24">
    <cfRule type="expression" dxfId="38" priority="2">
      <formula>$G$3="n/a"</formula>
    </cfRule>
  </conditionalFormatting>
  <conditionalFormatting sqref="G24">
    <cfRule type="expression" dxfId="37" priority="1">
      <formula>$G$3="n/a"</formula>
    </cfRule>
  </conditionalFormatting>
  <pageMargins left="0.25" right="0.25" top="0.75" bottom="0.75" header="0.3" footer="0.3"/>
  <pageSetup scale="71" orientation="landscape" horizontalDpi="4294967293" verticalDpi="4294967293"/>
  <headerFooter>
    <oddFooter>&amp;C&amp;G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S29"/>
  <sheetViews>
    <sheetView showGridLines="0" zoomScale="90" zoomScaleNormal="90" zoomScalePageLayoutView="90" workbookViewId="0">
      <selection activeCell="E10" sqref="E10"/>
    </sheetView>
  </sheetViews>
  <sheetFormatPr defaultColWidth="0" defaultRowHeight="14.5" x14ac:dyDescent="0.35"/>
  <cols>
    <col min="1" max="1" width="2.36328125" style="6" customWidth="1"/>
    <col min="2" max="2" width="8.81640625" style="1" customWidth="1"/>
    <col min="3" max="3" width="28.453125" style="1" customWidth="1"/>
    <col min="4" max="8" width="12.6328125" style="2" customWidth="1"/>
    <col min="9" max="9" width="12.6328125" style="3" customWidth="1"/>
    <col min="10" max="10" width="12.6328125" style="4" customWidth="1"/>
    <col min="11" max="11" width="12.6328125" style="5" customWidth="1"/>
    <col min="12" max="12" width="9.1796875" style="6" customWidth="1"/>
    <col min="13" max="13" width="13.1796875" style="7" customWidth="1"/>
    <col min="14" max="14" width="13.1796875" style="8" customWidth="1"/>
    <col min="15" max="15" width="13.1796875" style="9" customWidth="1"/>
    <col min="16" max="16" width="3" style="9" customWidth="1"/>
    <col min="17" max="17" width="23.36328125" style="6" hidden="1" customWidth="1"/>
    <col min="18" max="18" width="0" style="6" hidden="1" customWidth="1"/>
    <col min="19" max="19" width="20" style="6" hidden="1" customWidth="1"/>
    <col min="20" max="16384" width="9.1796875" style="6" hidden="1"/>
  </cols>
  <sheetData>
    <row r="1" spans="2:19" ht="12" customHeight="1" x14ac:dyDescent="0.35"/>
    <row r="2" spans="2:19" s="11" customFormat="1" ht="33.75" customHeight="1" x14ac:dyDescent="0.35">
      <c r="B2" s="129" t="str">
        <f>"Payroll Summary for the month of " &amp;S4</f>
        <v>Payroll Summary for the month of July, 2019</v>
      </c>
      <c r="C2" s="130"/>
      <c r="D2" s="131" t="s">
        <v>30</v>
      </c>
      <c r="E2" s="10" t="s">
        <v>31</v>
      </c>
      <c r="F2" s="10" t="s">
        <v>32</v>
      </c>
      <c r="G2" s="10" t="s">
        <v>49</v>
      </c>
      <c r="H2" s="131" t="s">
        <v>46</v>
      </c>
      <c r="I2" s="136" t="s">
        <v>35</v>
      </c>
      <c r="J2" s="134" t="s">
        <v>17</v>
      </c>
      <c r="K2" s="127" t="s">
        <v>16</v>
      </c>
      <c r="M2" s="133" t="s">
        <v>41</v>
      </c>
      <c r="N2" s="134" t="s">
        <v>42</v>
      </c>
      <c r="O2" s="127" t="s">
        <v>16</v>
      </c>
      <c r="P2" s="12"/>
    </row>
    <row r="3" spans="2:19" s="16" customFormat="1" ht="18" customHeight="1" x14ac:dyDescent="0.35">
      <c r="B3" s="13" t="s">
        <v>2</v>
      </c>
      <c r="C3" s="14" t="s">
        <v>19</v>
      </c>
      <c r="D3" s="132"/>
      <c r="E3" s="15">
        <f>R5</f>
        <v>43656</v>
      </c>
      <c r="F3" s="15">
        <f>E3+14</f>
        <v>43670</v>
      </c>
      <c r="G3" s="15" t="str">
        <f>IF(F3+14&gt;R7,"n/a",F3+14)</f>
        <v>n/a</v>
      </c>
      <c r="H3" s="132"/>
      <c r="I3" s="137"/>
      <c r="J3" s="135"/>
      <c r="K3" s="128"/>
      <c r="M3" s="133"/>
      <c r="N3" s="135"/>
      <c r="O3" s="128"/>
      <c r="P3" s="17"/>
    </row>
    <row r="4" spans="2:19" s="16" customFormat="1" ht="18" customHeight="1" x14ac:dyDescent="0.35">
      <c r="B4" s="18"/>
      <c r="C4" s="19" t="s">
        <v>20</v>
      </c>
      <c r="D4" s="20">
        <f>-JUN!H4</f>
        <v>0</v>
      </c>
      <c r="E4" s="22"/>
      <c r="F4" s="22"/>
      <c r="G4" s="22"/>
      <c r="H4" s="23">
        <f>IF(G4=0,F4/14*(R$7-F$3),G4/14*(R$7-G$3))</f>
        <v>0</v>
      </c>
      <c r="I4" s="24">
        <f>SUM(D4:H4)</f>
        <v>0</v>
      </c>
      <c r="J4" s="25">
        <f>'PAYROLL BUDGET'!J8</f>
        <v>0</v>
      </c>
      <c r="K4" s="26">
        <f>I4-J4</f>
        <v>0</v>
      </c>
      <c r="M4" s="26">
        <f>I4+JUN!M4</f>
        <v>0</v>
      </c>
      <c r="N4" s="26">
        <f>J4+JUN!N4</f>
        <v>0</v>
      </c>
      <c r="O4" s="26">
        <f>M4-N4</f>
        <v>0</v>
      </c>
      <c r="P4" s="27"/>
      <c r="Q4" s="28" t="s">
        <v>33</v>
      </c>
      <c r="R4" s="29">
        <f>JUN!R7+1</f>
        <v>43647</v>
      </c>
      <c r="S4" s="28" t="str">
        <f>TEXT(R4,"MMMM, YYYY")</f>
        <v>July, 2019</v>
      </c>
    </row>
    <row r="5" spans="2:19" s="16" customFormat="1" ht="18" customHeight="1" x14ac:dyDescent="0.35">
      <c r="B5" s="18"/>
      <c r="C5" s="19" t="s">
        <v>21</v>
      </c>
      <c r="D5" s="20">
        <f>-JUN!H5</f>
        <v>0</v>
      </c>
      <c r="E5" s="22"/>
      <c r="F5" s="22"/>
      <c r="G5" s="22"/>
      <c r="H5" s="23">
        <f>IF(G5=0,F5/14*(R$7-F$3),G5/14*(R$7-G$3))</f>
        <v>0</v>
      </c>
      <c r="I5" s="24">
        <f>SUM(D5:H5)</f>
        <v>0</v>
      </c>
      <c r="J5" s="25">
        <f>'PAYROLL BUDGET'!J9</f>
        <v>0</v>
      </c>
      <c r="K5" s="26">
        <f>I5-J5</f>
        <v>0</v>
      </c>
      <c r="M5" s="26">
        <f>I5+JUN!M5</f>
        <v>0</v>
      </c>
      <c r="N5" s="26">
        <f>J5+JUN!N5</f>
        <v>0</v>
      </c>
      <c r="O5" s="26">
        <f>M5-N5</f>
        <v>0</v>
      </c>
      <c r="P5" s="27"/>
      <c r="Q5" s="28" t="s">
        <v>39</v>
      </c>
      <c r="R5" s="29">
        <f>JUN!R6+14</f>
        <v>43656</v>
      </c>
    </row>
    <row r="6" spans="2:19" s="16" customFormat="1" ht="18" customHeight="1" x14ac:dyDescent="0.35">
      <c r="B6" s="18"/>
      <c r="C6" s="19" t="s">
        <v>22</v>
      </c>
      <c r="D6" s="20">
        <f>-JUN!H6</f>
        <v>0</v>
      </c>
      <c r="E6" s="22"/>
      <c r="F6" s="22"/>
      <c r="G6" s="22"/>
      <c r="H6" s="23">
        <f>IF(G6=0,F6/14*(R$7-F$3),G6/14*(R$7-G$3))</f>
        <v>0</v>
      </c>
      <c r="I6" s="24">
        <f>SUM(D6:H6)</f>
        <v>0</v>
      </c>
      <c r="J6" s="25">
        <f>'PAYROLL BUDGET'!J10</f>
        <v>0</v>
      </c>
      <c r="K6" s="26">
        <f>I6-J6</f>
        <v>0</v>
      </c>
      <c r="M6" s="26">
        <f>I6+JUN!M6</f>
        <v>0</v>
      </c>
      <c r="N6" s="26">
        <f>J6+JUN!N6</f>
        <v>0</v>
      </c>
      <c r="O6" s="26">
        <f>M6-N6</f>
        <v>0</v>
      </c>
      <c r="P6" s="27"/>
      <c r="Q6" s="28" t="s">
        <v>40</v>
      </c>
      <c r="R6" s="29">
        <f>IF(G3&lt;=R7,G3,F3)</f>
        <v>43670</v>
      </c>
    </row>
    <row r="7" spans="2:19" s="16" customFormat="1" ht="18" customHeight="1" x14ac:dyDescent="0.35">
      <c r="B7" s="30" t="s">
        <v>50</v>
      </c>
      <c r="C7" s="31"/>
      <c r="D7" s="32">
        <f>JUN!H7*-1</f>
        <v>0</v>
      </c>
      <c r="E7" s="33">
        <f t="shared" ref="E7:J7" si="0">SUM(E4:E6)</f>
        <v>0</v>
      </c>
      <c r="F7" s="33">
        <f t="shared" si="0"/>
        <v>0</v>
      </c>
      <c r="G7" s="33">
        <f t="shared" si="0"/>
        <v>0</v>
      </c>
      <c r="H7" s="33">
        <f t="shared" si="0"/>
        <v>0</v>
      </c>
      <c r="I7" s="33">
        <f t="shared" si="0"/>
        <v>0</v>
      </c>
      <c r="J7" s="34">
        <f t="shared" si="0"/>
        <v>0</v>
      </c>
      <c r="K7" s="33">
        <f>I7-J7</f>
        <v>0</v>
      </c>
      <c r="M7" s="35">
        <f>I7+JUN!M7</f>
        <v>0</v>
      </c>
      <c r="N7" s="35">
        <f>J7+JUN!N7</f>
        <v>0</v>
      </c>
      <c r="O7" s="33">
        <f>M7-N7</f>
        <v>0</v>
      </c>
      <c r="P7" s="36"/>
      <c r="Q7" s="28" t="s">
        <v>34</v>
      </c>
      <c r="R7" s="29">
        <f>DATE(YEAR(R4),MONTH(R4)+1,DAY(R4))-1</f>
        <v>43677</v>
      </c>
    </row>
    <row r="8" spans="2:19" s="16" customFormat="1" ht="18" customHeight="1" x14ac:dyDescent="0.35">
      <c r="B8" s="37"/>
      <c r="C8" s="38"/>
      <c r="D8" s="39"/>
      <c r="E8" s="39"/>
      <c r="F8" s="39"/>
      <c r="G8" s="39"/>
      <c r="H8" s="39"/>
      <c r="I8" s="40"/>
      <c r="J8" s="41"/>
      <c r="K8" s="42"/>
      <c r="M8" s="40"/>
      <c r="N8" s="41"/>
      <c r="O8" s="42"/>
      <c r="P8" s="42"/>
    </row>
    <row r="9" spans="2:19" s="16" customFormat="1" ht="18" customHeight="1" x14ac:dyDescent="0.35">
      <c r="B9" s="43" t="s">
        <v>4</v>
      </c>
      <c r="C9" s="44" t="s">
        <v>5</v>
      </c>
      <c r="D9" s="45" t="s">
        <v>36</v>
      </c>
      <c r="E9" s="46" t="s">
        <v>31</v>
      </c>
      <c r="F9" s="46" t="s">
        <v>32</v>
      </c>
      <c r="G9" s="10" t="s">
        <v>48</v>
      </c>
      <c r="H9" s="45" t="s">
        <v>36</v>
      </c>
      <c r="I9" s="24" t="s">
        <v>37</v>
      </c>
      <c r="J9" s="25" t="s">
        <v>17</v>
      </c>
      <c r="K9" s="26" t="s">
        <v>16</v>
      </c>
      <c r="M9" s="47" t="s">
        <v>41</v>
      </c>
      <c r="N9" s="48" t="s">
        <v>42</v>
      </c>
      <c r="O9" s="45" t="s">
        <v>16</v>
      </c>
      <c r="P9" s="49"/>
    </row>
    <row r="10" spans="2:19" s="16" customFormat="1" ht="18" customHeight="1" x14ac:dyDescent="0.35">
      <c r="B10" s="30" t="s">
        <v>44</v>
      </c>
      <c r="C10" s="31"/>
      <c r="D10" s="32"/>
      <c r="E10" s="22"/>
      <c r="F10" s="22"/>
      <c r="G10" s="22"/>
      <c r="H10" s="50">
        <f>IF(G10=0,F10/14*(R$7-F$3),G10/14*(R$7-G$3))</f>
        <v>0</v>
      </c>
      <c r="I10" s="33">
        <f>SUM(D10:H10)</f>
        <v>0</v>
      </c>
      <c r="J10" s="51">
        <f>'PAYROLL BUDGET'!J14</f>
        <v>0</v>
      </c>
      <c r="K10" s="35">
        <f>I10-J10</f>
        <v>0</v>
      </c>
      <c r="M10" s="35">
        <f>I10+JUN!M10</f>
        <v>0</v>
      </c>
      <c r="N10" s="35">
        <f>J10+JUN!N10</f>
        <v>0</v>
      </c>
      <c r="O10" s="35">
        <f>M10-N10</f>
        <v>0</v>
      </c>
      <c r="P10" s="27"/>
    </row>
    <row r="11" spans="2:19" s="16" customFormat="1" ht="18" customHeight="1" x14ac:dyDescent="0.35">
      <c r="B11" s="37"/>
      <c r="C11" s="38"/>
      <c r="D11" s="39"/>
      <c r="E11" s="39"/>
      <c r="F11" s="39"/>
      <c r="G11" s="39"/>
      <c r="H11" s="39"/>
      <c r="I11" s="40"/>
      <c r="J11" s="41"/>
      <c r="K11" s="42"/>
      <c r="M11" s="40"/>
      <c r="N11" s="41"/>
      <c r="O11" s="42"/>
      <c r="P11" s="42"/>
    </row>
    <row r="12" spans="2:19" s="16" customFormat="1" ht="18" customHeight="1" x14ac:dyDescent="0.35">
      <c r="B12" s="43" t="s">
        <v>6</v>
      </c>
      <c r="C12" s="44" t="s">
        <v>7</v>
      </c>
      <c r="D12" s="45" t="s">
        <v>36</v>
      </c>
      <c r="E12" s="46" t="s">
        <v>31</v>
      </c>
      <c r="F12" s="46" t="s">
        <v>32</v>
      </c>
      <c r="G12" s="10" t="s">
        <v>48</v>
      </c>
      <c r="H12" s="45" t="s">
        <v>36</v>
      </c>
      <c r="I12" s="24" t="s">
        <v>37</v>
      </c>
      <c r="J12" s="25" t="s">
        <v>17</v>
      </c>
      <c r="K12" s="26" t="s">
        <v>16</v>
      </c>
      <c r="M12" s="47" t="s">
        <v>41</v>
      </c>
      <c r="N12" s="48" t="s">
        <v>42</v>
      </c>
      <c r="O12" s="45" t="s">
        <v>16</v>
      </c>
      <c r="P12" s="49"/>
    </row>
    <row r="13" spans="2:19" s="16" customFormat="1" ht="18" customHeight="1" x14ac:dyDescent="0.35">
      <c r="B13" s="18"/>
      <c r="C13" s="52" t="s">
        <v>23</v>
      </c>
      <c r="D13" s="20">
        <f>-JUN!H13</f>
        <v>0</v>
      </c>
      <c r="E13" s="22"/>
      <c r="F13" s="22"/>
      <c r="G13" s="22"/>
      <c r="H13" s="23">
        <f>IF(G13=0,F13/14*(R$7-F$3),G13/14*(R$7-G$3))</f>
        <v>0</v>
      </c>
      <c r="I13" s="24">
        <f>SUM(D13:H13)</f>
        <v>0</v>
      </c>
      <c r="J13" s="25">
        <f>'PAYROLL BUDGET'!J17</f>
        <v>0</v>
      </c>
      <c r="K13" s="23">
        <f>I13-J13</f>
        <v>0</v>
      </c>
      <c r="M13" s="26">
        <f>I13+JUN!M13</f>
        <v>0</v>
      </c>
      <c r="N13" s="26">
        <f>J13+JUN!N13</f>
        <v>0</v>
      </c>
      <c r="O13" s="23">
        <f>M13-N13</f>
        <v>0</v>
      </c>
      <c r="P13" s="53"/>
    </row>
    <row r="14" spans="2:19" s="16" customFormat="1" ht="18" customHeight="1" x14ac:dyDescent="0.35">
      <c r="B14" s="18"/>
      <c r="C14" s="52" t="s">
        <v>24</v>
      </c>
      <c r="D14" s="20">
        <f>-JUN!H14</f>
        <v>0</v>
      </c>
      <c r="E14" s="22"/>
      <c r="F14" s="22"/>
      <c r="G14" s="22"/>
      <c r="H14" s="23">
        <f>IF(G14=0,F14/14*(R$7-F$3),G14/14*(R$7-G$3))</f>
        <v>0</v>
      </c>
      <c r="I14" s="24">
        <f>SUM(D14:H14)</f>
        <v>0</v>
      </c>
      <c r="J14" s="25">
        <f>'PAYROLL BUDGET'!J18</f>
        <v>0</v>
      </c>
      <c r="K14" s="23">
        <f>I14-J14</f>
        <v>0</v>
      </c>
      <c r="M14" s="26">
        <f>I14+JUN!M14</f>
        <v>0</v>
      </c>
      <c r="N14" s="26">
        <f>J14+JUN!N14</f>
        <v>0</v>
      </c>
      <c r="O14" s="23">
        <f>M14-N14</f>
        <v>0</v>
      </c>
      <c r="P14" s="53"/>
    </row>
    <row r="15" spans="2:19" s="16" customFormat="1" ht="18" customHeight="1" x14ac:dyDescent="0.35">
      <c r="B15" s="30" t="s">
        <v>25</v>
      </c>
      <c r="C15" s="31"/>
      <c r="D15" s="32">
        <f>JUN!H15*-1</f>
        <v>0</v>
      </c>
      <c r="E15" s="50">
        <f>SUM(E12:E14)</f>
        <v>0</v>
      </c>
      <c r="F15" s="50">
        <f>SUM(F12:F14)</f>
        <v>0</v>
      </c>
      <c r="G15" s="50">
        <f>SUM(G12:G14)</f>
        <v>0</v>
      </c>
      <c r="H15" s="50">
        <f>SUM(H12:H14)</f>
        <v>0</v>
      </c>
      <c r="I15" s="50">
        <f>SUM(D15:H15)</f>
        <v>0</v>
      </c>
      <c r="J15" s="34">
        <f>SUM(J13:J14)</f>
        <v>0</v>
      </c>
      <c r="K15" s="50">
        <f>I15-J15</f>
        <v>0</v>
      </c>
      <c r="M15" s="35">
        <f>I15+JUN!M15</f>
        <v>0</v>
      </c>
      <c r="N15" s="35">
        <f>J15+JUN!N15</f>
        <v>0</v>
      </c>
      <c r="O15" s="33">
        <f>M15-N15</f>
        <v>0</v>
      </c>
      <c r="P15" s="36"/>
    </row>
    <row r="16" spans="2:19" s="16" customFormat="1" ht="18" customHeight="1" x14ac:dyDescent="0.35">
      <c r="B16" s="54"/>
      <c r="C16" s="54"/>
      <c r="D16" s="39"/>
      <c r="E16" s="39"/>
      <c r="F16" s="39"/>
      <c r="G16" s="39"/>
      <c r="H16" s="39"/>
      <c r="I16" s="40"/>
      <c r="J16" s="41"/>
      <c r="K16" s="42"/>
      <c r="M16" s="40"/>
      <c r="N16" s="41"/>
      <c r="O16" s="42"/>
      <c r="P16" s="42"/>
    </row>
    <row r="17" spans="2:16" s="16" customFormat="1" ht="18" customHeight="1" x14ac:dyDescent="0.35">
      <c r="B17" s="43" t="s">
        <v>8</v>
      </c>
      <c r="C17" s="44" t="s">
        <v>9</v>
      </c>
      <c r="D17" s="45"/>
      <c r="E17" s="46"/>
      <c r="F17" s="46"/>
      <c r="G17" s="10"/>
      <c r="H17" s="45"/>
      <c r="I17" s="24"/>
      <c r="J17" s="25"/>
      <c r="K17" s="26"/>
      <c r="M17" s="47"/>
      <c r="N17" s="48"/>
      <c r="O17" s="45"/>
      <c r="P17" s="49"/>
    </row>
    <row r="18" spans="2:16" s="16" customFormat="1" ht="18" customHeight="1" x14ac:dyDescent="0.35">
      <c r="B18" s="30" t="s">
        <v>26</v>
      </c>
      <c r="C18" s="31"/>
      <c r="D18" s="32"/>
      <c r="E18" s="22"/>
      <c r="F18" s="22"/>
      <c r="G18" s="22"/>
      <c r="H18" s="50"/>
      <c r="I18" s="33"/>
      <c r="J18" s="51"/>
      <c r="K18" s="35"/>
      <c r="M18" s="35"/>
      <c r="N18" s="35"/>
      <c r="O18" s="35"/>
      <c r="P18" s="27"/>
    </row>
    <row r="19" spans="2:16" s="16" customFormat="1" ht="18" customHeight="1" x14ac:dyDescent="0.35">
      <c r="B19" s="37"/>
      <c r="C19" s="38"/>
      <c r="D19" s="39"/>
      <c r="E19" s="39"/>
      <c r="F19" s="39"/>
      <c r="G19" s="39"/>
      <c r="H19" s="39"/>
      <c r="I19" s="40"/>
      <c r="J19" s="41"/>
      <c r="K19" s="42"/>
      <c r="M19" s="40"/>
      <c r="N19" s="41"/>
      <c r="O19" s="42"/>
      <c r="P19" s="42"/>
    </row>
    <row r="20" spans="2:16" s="16" customFormat="1" ht="18" customHeight="1" x14ac:dyDescent="0.35">
      <c r="B20" s="43" t="s">
        <v>10</v>
      </c>
      <c r="C20" s="44" t="s">
        <v>11</v>
      </c>
      <c r="D20" s="45" t="s">
        <v>36</v>
      </c>
      <c r="E20" s="46" t="s">
        <v>31</v>
      </c>
      <c r="F20" s="46" t="s">
        <v>32</v>
      </c>
      <c r="G20" s="10" t="s">
        <v>48</v>
      </c>
      <c r="H20" s="45" t="s">
        <v>36</v>
      </c>
      <c r="I20" s="24" t="s">
        <v>37</v>
      </c>
      <c r="J20" s="25" t="s">
        <v>17</v>
      </c>
      <c r="K20" s="26" t="s">
        <v>16</v>
      </c>
      <c r="M20" s="47" t="s">
        <v>41</v>
      </c>
      <c r="N20" s="48" t="s">
        <v>42</v>
      </c>
      <c r="O20" s="45" t="s">
        <v>16</v>
      </c>
      <c r="P20" s="49"/>
    </row>
    <row r="21" spans="2:16" s="16" customFormat="1" ht="18" customHeight="1" x14ac:dyDescent="0.35">
      <c r="B21" s="30" t="s">
        <v>27</v>
      </c>
      <c r="C21" s="31"/>
      <c r="D21" s="32">
        <f>-JUN!H21</f>
        <v>0</v>
      </c>
      <c r="E21" s="22"/>
      <c r="F21" s="22"/>
      <c r="G21" s="22"/>
      <c r="H21" s="50">
        <f>IF(G21=0,F21/14*(R$7-F$3),G21/14*(R$7-G$3))</f>
        <v>0</v>
      </c>
      <c r="I21" s="33">
        <f>SUM(D21:H21)</f>
        <v>0</v>
      </c>
      <c r="J21" s="51">
        <f>'PAYROLL BUDGET'!J25</f>
        <v>0</v>
      </c>
      <c r="K21" s="35">
        <f>I21-J21</f>
        <v>0</v>
      </c>
      <c r="M21" s="35">
        <f>I21+JUN!M21</f>
        <v>0</v>
      </c>
      <c r="N21" s="35">
        <f>J21+JUN!N21</f>
        <v>0</v>
      </c>
      <c r="O21" s="35">
        <f>M21-N21</f>
        <v>0</v>
      </c>
      <c r="P21" s="27"/>
    </row>
    <row r="22" spans="2:16" s="16" customFormat="1" ht="18" customHeight="1" x14ac:dyDescent="0.35">
      <c r="B22" s="37"/>
      <c r="C22" s="38"/>
      <c r="D22" s="39"/>
      <c r="E22" s="39"/>
      <c r="F22" s="39"/>
      <c r="G22" s="39"/>
      <c r="H22" s="39"/>
      <c r="I22" s="40"/>
      <c r="J22" s="41"/>
      <c r="K22" s="42"/>
      <c r="M22" s="40"/>
      <c r="N22" s="41"/>
      <c r="O22" s="42"/>
      <c r="P22" s="42"/>
    </row>
    <row r="23" spans="2:16" s="16" customFormat="1" ht="18" customHeight="1" x14ac:dyDescent="0.35">
      <c r="B23" s="43" t="s">
        <v>12</v>
      </c>
      <c r="C23" s="44" t="s">
        <v>13</v>
      </c>
      <c r="D23" s="45" t="s">
        <v>36</v>
      </c>
      <c r="E23" s="46" t="s">
        <v>31</v>
      </c>
      <c r="F23" s="46" t="s">
        <v>32</v>
      </c>
      <c r="G23" s="10" t="s">
        <v>48</v>
      </c>
      <c r="H23" s="45" t="s">
        <v>36</v>
      </c>
      <c r="I23" s="24" t="s">
        <v>37</v>
      </c>
      <c r="J23" s="25" t="s">
        <v>17</v>
      </c>
      <c r="K23" s="26" t="s">
        <v>16</v>
      </c>
      <c r="M23" s="47" t="s">
        <v>41</v>
      </c>
      <c r="N23" s="48" t="s">
        <v>42</v>
      </c>
      <c r="O23" s="45" t="s">
        <v>16</v>
      </c>
      <c r="P23" s="49"/>
    </row>
    <row r="24" spans="2:16" s="16" customFormat="1" ht="18" customHeight="1" x14ac:dyDescent="0.35">
      <c r="B24" s="30" t="s">
        <v>28</v>
      </c>
      <c r="C24" s="31"/>
      <c r="D24" s="32">
        <f>-JUN!H24</f>
        <v>0</v>
      </c>
      <c r="E24" s="22"/>
      <c r="F24" s="22"/>
      <c r="G24" s="22"/>
      <c r="H24" s="50">
        <f>IF(G24=0,F24/14*(R$7-F$3),G24/14*(R$7-G$3))</f>
        <v>0</v>
      </c>
      <c r="I24" s="33">
        <f>SUM(D24:H24)</f>
        <v>0</v>
      </c>
      <c r="J24" s="51">
        <f>'PAYROLL BUDGET'!J28</f>
        <v>0</v>
      </c>
      <c r="K24" s="35">
        <f>I24-J24</f>
        <v>0</v>
      </c>
      <c r="M24" s="35">
        <f>I24+JUN!M24</f>
        <v>0</v>
      </c>
      <c r="N24" s="35">
        <f>J24+JUN!N24</f>
        <v>0</v>
      </c>
      <c r="O24" s="35">
        <f>M24-N24</f>
        <v>0</v>
      </c>
      <c r="P24" s="27"/>
    </row>
    <row r="25" spans="2:16" s="16" customFormat="1" ht="18" customHeight="1" x14ac:dyDescent="0.35">
      <c r="B25" s="37"/>
      <c r="C25" s="38"/>
      <c r="D25" s="39"/>
      <c r="E25" s="39"/>
      <c r="F25" s="39"/>
      <c r="G25" s="39"/>
      <c r="H25" s="39"/>
      <c r="I25" s="40"/>
      <c r="J25" s="41"/>
      <c r="K25" s="42"/>
      <c r="M25" s="40"/>
      <c r="N25" s="41"/>
      <c r="O25" s="42"/>
      <c r="P25" s="42"/>
    </row>
    <row r="26" spans="2:16" s="16" customFormat="1" ht="18" customHeight="1" x14ac:dyDescent="0.35">
      <c r="B26" s="43" t="s">
        <v>14</v>
      </c>
      <c r="C26" s="44" t="s">
        <v>15</v>
      </c>
      <c r="D26" s="45" t="s">
        <v>36</v>
      </c>
      <c r="E26" s="46" t="s">
        <v>31</v>
      </c>
      <c r="F26" s="46" t="s">
        <v>32</v>
      </c>
      <c r="G26" s="10" t="s">
        <v>48</v>
      </c>
      <c r="H26" s="45" t="s">
        <v>36</v>
      </c>
      <c r="I26" s="24" t="s">
        <v>37</v>
      </c>
      <c r="J26" s="25" t="s">
        <v>17</v>
      </c>
      <c r="K26" s="26" t="s">
        <v>16</v>
      </c>
      <c r="M26" s="55" t="s">
        <v>41</v>
      </c>
      <c r="N26" s="56" t="s">
        <v>42</v>
      </c>
      <c r="O26" s="57" t="s">
        <v>16</v>
      </c>
      <c r="P26" s="58"/>
    </row>
    <row r="27" spans="2:16" ht="18" customHeight="1" x14ac:dyDescent="0.35">
      <c r="B27" s="30" t="s">
        <v>29</v>
      </c>
      <c r="C27" s="31"/>
      <c r="D27" s="32">
        <f>-JUN!H27</f>
        <v>0</v>
      </c>
      <c r="E27" s="22"/>
      <c r="F27" s="22"/>
      <c r="G27" s="22"/>
      <c r="H27" s="50">
        <f>IF(G27=0,F27/14*(R$7-F$3),G27/14*(R$7-G$3))</f>
        <v>0</v>
      </c>
      <c r="I27" s="59">
        <f>SUM(D27:H27)</f>
        <v>0</v>
      </c>
      <c r="J27" s="51">
        <f>'PAYROLL BUDGET'!J31</f>
        <v>0</v>
      </c>
      <c r="K27" s="60">
        <f>I27-J27</f>
        <v>0</v>
      </c>
      <c r="M27" s="35">
        <f>I27+JUN!M27</f>
        <v>0</v>
      </c>
      <c r="N27" s="35">
        <f>J27+JUN!N27</f>
        <v>0</v>
      </c>
      <c r="O27" s="35">
        <f>M27-N27</f>
        <v>0</v>
      </c>
      <c r="P27" s="27"/>
    </row>
    <row r="28" spans="2:16" ht="18" customHeight="1" x14ac:dyDescent="0.35"/>
    <row r="29" spans="2:16" ht="18" customHeight="1" x14ac:dyDescent="0.35">
      <c r="B29" s="61" t="s">
        <v>38</v>
      </c>
      <c r="C29" s="62"/>
      <c r="D29" s="63">
        <f>SUM(D27,D24,D21,D18,D15,D10,D7)</f>
        <v>0</v>
      </c>
      <c r="E29" s="63">
        <f t="shared" ref="E29:K29" si="1">SUM(E27,E24,E21,E18,E15,E10,E7)</f>
        <v>0</v>
      </c>
      <c r="F29" s="63">
        <f t="shared" si="1"/>
        <v>0</v>
      </c>
      <c r="G29" s="63">
        <f t="shared" si="1"/>
        <v>0</v>
      </c>
      <c r="H29" s="63">
        <f t="shared" si="1"/>
        <v>0</v>
      </c>
      <c r="I29" s="63">
        <f t="shared" si="1"/>
        <v>0</v>
      </c>
      <c r="J29" s="63">
        <f t="shared" si="1"/>
        <v>0</v>
      </c>
      <c r="K29" s="63">
        <f t="shared" si="1"/>
        <v>0</v>
      </c>
      <c r="M29" s="35">
        <f>I29+JUN!M29</f>
        <v>0</v>
      </c>
      <c r="N29" s="35">
        <f>J29+JUN!N29</f>
        <v>0</v>
      </c>
      <c r="O29" s="35">
        <f>SUM(O27,O24,O21,O18,O15,O10,O7)</f>
        <v>0</v>
      </c>
      <c r="P29" s="64"/>
    </row>
  </sheetData>
  <sheetProtection formatCells="0" formatColumns="0" formatRows="0" selectLockedCells="1"/>
  <mergeCells count="9">
    <mergeCell ref="M2:M3"/>
    <mergeCell ref="N2:N3"/>
    <mergeCell ref="O2:O3"/>
    <mergeCell ref="B2:C2"/>
    <mergeCell ref="D2:D3"/>
    <mergeCell ref="H2:H3"/>
    <mergeCell ref="I2:I3"/>
    <mergeCell ref="J2:J3"/>
    <mergeCell ref="K2:K3"/>
  </mergeCells>
  <conditionalFormatting sqref="G4:G6 G10 G13:G14 G18 G21 G27">
    <cfRule type="expression" dxfId="36" priority="4">
      <formula>$G$3="n/a"</formula>
    </cfRule>
  </conditionalFormatting>
  <conditionalFormatting sqref="G4:G6 G10 G13:G14 G18 G21 G27">
    <cfRule type="expression" dxfId="35" priority="3">
      <formula>$G$3="n/a"</formula>
    </cfRule>
  </conditionalFormatting>
  <conditionalFormatting sqref="G24">
    <cfRule type="expression" dxfId="34" priority="2">
      <formula>$G$3="n/a"</formula>
    </cfRule>
  </conditionalFormatting>
  <conditionalFormatting sqref="G24">
    <cfRule type="expression" dxfId="33" priority="1">
      <formula>$G$3="n/a"</formula>
    </cfRule>
  </conditionalFormatting>
  <pageMargins left="0.25" right="0.25" top="0.75" bottom="0.75" header="0.3" footer="0.3"/>
  <pageSetup scale="71" orientation="landscape" horizontalDpi="4294967293" verticalDpi="4294967293"/>
  <headerFooter>
    <oddFooter>&amp;C&amp;G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S29"/>
  <sheetViews>
    <sheetView showGridLines="0" zoomScale="80" zoomScaleNormal="80" zoomScalePageLayoutView="80" workbookViewId="0">
      <selection activeCell="E10" sqref="E10"/>
    </sheetView>
  </sheetViews>
  <sheetFormatPr defaultColWidth="0" defaultRowHeight="14.5" x14ac:dyDescent="0.35"/>
  <cols>
    <col min="1" max="1" width="2.36328125" style="6" customWidth="1"/>
    <col min="2" max="2" width="8.81640625" style="1" customWidth="1"/>
    <col min="3" max="3" width="28.453125" style="1" customWidth="1"/>
    <col min="4" max="8" width="12.6328125" style="2" customWidth="1"/>
    <col min="9" max="9" width="12.6328125" style="3" customWidth="1"/>
    <col min="10" max="10" width="12.6328125" style="4" customWidth="1"/>
    <col min="11" max="11" width="12.6328125" style="5" customWidth="1"/>
    <col min="12" max="12" width="9.1796875" style="6" customWidth="1"/>
    <col min="13" max="13" width="13.1796875" style="7" customWidth="1"/>
    <col min="14" max="14" width="13.1796875" style="8" customWidth="1"/>
    <col min="15" max="15" width="13.1796875" style="9" customWidth="1"/>
    <col min="16" max="16" width="3" style="9" customWidth="1"/>
    <col min="17" max="17" width="23.36328125" style="6" hidden="1" customWidth="1"/>
    <col min="18" max="18" width="9.1796875" style="6" hidden="1" customWidth="1"/>
    <col min="19" max="19" width="20" style="6" hidden="1" customWidth="1"/>
    <col min="20" max="16384" width="9.1796875" style="6" hidden="1"/>
  </cols>
  <sheetData>
    <row r="1" spans="2:19" ht="12" customHeight="1" x14ac:dyDescent="0.35"/>
    <row r="2" spans="2:19" s="11" customFormat="1" ht="33.75" customHeight="1" x14ac:dyDescent="0.35">
      <c r="B2" s="129" t="str">
        <f>"Payroll Summary for the month of " &amp;S4</f>
        <v>Payroll Summary for the month of August, 2019</v>
      </c>
      <c r="C2" s="130"/>
      <c r="D2" s="131" t="s">
        <v>30</v>
      </c>
      <c r="E2" s="10" t="s">
        <v>31</v>
      </c>
      <c r="F2" s="10" t="s">
        <v>32</v>
      </c>
      <c r="G2" s="10" t="s">
        <v>49</v>
      </c>
      <c r="H2" s="131" t="s">
        <v>46</v>
      </c>
      <c r="I2" s="136" t="s">
        <v>35</v>
      </c>
      <c r="J2" s="134" t="s">
        <v>17</v>
      </c>
      <c r="K2" s="127" t="s">
        <v>16</v>
      </c>
      <c r="M2" s="133" t="s">
        <v>41</v>
      </c>
      <c r="N2" s="134" t="s">
        <v>42</v>
      </c>
      <c r="O2" s="127" t="s">
        <v>16</v>
      </c>
      <c r="P2" s="12"/>
    </row>
    <row r="3" spans="2:19" s="16" customFormat="1" ht="18" customHeight="1" x14ac:dyDescent="0.35">
      <c r="B3" s="13" t="s">
        <v>2</v>
      </c>
      <c r="C3" s="14" t="s">
        <v>19</v>
      </c>
      <c r="D3" s="132"/>
      <c r="E3" s="15">
        <f>R5</f>
        <v>43684</v>
      </c>
      <c r="F3" s="15">
        <f>E3+14</f>
        <v>43698</v>
      </c>
      <c r="G3" s="15" t="str">
        <f>IF(F3+14&gt;R7,"n/a",F3+14)</f>
        <v>n/a</v>
      </c>
      <c r="H3" s="132"/>
      <c r="I3" s="137"/>
      <c r="J3" s="135"/>
      <c r="K3" s="128"/>
      <c r="M3" s="133"/>
      <c r="N3" s="135"/>
      <c r="O3" s="128"/>
      <c r="P3" s="17"/>
    </row>
    <row r="4" spans="2:19" s="16" customFormat="1" ht="18" customHeight="1" x14ac:dyDescent="0.35">
      <c r="B4" s="18"/>
      <c r="C4" s="19" t="s">
        <v>20</v>
      </c>
      <c r="D4" s="20">
        <f>-JUL!H4</f>
        <v>0</v>
      </c>
      <c r="E4" s="22"/>
      <c r="F4" s="22"/>
      <c r="G4" s="22"/>
      <c r="H4" s="23">
        <f>IF(G4=0,F4/14*(R$7-F$3),G4/14*(R$7-G$3))</f>
        <v>0</v>
      </c>
      <c r="I4" s="24">
        <f>SUM(D4:H4)</f>
        <v>0</v>
      </c>
      <c r="J4" s="25">
        <f>'PAYROLL BUDGET'!K8</f>
        <v>0</v>
      </c>
      <c r="K4" s="26">
        <f>I4-J4</f>
        <v>0</v>
      </c>
      <c r="M4" s="26">
        <f>I4+JUL!M4</f>
        <v>0</v>
      </c>
      <c r="N4" s="26">
        <f>J4+JUL!N4</f>
        <v>0</v>
      </c>
      <c r="O4" s="26">
        <f>M4-N4</f>
        <v>0</v>
      </c>
      <c r="P4" s="27"/>
      <c r="Q4" s="28" t="s">
        <v>33</v>
      </c>
      <c r="R4" s="29">
        <f>JUL!R7+1</f>
        <v>43678</v>
      </c>
      <c r="S4" s="28" t="str">
        <f>TEXT(R4,"MMMM, YYYY")</f>
        <v>August, 2019</v>
      </c>
    </row>
    <row r="5" spans="2:19" s="16" customFormat="1" ht="18" customHeight="1" x14ac:dyDescent="0.35">
      <c r="B5" s="18"/>
      <c r="C5" s="19" t="s">
        <v>21</v>
      </c>
      <c r="D5" s="20">
        <f>-JUL!H5</f>
        <v>0</v>
      </c>
      <c r="E5" s="22"/>
      <c r="F5" s="22"/>
      <c r="G5" s="22"/>
      <c r="H5" s="23">
        <f>IF(G5=0,F5/14*(R$7-F$3),G5/14*(R$7-G$3))</f>
        <v>0</v>
      </c>
      <c r="I5" s="24">
        <f>SUM(D5:H5)</f>
        <v>0</v>
      </c>
      <c r="J5" s="25">
        <f>'PAYROLL BUDGET'!K9</f>
        <v>0</v>
      </c>
      <c r="K5" s="26">
        <f>I5-J5</f>
        <v>0</v>
      </c>
      <c r="M5" s="26">
        <f>I5+JUL!M5</f>
        <v>0</v>
      </c>
      <c r="N5" s="26">
        <f>J5+JUL!N5</f>
        <v>0</v>
      </c>
      <c r="O5" s="26">
        <f>M5-N5</f>
        <v>0</v>
      </c>
      <c r="P5" s="27"/>
      <c r="Q5" s="28" t="s">
        <v>39</v>
      </c>
      <c r="R5" s="29">
        <f>JUL!R6+14</f>
        <v>43684</v>
      </c>
    </row>
    <row r="6" spans="2:19" s="16" customFormat="1" ht="18" customHeight="1" x14ac:dyDescent="0.35">
      <c r="B6" s="18"/>
      <c r="C6" s="19" t="s">
        <v>22</v>
      </c>
      <c r="D6" s="20">
        <f>-JUL!H6</f>
        <v>0</v>
      </c>
      <c r="E6" s="22"/>
      <c r="F6" s="22"/>
      <c r="G6" s="22"/>
      <c r="H6" s="23">
        <f>IF(G6=0,F6/14*(R$7-F$3),G6/14*(R$7-G$3))</f>
        <v>0</v>
      </c>
      <c r="I6" s="24">
        <f>SUM(D6:H6)</f>
        <v>0</v>
      </c>
      <c r="J6" s="25">
        <f>'PAYROLL BUDGET'!K10</f>
        <v>0</v>
      </c>
      <c r="K6" s="26">
        <f>I6-J6</f>
        <v>0</v>
      </c>
      <c r="M6" s="26">
        <f>I6+JUL!M6</f>
        <v>0</v>
      </c>
      <c r="N6" s="26">
        <f>J6+JUL!N6</f>
        <v>0</v>
      </c>
      <c r="O6" s="26">
        <f>M6-N6</f>
        <v>0</v>
      </c>
      <c r="P6" s="27"/>
      <c r="Q6" s="28" t="s">
        <v>40</v>
      </c>
      <c r="R6" s="29">
        <f>IF(G3&lt;=R7,G3,F3)</f>
        <v>43698</v>
      </c>
    </row>
    <row r="7" spans="2:19" s="16" customFormat="1" ht="18" customHeight="1" x14ac:dyDescent="0.35">
      <c r="B7" s="30" t="s">
        <v>50</v>
      </c>
      <c r="C7" s="31"/>
      <c r="D7" s="32">
        <f>JUL!H7*-1</f>
        <v>0</v>
      </c>
      <c r="E7" s="33">
        <f t="shared" ref="E7:J7" si="0">SUM(E4:E6)</f>
        <v>0</v>
      </c>
      <c r="F7" s="33">
        <f t="shared" si="0"/>
        <v>0</v>
      </c>
      <c r="G7" s="33">
        <f t="shared" si="0"/>
        <v>0</v>
      </c>
      <c r="H7" s="33">
        <f t="shared" si="0"/>
        <v>0</v>
      </c>
      <c r="I7" s="33">
        <f t="shared" si="0"/>
        <v>0</v>
      </c>
      <c r="J7" s="34">
        <f t="shared" si="0"/>
        <v>0</v>
      </c>
      <c r="K7" s="33">
        <f>I7-J7</f>
        <v>0</v>
      </c>
      <c r="M7" s="35">
        <f>I7+JUL!M7</f>
        <v>0</v>
      </c>
      <c r="N7" s="35">
        <f>J7+JUL!N7</f>
        <v>0</v>
      </c>
      <c r="O7" s="33">
        <f>M7-N7</f>
        <v>0</v>
      </c>
      <c r="P7" s="36"/>
      <c r="Q7" s="28" t="s">
        <v>34</v>
      </c>
      <c r="R7" s="29">
        <f>DATE(YEAR(R4),MONTH(R4)+1,DAY(R4))-1</f>
        <v>43708</v>
      </c>
    </row>
    <row r="8" spans="2:19" s="16" customFormat="1" ht="18" customHeight="1" x14ac:dyDescent="0.35">
      <c r="B8" s="37"/>
      <c r="C8" s="38"/>
      <c r="D8" s="39"/>
      <c r="E8" s="39"/>
      <c r="F8" s="39"/>
      <c r="G8" s="39"/>
      <c r="H8" s="39"/>
      <c r="I8" s="40"/>
      <c r="J8" s="41"/>
      <c r="K8" s="42"/>
      <c r="M8" s="40"/>
      <c r="N8" s="41"/>
      <c r="O8" s="42"/>
      <c r="P8" s="42"/>
    </row>
    <row r="9" spans="2:19" s="16" customFormat="1" ht="18" customHeight="1" x14ac:dyDescent="0.35">
      <c r="B9" s="43" t="s">
        <v>4</v>
      </c>
      <c r="C9" s="44" t="s">
        <v>5</v>
      </c>
      <c r="D9" s="45" t="s">
        <v>36</v>
      </c>
      <c r="E9" s="46" t="s">
        <v>31</v>
      </c>
      <c r="F9" s="46" t="s">
        <v>32</v>
      </c>
      <c r="G9" s="10" t="s">
        <v>48</v>
      </c>
      <c r="H9" s="45" t="s">
        <v>36</v>
      </c>
      <c r="I9" s="24" t="s">
        <v>37</v>
      </c>
      <c r="J9" s="25" t="s">
        <v>17</v>
      </c>
      <c r="K9" s="26" t="s">
        <v>16</v>
      </c>
      <c r="M9" s="47" t="s">
        <v>41</v>
      </c>
      <c r="N9" s="48" t="s">
        <v>42</v>
      </c>
      <c r="O9" s="45" t="s">
        <v>16</v>
      </c>
      <c r="P9" s="49"/>
    </row>
    <row r="10" spans="2:19" s="16" customFormat="1" ht="18" customHeight="1" x14ac:dyDescent="0.35">
      <c r="B10" s="30" t="s">
        <v>44</v>
      </c>
      <c r="C10" s="31"/>
      <c r="D10" s="32"/>
      <c r="E10" s="22"/>
      <c r="F10" s="22"/>
      <c r="G10" s="22"/>
      <c r="H10" s="50">
        <f>IF(G10=0,F10/14*(R$7-F$3),G10/14*(R$7-G$3))</f>
        <v>0</v>
      </c>
      <c r="I10" s="33">
        <f>SUM(D10:H10)</f>
        <v>0</v>
      </c>
      <c r="J10" s="51">
        <f>'PAYROLL BUDGET'!K14</f>
        <v>0</v>
      </c>
      <c r="K10" s="35">
        <f>I10-J10</f>
        <v>0</v>
      </c>
      <c r="M10" s="35">
        <f>I10+JUL!M10</f>
        <v>0</v>
      </c>
      <c r="N10" s="35">
        <f>J10+JUL!N10</f>
        <v>0</v>
      </c>
      <c r="O10" s="35">
        <f>M10-N10</f>
        <v>0</v>
      </c>
      <c r="P10" s="27"/>
    </row>
    <row r="11" spans="2:19" s="16" customFormat="1" ht="18" customHeight="1" x14ac:dyDescent="0.35">
      <c r="B11" s="37"/>
      <c r="C11" s="38"/>
      <c r="D11" s="39"/>
      <c r="E11" s="39"/>
      <c r="F11" s="39"/>
      <c r="G11" s="39"/>
      <c r="H11" s="39"/>
      <c r="I11" s="40"/>
      <c r="J11" s="41"/>
      <c r="K11" s="42"/>
      <c r="M11" s="40"/>
      <c r="N11" s="41"/>
      <c r="O11" s="42"/>
      <c r="P11" s="42"/>
    </row>
    <row r="12" spans="2:19" s="16" customFormat="1" ht="18" customHeight="1" x14ac:dyDescent="0.35">
      <c r="B12" s="43" t="s">
        <v>6</v>
      </c>
      <c r="C12" s="44" t="s">
        <v>7</v>
      </c>
      <c r="D12" s="45" t="s">
        <v>36</v>
      </c>
      <c r="E12" s="46" t="s">
        <v>31</v>
      </c>
      <c r="F12" s="46" t="s">
        <v>32</v>
      </c>
      <c r="G12" s="10" t="s">
        <v>48</v>
      </c>
      <c r="H12" s="45" t="s">
        <v>36</v>
      </c>
      <c r="I12" s="24" t="s">
        <v>37</v>
      </c>
      <c r="J12" s="25" t="s">
        <v>17</v>
      </c>
      <c r="K12" s="26" t="s">
        <v>16</v>
      </c>
      <c r="M12" s="47" t="s">
        <v>41</v>
      </c>
      <c r="N12" s="48" t="s">
        <v>42</v>
      </c>
      <c r="O12" s="45" t="s">
        <v>16</v>
      </c>
      <c r="P12" s="49"/>
    </row>
    <row r="13" spans="2:19" s="16" customFormat="1" ht="18" customHeight="1" x14ac:dyDescent="0.35">
      <c r="B13" s="18"/>
      <c r="C13" s="52" t="s">
        <v>23</v>
      </c>
      <c r="D13" s="20">
        <f>-JUL!H13</f>
        <v>0</v>
      </c>
      <c r="E13" s="22"/>
      <c r="F13" s="22"/>
      <c r="G13" s="22"/>
      <c r="H13" s="23">
        <f>IF(G13=0,F13/14*(R$7-F$3),G13/14*(R$7-G$3))</f>
        <v>0</v>
      </c>
      <c r="I13" s="24">
        <f>SUM(D13:H13)</f>
        <v>0</v>
      </c>
      <c r="J13" s="25">
        <f>'PAYROLL BUDGET'!K17</f>
        <v>0</v>
      </c>
      <c r="K13" s="23">
        <f>I13-J13</f>
        <v>0</v>
      </c>
      <c r="M13" s="26">
        <f>I13+JUL!M13</f>
        <v>0</v>
      </c>
      <c r="N13" s="26">
        <f>J13+JUL!N13</f>
        <v>0</v>
      </c>
      <c r="O13" s="23">
        <f>M13-N13</f>
        <v>0</v>
      </c>
      <c r="P13" s="53"/>
    </row>
    <row r="14" spans="2:19" s="16" customFormat="1" ht="18" customHeight="1" x14ac:dyDescent="0.35">
      <c r="B14" s="18"/>
      <c r="C14" s="52" t="s">
        <v>24</v>
      </c>
      <c r="D14" s="20">
        <f>-JUL!H14</f>
        <v>0</v>
      </c>
      <c r="E14" s="22"/>
      <c r="F14" s="22"/>
      <c r="G14" s="22"/>
      <c r="H14" s="23">
        <f>IF(G14=0,F14/14*(R$7-F$3),G14/14*(R$7-G$3))</f>
        <v>0</v>
      </c>
      <c r="I14" s="24">
        <f>SUM(D14:H14)</f>
        <v>0</v>
      </c>
      <c r="J14" s="25">
        <f>'PAYROLL BUDGET'!K18</f>
        <v>0</v>
      </c>
      <c r="K14" s="23">
        <f>I14-J14</f>
        <v>0</v>
      </c>
      <c r="M14" s="26">
        <f>I14+JUL!M14</f>
        <v>0</v>
      </c>
      <c r="N14" s="26">
        <f>J14+JUL!N14</f>
        <v>0</v>
      </c>
      <c r="O14" s="23">
        <f>M14-N14</f>
        <v>0</v>
      </c>
      <c r="P14" s="53"/>
    </row>
    <row r="15" spans="2:19" s="16" customFormat="1" ht="18" customHeight="1" x14ac:dyDescent="0.35">
      <c r="B15" s="30" t="s">
        <v>25</v>
      </c>
      <c r="C15" s="31"/>
      <c r="D15" s="32">
        <f>JUL!H15*-1</f>
        <v>0</v>
      </c>
      <c r="E15" s="50">
        <f>SUM(E12:E14)</f>
        <v>0</v>
      </c>
      <c r="F15" s="50">
        <f>SUM(F12:F14)</f>
        <v>0</v>
      </c>
      <c r="G15" s="50">
        <f>SUM(G12:G14)</f>
        <v>0</v>
      </c>
      <c r="H15" s="50">
        <f>SUM(H12:H14)</f>
        <v>0</v>
      </c>
      <c r="I15" s="50">
        <f>SUM(D15:H15)</f>
        <v>0</v>
      </c>
      <c r="J15" s="34">
        <f>SUM(J13:J14)</f>
        <v>0</v>
      </c>
      <c r="K15" s="50">
        <f>I15-J15</f>
        <v>0</v>
      </c>
      <c r="M15" s="35">
        <f>I15+JUL!M15</f>
        <v>0</v>
      </c>
      <c r="N15" s="35">
        <f>J15+JUL!N15</f>
        <v>0</v>
      </c>
      <c r="O15" s="33">
        <f>M15-N15</f>
        <v>0</v>
      </c>
      <c r="P15" s="36"/>
    </row>
    <row r="16" spans="2:19" s="16" customFormat="1" ht="18" customHeight="1" x14ac:dyDescent="0.35">
      <c r="B16" s="54"/>
      <c r="C16" s="54"/>
      <c r="D16" s="39"/>
      <c r="E16" s="39"/>
      <c r="F16" s="39"/>
      <c r="G16" s="39"/>
      <c r="H16" s="39"/>
      <c r="I16" s="40"/>
      <c r="J16" s="41"/>
      <c r="K16" s="42"/>
      <c r="M16" s="40"/>
      <c r="N16" s="41"/>
      <c r="O16" s="42"/>
      <c r="P16" s="42"/>
    </row>
    <row r="17" spans="2:16" s="16" customFormat="1" ht="18" customHeight="1" x14ac:dyDescent="0.35">
      <c r="B17" s="43" t="s">
        <v>8</v>
      </c>
      <c r="C17" s="44" t="s">
        <v>9</v>
      </c>
      <c r="D17" s="45"/>
      <c r="E17" s="46"/>
      <c r="F17" s="46"/>
      <c r="G17" s="10"/>
      <c r="H17" s="45"/>
      <c r="I17" s="24"/>
      <c r="J17" s="25"/>
      <c r="K17" s="26"/>
      <c r="M17" s="47"/>
      <c r="N17" s="48"/>
      <c r="O17" s="45"/>
      <c r="P17" s="49"/>
    </row>
    <row r="18" spans="2:16" s="16" customFormat="1" ht="18" customHeight="1" x14ac:dyDescent="0.35">
      <c r="B18" s="30" t="s">
        <v>26</v>
      </c>
      <c r="C18" s="31"/>
      <c r="D18" s="32"/>
      <c r="E18" s="22"/>
      <c r="F18" s="22"/>
      <c r="G18" s="22"/>
      <c r="H18" s="50"/>
      <c r="I18" s="33"/>
      <c r="J18" s="51"/>
      <c r="K18" s="35"/>
      <c r="M18" s="35"/>
      <c r="N18" s="35"/>
      <c r="O18" s="35"/>
      <c r="P18" s="27"/>
    </row>
    <row r="19" spans="2:16" s="16" customFormat="1" ht="18" customHeight="1" x14ac:dyDescent="0.35">
      <c r="B19" s="37"/>
      <c r="C19" s="38"/>
      <c r="D19" s="39"/>
      <c r="E19" s="39"/>
      <c r="F19" s="39"/>
      <c r="G19" s="39"/>
      <c r="H19" s="39"/>
      <c r="I19" s="40"/>
      <c r="J19" s="41"/>
      <c r="K19" s="42"/>
      <c r="M19" s="40"/>
      <c r="N19" s="41"/>
      <c r="O19" s="42"/>
      <c r="P19" s="42"/>
    </row>
    <row r="20" spans="2:16" s="16" customFormat="1" ht="18" customHeight="1" x14ac:dyDescent="0.35">
      <c r="B20" s="43" t="s">
        <v>10</v>
      </c>
      <c r="C20" s="44" t="s">
        <v>11</v>
      </c>
      <c r="D20" s="45" t="s">
        <v>36</v>
      </c>
      <c r="E20" s="46" t="s">
        <v>31</v>
      </c>
      <c r="F20" s="46" t="s">
        <v>32</v>
      </c>
      <c r="G20" s="10" t="s">
        <v>48</v>
      </c>
      <c r="H20" s="45" t="s">
        <v>36</v>
      </c>
      <c r="I20" s="24" t="s">
        <v>37</v>
      </c>
      <c r="J20" s="25" t="s">
        <v>17</v>
      </c>
      <c r="K20" s="26" t="s">
        <v>16</v>
      </c>
      <c r="M20" s="47" t="s">
        <v>41</v>
      </c>
      <c r="N20" s="48" t="s">
        <v>42</v>
      </c>
      <c r="O20" s="45" t="s">
        <v>16</v>
      </c>
      <c r="P20" s="49"/>
    </row>
    <row r="21" spans="2:16" s="16" customFormat="1" ht="18" customHeight="1" x14ac:dyDescent="0.35">
      <c r="B21" s="30" t="s">
        <v>27</v>
      </c>
      <c r="C21" s="31"/>
      <c r="D21" s="32">
        <f>-JUL!H21</f>
        <v>0</v>
      </c>
      <c r="E21" s="22"/>
      <c r="F21" s="22"/>
      <c r="G21" s="22"/>
      <c r="H21" s="50">
        <f>IF(G21=0,F21/14*(R$7-F$3),G21/14*(R$7-G$3))</f>
        <v>0</v>
      </c>
      <c r="I21" s="33">
        <f>SUM(D21:H21)</f>
        <v>0</v>
      </c>
      <c r="J21" s="51">
        <f>'PAYROLL BUDGET'!K25</f>
        <v>0</v>
      </c>
      <c r="K21" s="35">
        <f>I21-J21</f>
        <v>0</v>
      </c>
      <c r="M21" s="35">
        <f>I21+JUL!M21</f>
        <v>0</v>
      </c>
      <c r="N21" s="35">
        <f>J21+JUL!N21</f>
        <v>0</v>
      </c>
      <c r="O21" s="35">
        <f>M21-N21</f>
        <v>0</v>
      </c>
      <c r="P21" s="27"/>
    </row>
    <row r="22" spans="2:16" s="16" customFormat="1" ht="18" customHeight="1" x14ac:dyDescent="0.35">
      <c r="B22" s="37"/>
      <c r="C22" s="38"/>
      <c r="D22" s="39"/>
      <c r="E22" s="39"/>
      <c r="F22" s="39"/>
      <c r="G22" s="39"/>
      <c r="H22" s="39"/>
      <c r="I22" s="40"/>
      <c r="J22" s="41"/>
      <c r="K22" s="42"/>
      <c r="M22" s="40"/>
      <c r="N22" s="41"/>
      <c r="O22" s="42"/>
      <c r="P22" s="42"/>
    </row>
    <row r="23" spans="2:16" s="16" customFormat="1" ht="18" customHeight="1" x14ac:dyDescent="0.35">
      <c r="B23" s="43" t="s">
        <v>12</v>
      </c>
      <c r="C23" s="44" t="s">
        <v>13</v>
      </c>
      <c r="D23" s="45" t="s">
        <v>36</v>
      </c>
      <c r="E23" s="46" t="s">
        <v>31</v>
      </c>
      <c r="F23" s="46" t="s">
        <v>32</v>
      </c>
      <c r="G23" s="10" t="s">
        <v>48</v>
      </c>
      <c r="H23" s="45" t="s">
        <v>36</v>
      </c>
      <c r="I23" s="24" t="s">
        <v>37</v>
      </c>
      <c r="J23" s="25" t="s">
        <v>17</v>
      </c>
      <c r="K23" s="26" t="s">
        <v>16</v>
      </c>
      <c r="M23" s="47" t="s">
        <v>41</v>
      </c>
      <c r="N23" s="48" t="s">
        <v>42</v>
      </c>
      <c r="O23" s="45" t="s">
        <v>16</v>
      </c>
      <c r="P23" s="49"/>
    </row>
    <row r="24" spans="2:16" s="16" customFormat="1" ht="18" customHeight="1" x14ac:dyDescent="0.35">
      <c r="B24" s="30" t="s">
        <v>28</v>
      </c>
      <c r="C24" s="31"/>
      <c r="D24" s="32">
        <f>-JUL!H24</f>
        <v>0</v>
      </c>
      <c r="E24" s="22"/>
      <c r="F24" s="22"/>
      <c r="G24" s="22"/>
      <c r="H24" s="50">
        <f>IF(G24=0,F24/14*(R$7-F$3),G24/14*(R$7-G$3))</f>
        <v>0</v>
      </c>
      <c r="I24" s="33">
        <f>SUM(D24:H24)</f>
        <v>0</v>
      </c>
      <c r="J24" s="51">
        <f>'PAYROLL BUDGET'!K28</f>
        <v>0</v>
      </c>
      <c r="K24" s="35">
        <f>I24-J24</f>
        <v>0</v>
      </c>
      <c r="M24" s="35">
        <f>I24+JUL!M24</f>
        <v>0</v>
      </c>
      <c r="N24" s="35">
        <f>J24+JUL!N24</f>
        <v>0</v>
      </c>
      <c r="O24" s="35">
        <f>M24-N24</f>
        <v>0</v>
      </c>
      <c r="P24" s="27"/>
    </row>
    <row r="25" spans="2:16" s="16" customFormat="1" ht="18" customHeight="1" x14ac:dyDescent="0.35">
      <c r="B25" s="37"/>
      <c r="C25" s="38"/>
      <c r="D25" s="39"/>
      <c r="E25" s="39"/>
      <c r="F25" s="39"/>
      <c r="G25" s="39"/>
      <c r="H25" s="39"/>
      <c r="I25" s="40"/>
      <c r="J25" s="41"/>
      <c r="K25" s="42"/>
      <c r="M25" s="40"/>
      <c r="N25" s="41"/>
      <c r="O25" s="42"/>
      <c r="P25" s="42"/>
    </row>
    <row r="26" spans="2:16" s="16" customFormat="1" ht="18" customHeight="1" x14ac:dyDescent="0.35">
      <c r="B26" s="43" t="s">
        <v>14</v>
      </c>
      <c r="C26" s="44" t="s">
        <v>15</v>
      </c>
      <c r="D26" s="45" t="s">
        <v>36</v>
      </c>
      <c r="E26" s="46" t="s">
        <v>31</v>
      </c>
      <c r="F26" s="46" t="s">
        <v>32</v>
      </c>
      <c r="G26" s="10" t="s">
        <v>48</v>
      </c>
      <c r="H26" s="45" t="s">
        <v>36</v>
      </c>
      <c r="I26" s="24" t="s">
        <v>37</v>
      </c>
      <c r="J26" s="25" t="s">
        <v>17</v>
      </c>
      <c r="K26" s="26" t="s">
        <v>16</v>
      </c>
      <c r="M26" s="55" t="s">
        <v>41</v>
      </c>
      <c r="N26" s="56" t="s">
        <v>42</v>
      </c>
      <c r="O26" s="57" t="s">
        <v>16</v>
      </c>
      <c r="P26" s="58"/>
    </row>
    <row r="27" spans="2:16" ht="18" customHeight="1" x14ac:dyDescent="0.35">
      <c r="B27" s="30" t="s">
        <v>29</v>
      </c>
      <c r="C27" s="31"/>
      <c r="D27" s="32">
        <f>-JUL!H27</f>
        <v>0</v>
      </c>
      <c r="E27" s="22"/>
      <c r="F27" s="22"/>
      <c r="G27" s="22"/>
      <c r="H27" s="50">
        <f>IF(G27=0,F27/14*(R$7-F$3),G27/14*(R$7-G$3))</f>
        <v>0</v>
      </c>
      <c r="I27" s="59">
        <f>SUM(D27:H27)</f>
        <v>0</v>
      </c>
      <c r="J27" s="51">
        <f>'PAYROLL BUDGET'!K31</f>
        <v>0</v>
      </c>
      <c r="K27" s="60">
        <f>I27-J27</f>
        <v>0</v>
      </c>
      <c r="M27" s="35">
        <f>I27+JUL!M27</f>
        <v>0</v>
      </c>
      <c r="N27" s="35">
        <f>J27+JUL!N27</f>
        <v>0</v>
      </c>
      <c r="O27" s="35">
        <f>M27-N27</f>
        <v>0</v>
      </c>
      <c r="P27" s="27"/>
    </row>
    <row r="28" spans="2:16" ht="18" customHeight="1" x14ac:dyDescent="0.35"/>
    <row r="29" spans="2:16" ht="18" customHeight="1" x14ac:dyDescent="0.35">
      <c r="B29" s="61" t="s">
        <v>38</v>
      </c>
      <c r="C29" s="62"/>
      <c r="D29" s="63">
        <f>SUM(D27,D24,D21,D18,D15,D10,D7)</f>
        <v>0</v>
      </c>
      <c r="E29" s="63">
        <f t="shared" ref="E29:K29" si="1">SUM(E27,E24,E21,E18,E15,E10,E7)</f>
        <v>0</v>
      </c>
      <c r="F29" s="63">
        <f t="shared" si="1"/>
        <v>0</v>
      </c>
      <c r="G29" s="63">
        <f t="shared" si="1"/>
        <v>0</v>
      </c>
      <c r="H29" s="63">
        <f t="shared" si="1"/>
        <v>0</v>
      </c>
      <c r="I29" s="63">
        <f t="shared" si="1"/>
        <v>0</v>
      </c>
      <c r="J29" s="63">
        <f t="shared" si="1"/>
        <v>0</v>
      </c>
      <c r="K29" s="63">
        <f t="shared" si="1"/>
        <v>0</v>
      </c>
      <c r="M29" s="35">
        <f>I29+JUL!M29</f>
        <v>0</v>
      </c>
      <c r="N29" s="35">
        <f>J29+JUL!N29</f>
        <v>0</v>
      </c>
      <c r="O29" s="35">
        <f>SUM(O27,O24,O21,O18,O15,O10,O7)</f>
        <v>0</v>
      </c>
      <c r="P29" s="64"/>
    </row>
  </sheetData>
  <sheetProtection formatCells="0" formatColumns="0" formatRows="0" selectLockedCells="1"/>
  <mergeCells count="9">
    <mergeCell ref="M2:M3"/>
    <mergeCell ref="N2:N3"/>
    <mergeCell ref="O2:O3"/>
    <mergeCell ref="B2:C2"/>
    <mergeCell ref="D2:D3"/>
    <mergeCell ref="H2:H3"/>
    <mergeCell ref="I2:I3"/>
    <mergeCell ref="J2:J3"/>
    <mergeCell ref="K2:K3"/>
  </mergeCells>
  <conditionalFormatting sqref="G4:G6 G10 G13:G14 G18 G21 G27">
    <cfRule type="expression" dxfId="32" priority="4">
      <formula>$G$3="n/a"</formula>
    </cfRule>
  </conditionalFormatting>
  <conditionalFormatting sqref="G4:G6 G10 G13:G14 G18 G21 G27">
    <cfRule type="expression" dxfId="31" priority="3">
      <formula>$G$3="n/a"</formula>
    </cfRule>
  </conditionalFormatting>
  <conditionalFormatting sqref="G24">
    <cfRule type="expression" dxfId="30" priority="2">
      <formula>$G$3="n/a"</formula>
    </cfRule>
  </conditionalFormatting>
  <conditionalFormatting sqref="G24">
    <cfRule type="expression" dxfId="29" priority="1">
      <formula>$G$3="n/a"</formula>
    </cfRule>
  </conditionalFormatting>
  <pageMargins left="0.25" right="0.25" top="0.75" bottom="0.75" header="0.3" footer="0.3"/>
  <pageSetup scale="71" orientation="landscape" horizontalDpi="4294967293" verticalDpi="4294967293"/>
  <headerFooter>
    <oddFooter>&amp;C&amp;G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PAYROLL BUDGET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SUMMARY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 A. Perez, PGA</dc:creator>
  <cp:lastModifiedBy>Tom Ridge</cp:lastModifiedBy>
  <cp:lastPrinted>2012-09-12T19:34:42Z</cp:lastPrinted>
  <dcterms:created xsi:type="dcterms:W3CDTF">2012-09-07T11:57:22Z</dcterms:created>
  <dcterms:modified xsi:type="dcterms:W3CDTF">2019-02-13T20:44:50Z</dcterms:modified>
</cp:coreProperties>
</file>