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tevewilly/FileCloud/My Files/BJL/2021 Forms/"/>
    </mc:Choice>
  </mc:AlternateContent>
  <xr:revisionPtr revIDLastSave="0" documentId="8_{61A1FCC2-67D0-4B46-811F-C04DB1C34703}" xr6:coauthVersionLast="47" xr6:coauthVersionMax="47" xr10:uidLastSave="{00000000-0000-0000-0000-000000000000}"/>
  <bookViews>
    <workbookView xWindow="0" yWindow="500" windowWidth="23260" windowHeight="20220" xr2:uid="{00000000-000D-0000-FFFF-FFFF00000000}"/>
  </bookViews>
  <sheets>
    <sheet name="Operational Audit" sheetId="1" r:id="rId1"/>
    <sheet name="Audit Results and Action Plan" sheetId="2" r:id="rId2"/>
    <sheet name="Follow Up Audit" sheetId="3" r:id="rId3"/>
  </sheets>
  <definedNames>
    <definedName name="_xlnm.Print_Area" localSheetId="1">'Audit Results and Action Plan'!$B$2:$F$156</definedName>
    <definedName name="_xlnm.Print_Area" localSheetId="2">'Follow Up Audit'!$B$2:$E$104</definedName>
    <definedName name="_xlnm.Print_Area" localSheetId="0">'Operational Audit'!$B$2:$F$315</definedName>
    <definedName name="_xlnm.Print_Titles" localSheetId="1">'Audit Results and Action Plan'!$2:$4</definedName>
    <definedName name="_xlnm.Print_Titles" localSheetId="2">'Follow Up Audit'!$7:$8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" l="1"/>
  <c r="B9" i="3"/>
  <c r="B5" i="2"/>
  <c r="C5" i="2"/>
  <c r="C316" i="1" a="1"/>
  <c r="C316" i="1" s="1"/>
  <c r="D316" i="1" a="1"/>
  <c r="D316" i="1" s="1"/>
  <c r="C317" i="1" a="1"/>
  <c r="C317" i="1" s="1"/>
  <c r="D317" i="1" a="1"/>
  <c r="D317" i="1"/>
  <c r="C318" i="1" a="1"/>
  <c r="C318" i="1" s="1"/>
  <c r="D318" i="1" a="1"/>
  <c r="D318" i="1" s="1"/>
  <c r="C319" i="1" a="1"/>
  <c r="C319" i="1" s="1"/>
  <c r="D319" i="1" a="1"/>
  <c r="D319" i="1" s="1"/>
  <c r="C295" i="1" a="1"/>
  <c r="C295" i="1" s="1"/>
  <c r="D295" i="1" a="1"/>
  <c r="D295" i="1" s="1"/>
  <c r="G90" i="1"/>
  <c r="G89" i="1"/>
  <c r="G88" i="1"/>
  <c r="G87" i="1"/>
  <c r="G91" i="1"/>
  <c r="G103" i="1"/>
  <c r="G133" i="1"/>
  <c r="G189" i="1"/>
  <c r="C3" i="2" l="1"/>
  <c r="D4" i="3" l="1"/>
  <c r="H104" i="3" l="1"/>
  <c r="F104" i="3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E72" i="1" l="1"/>
  <c r="I292" i="1"/>
  <c r="G292" i="1"/>
  <c r="H292" i="1"/>
  <c r="G179" i="1"/>
  <c r="G180" i="1"/>
  <c r="G181" i="1"/>
  <c r="G182" i="1"/>
  <c r="G183" i="1"/>
  <c r="G184" i="1"/>
  <c r="G185" i="1"/>
  <c r="G186" i="1"/>
  <c r="G187" i="1"/>
  <c r="G188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178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61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45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06" i="1"/>
  <c r="G228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44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4" i="1"/>
  <c r="G135" i="1"/>
  <c r="G136" i="1"/>
  <c r="G137" i="1"/>
  <c r="G138" i="1"/>
  <c r="G139" i="1"/>
  <c r="G140" i="1"/>
  <c r="G141" i="1"/>
  <c r="G118" i="1"/>
  <c r="G92" i="1"/>
  <c r="G93" i="1"/>
  <c r="G94" i="1"/>
  <c r="G95" i="1"/>
  <c r="G96" i="1"/>
  <c r="G97" i="1"/>
  <c r="G98" i="1"/>
  <c r="G99" i="1"/>
  <c r="G100" i="1"/>
  <c r="G101" i="1"/>
  <c r="G102" i="1"/>
  <c r="G104" i="1"/>
  <c r="G105" i="1"/>
  <c r="G106" i="1"/>
  <c r="G107" i="1"/>
  <c r="G108" i="1"/>
  <c r="G109" i="1"/>
  <c r="G110" i="1"/>
  <c r="G111" i="1"/>
  <c r="G112" i="1"/>
  <c r="G113" i="1"/>
  <c r="G114" i="1"/>
  <c r="G86" i="1"/>
  <c r="G76" i="1"/>
  <c r="G77" i="1"/>
  <c r="G78" i="1"/>
  <c r="G79" i="1"/>
  <c r="G80" i="1"/>
  <c r="G81" i="1"/>
  <c r="G82" i="1"/>
  <c r="G83" i="1"/>
  <c r="G75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58" i="1"/>
  <c r="G48" i="1"/>
  <c r="G49" i="1"/>
  <c r="G50" i="1"/>
  <c r="G51" i="1"/>
  <c r="G52" i="1"/>
  <c r="G53" i="1"/>
  <c r="G54" i="1"/>
  <c r="G46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12" i="1"/>
  <c r="D142" i="1" l="1"/>
  <c r="C284" i="1" s="1"/>
  <c r="C96" i="3" s="1"/>
  <c r="D258" i="1"/>
  <c r="C289" i="1" s="1"/>
  <c r="C101" i="3" s="1"/>
  <c r="D276" i="1"/>
  <c r="C290" i="1" s="1"/>
  <c r="C102" i="3" s="1"/>
  <c r="D243" i="1"/>
  <c r="C288" i="1" s="1"/>
  <c r="C100" i="3" s="1"/>
  <c r="D204" i="1"/>
  <c r="C286" i="1" s="1"/>
  <c r="C98" i="3" s="1"/>
  <c r="D226" i="1"/>
  <c r="C287" i="1" s="1"/>
  <c r="C99" i="3" s="1"/>
  <c r="D176" i="1"/>
  <c r="C285" i="1" s="1"/>
  <c r="C97" i="3" s="1"/>
  <c r="D84" i="1"/>
  <c r="C282" i="1" s="1"/>
  <c r="C94" i="3" s="1"/>
  <c r="E258" i="1"/>
  <c r="E289" i="1" s="1"/>
  <c r="E142" i="1"/>
  <c r="E284" i="1" s="1"/>
  <c r="D72" i="1"/>
  <c r="C281" i="1" s="1"/>
  <c r="C93" i="3" s="1"/>
  <c r="D55" i="1"/>
  <c r="C280" i="1" s="1"/>
  <c r="C92" i="3" s="1"/>
  <c r="D115" i="1"/>
  <c r="C283" i="1" s="1"/>
  <c r="C95" i="3" s="1"/>
  <c r="D44" i="1"/>
  <c r="C279" i="1" s="1"/>
  <c r="C91" i="3" s="1"/>
  <c r="E84" i="1"/>
  <c r="E282" i="1" s="1"/>
  <c r="E276" i="1" l="1"/>
  <c r="E290" i="1" s="1"/>
  <c r="E204" i="1"/>
  <c r="E286" i="1" s="1"/>
  <c r="E115" i="1"/>
  <c r="E283" i="1" s="1"/>
  <c r="E226" i="1"/>
  <c r="E287" i="1" s="1"/>
  <c r="E243" i="1"/>
  <c r="E288" i="1" s="1"/>
  <c r="E176" i="1"/>
  <c r="E285" i="1" s="1"/>
  <c r="E44" i="1"/>
  <c r="E55" i="1"/>
  <c r="E280" i="1" s="1"/>
  <c r="E292" i="1"/>
  <c r="E281" i="1"/>
  <c r="E279" i="1" l="1"/>
  <c r="D299" i="1" s="1" a="1"/>
  <c r="D299" i="1" s="1"/>
  <c r="C13" i="2" s="1"/>
  <c r="C13" i="3" s="1"/>
  <c r="D296" i="1" l="1" a="1"/>
  <c r="D296" i="1" s="1"/>
  <c r="C7" i="2" s="1"/>
  <c r="C10" i="3" s="1"/>
  <c r="C296" i="1" a="1"/>
  <c r="C296" i="1" s="1"/>
  <c r="B7" i="2" s="1"/>
  <c r="B10" i="3" s="1"/>
  <c r="B93" i="2"/>
  <c r="B53" i="3" s="1"/>
  <c r="B89" i="2"/>
  <c r="B51" i="3" s="1"/>
  <c r="C95" i="2"/>
  <c r="C54" i="3" s="1"/>
  <c r="C99" i="2"/>
  <c r="C56" i="3" s="1"/>
  <c r="C103" i="2"/>
  <c r="C58" i="3" s="1"/>
  <c r="C107" i="2"/>
  <c r="C111" i="2"/>
  <c r="C115" i="2"/>
  <c r="C68" i="3" s="1"/>
  <c r="C119" i="2"/>
  <c r="C70" i="3" s="1"/>
  <c r="B133" i="2"/>
  <c r="B77" i="3" s="1"/>
  <c r="B129" i="2"/>
  <c r="B75" i="3" s="1"/>
  <c r="B155" i="2"/>
  <c r="B88" i="3" s="1"/>
  <c r="B151" i="2"/>
  <c r="B86" i="3" s="1"/>
  <c r="B147" i="2"/>
  <c r="B84" i="3" s="1"/>
  <c r="B143" i="2"/>
  <c r="B82" i="3" s="1"/>
  <c r="B139" i="2"/>
  <c r="B80" i="3" s="1"/>
  <c r="C91" i="2"/>
  <c r="C52" i="3" s="1"/>
  <c r="B97" i="2"/>
  <c r="B55" i="3" s="1"/>
  <c r="B101" i="2"/>
  <c r="B57" i="3" s="1"/>
  <c r="B105" i="2"/>
  <c r="B59" i="3" s="1"/>
  <c r="B109" i="2"/>
  <c r="B113" i="2"/>
  <c r="B117" i="2"/>
  <c r="B69" i="3" s="1"/>
  <c r="B121" i="2"/>
  <c r="B71" i="3" s="1"/>
  <c r="B123" i="2"/>
  <c r="B72" i="3" s="1"/>
  <c r="B125" i="2"/>
  <c r="B73" i="3" s="1"/>
  <c r="B127" i="2"/>
  <c r="B74" i="3" s="1"/>
  <c r="C135" i="2"/>
  <c r="C78" i="3" s="1"/>
  <c r="C131" i="2"/>
  <c r="C76" i="3" s="1"/>
  <c r="C153" i="2"/>
  <c r="C87" i="3" s="1"/>
  <c r="C149" i="2"/>
  <c r="C85" i="3" s="1"/>
  <c r="C145" i="2"/>
  <c r="C83" i="3" s="1"/>
  <c r="C141" i="2"/>
  <c r="C81" i="3" s="1"/>
  <c r="C137" i="2"/>
  <c r="C79" i="3" s="1"/>
  <c r="C89" i="2"/>
  <c r="C51" i="3" s="1"/>
  <c r="C93" i="2"/>
  <c r="C53" i="3" s="1"/>
  <c r="B95" i="2"/>
  <c r="B54" i="3" s="1"/>
  <c r="B91" i="2"/>
  <c r="B52" i="3" s="1"/>
  <c r="B87" i="2"/>
  <c r="B50" i="3" s="1"/>
  <c r="C97" i="2"/>
  <c r="C55" i="3" s="1"/>
  <c r="C101" i="2"/>
  <c r="C57" i="3" s="1"/>
  <c r="C109" i="2"/>
  <c r="C113" i="2"/>
  <c r="C117" i="2"/>
  <c r="C69" i="3" s="1"/>
  <c r="B135" i="2"/>
  <c r="B78" i="3" s="1"/>
  <c r="B131" i="2"/>
  <c r="B76" i="3" s="1"/>
  <c r="B153" i="2"/>
  <c r="B87" i="3" s="1"/>
  <c r="B149" i="2"/>
  <c r="B85" i="3" s="1"/>
  <c r="B145" i="2"/>
  <c r="B83" i="3" s="1"/>
  <c r="B141" i="2"/>
  <c r="B81" i="3" s="1"/>
  <c r="B137" i="2"/>
  <c r="B79" i="3" s="1"/>
  <c r="C87" i="2"/>
  <c r="C50" i="3" s="1"/>
  <c r="B99" i="2"/>
  <c r="B56" i="3" s="1"/>
  <c r="B103" i="2"/>
  <c r="B58" i="3" s="1"/>
  <c r="B119" i="2"/>
  <c r="B70" i="3" s="1"/>
  <c r="C121" i="2"/>
  <c r="C71" i="3" s="1"/>
  <c r="C123" i="2"/>
  <c r="C72" i="3" s="1"/>
  <c r="C125" i="2"/>
  <c r="C73" i="3" s="1"/>
  <c r="C127" i="2"/>
  <c r="C74" i="3" s="1"/>
  <c r="C133" i="2"/>
  <c r="C77" i="3" s="1"/>
  <c r="C129" i="2"/>
  <c r="C75" i="3" s="1"/>
  <c r="C155" i="2"/>
  <c r="C88" i="3" s="1"/>
  <c r="C151" i="2"/>
  <c r="C86" i="3" s="1"/>
  <c r="C147" i="2"/>
  <c r="C84" i="3" s="1"/>
  <c r="C143" i="2"/>
  <c r="C82" i="3" s="1"/>
  <c r="C139" i="2"/>
  <c r="C80" i="3" s="1"/>
  <c r="D298" i="1" a="1"/>
  <c r="D298" i="1" s="1"/>
  <c r="C11" i="2" s="1"/>
  <c r="C12" i="3" s="1"/>
  <c r="D297" i="1" a="1"/>
  <c r="D297" i="1" s="1"/>
  <c r="C297" i="1" a="1"/>
  <c r="C297" i="1" s="1"/>
  <c r="B9" i="2" s="1"/>
  <c r="B11" i="3" s="1"/>
  <c r="C298" i="1" a="1"/>
  <c r="C298" i="1" s="1"/>
  <c r="B11" i="2" s="1"/>
  <c r="B12" i="3" s="1"/>
  <c r="C299" i="1" a="1"/>
  <c r="C299" i="1" s="1"/>
  <c r="B13" i="2" s="1"/>
  <c r="B13" i="3" s="1"/>
  <c r="C85" i="2"/>
  <c r="B85" i="2"/>
  <c r="C83" i="2"/>
  <c r="C48" i="3" s="1"/>
  <c r="B83" i="2"/>
  <c r="B48" i="3" s="1"/>
  <c r="C81" i="2"/>
  <c r="C47" i="3" s="1"/>
  <c r="B81" i="2"/>
  <c r="B47" i="3" s="1"/>
  <c r="C79" i="2"/>
  <c r="C46" i="3" s="1"/>
  <c r="B79" i="2"/>
  <c r="B46" i="3" s="1"/>
  <c r="C77" i="2"/>
  <c r="C45" i="3" s="1"/>
  <c r="B77" i="2"/>
  <c r="B45" i="3" s="1"/>
  <c r="C75" i="2"/>
  <c r="C44" i="3" s="1"/>
  <c r="B75" i="2"/>
  <c r="B44" i="3" s="1"/>
  <c r="C73" i="2"/>
  <c r="C43" i="3" s="1"/>
  <c r="B73" i="2"/>
  <c r="B43" i="3" s="1"/>
  <c r="C71" i="2"/>
  <c r="C42" i="3" s="1"/>
  <c r="B71" i="2"/>
  <c r="B42" i="3" s="1"/>
  <c r="C69" i="2"/>
  <c r="C41" i="3" s="1"/>
  <c r="B69" i="2"/>
  <c r="B41" i="3" s="1"/>
  <c r="C67" i="2"/>
  <c r="C40" i="3" s="1"/>
  <c r="B67" i="2"/>
  <c r="B40" i="3" s="1"/>
  <c r="C65" i="2"/>
  <c r="C39" i="3" s="1"/>
  <c r="B65" i="2"/>
  <c r="B39" i="3" s="1"/>
  <c r="C63" i="2"/>
  <c r="C38" i="3" s="1"/>
  <c r="B63" i="2"/>
  <c r="B38" i="3" s="1"/>
  <c r="C61" i="2"/>
  <c r="C37" i="3" s="1"/>
  <c r="B61" i="2"/>
  <c r="B37" i="3" s="1"/>
  <c r="C59" i="2"/>
  <c r="C36" i="3" s="1"/>
  <c r="B59" i="2"/>
  <c r="B36" i="3" s="1"/>
  <c r="C57" i="2"/>
  <c r="C35" i="3" s="1"/>
  <c r="B57" i="2"/>
  <c r="B35" i="3" s="1"/>
  <c r="C55" i="2"/>
  <c r="C34" i="3" s="1"/>
  <c r="B55" i="2"/>
  <c r="B34" i="3" s="1"/>
  <c r="C53" i="2"/>
  <c r="C33" i="3" s="1"/>
  <c r="B53" i="2"/>
  <c r="B33" i="3" s="1"/>
  <c r="C51" i="2"/>
  <c r="C32" i="3" s="1"/>
  <c r="B51" i="2"/>
  <c r="B32" i="3" s="1"/>
  <c r="C49" i="2"/>
  <c r="C31" i="3" s="1"/>
  <c r="B49" i="2"/>
  <c r="B31" i="3" s="1"/>
  <c r="C47" i="2"/>
  <c r="C30" i="3" s="1"/>
  <c r="B47" i="2"/>
  <c r="B30" i="3" s="1"/>
  <c r="D315" i="1" a="1"/>
  <c r="D315" i="1" s="1"/>
  <c r="C45" i="2" s="1"/>
  <c r="C29" i="3" s="1"/>
  <c r="C315" i="1" a="1"/>
  <c r="C315" i="1" s="1"/>
  <c r="B45" i="2" s="1"/>
  <c r="B29" i="3" s="1"/>
  <c r="D314" i="1" a="1"/>
  <c r="D314" i="1" s="1"/>
  <c r="C43" i="2" s="1"/>
  <c r="C28" i="3" s="1"/>
  <c r="C314" i="1" a="1"/>
  <c r="C314" i="1" s="1"/>
  <c r="B43" i="2" s="1"/>
  <c r="B28" i="3" s="1"/>
  <c r="D313" i="1" a="1"/>
  <c r="D313" i="1" s="1"/>
  <c r="C41" i="2" s="1"/>
  <c r="C27" i="3" s="1"/>
  <c r="C313" i="1" a="1"/>
  <c r="C313" i="1" s="1"/>
  <c r="B41" i="2" s="1"/>
  <c r="B27" i="3" s="1"/>
  <c r="D312" i="1" a="1"/>
  <c r="D312" i="1" s="1"/>
  <c r="C39" i="2" s="1"/>
  <c r="C26" i="3" s="1"/>
  <c r="C312" i="1" a="1"/>
  <c r="C312" i="1" s="1"/>
  <c r="B39" i="2" s="1"/>
  <c r="B26" i="3" s="1"/>
  <c r="D311" i="1" a="1"/>
  <c r="D311" i="1" s="1"/>
  <c r="C37" i="2" s="1"/>
  <c r="C25" i="3" s="1"/>
  <c r="C311" i="1" a="1"/>
  <c r="C311" i="1" s="1"/>
  <c r="B37" i="2" s="1"/>
  <c r="B25" i="3" s="1"/>
  <c r="D310" i="1" a="1"/>
  <c r="D310" i="1" s="1"/>
  <c r="C35" i="2" s="1"/>
  <c r="C24" i="3" s="1"/>
  <c r="C310" i="1" a="1"/>
  <c r="C310" i="1" s="1"/>
  <c r="B35" i="2" s="1"/>
  <c r="B24" i="3" s="1"/>
  <c r="D309" i="1" a="1"/>
  <c r="D309" i="1" s="1"/>
  <c r="C33" i="2" s="1"/>
  <c r="C23" i="3" s="1"/>
  <c r="C309" i="1" a="1"/>
  <c r="C309" i="1" s="1"/>
  <c r="B33" i="2" s="1"/>
  <c r="B23" i="3" s="1"/>
  <c r="D308" i="1" a="1"/>
  <c r="D308" i="1" s="1"/>
  <c r="C31" i="2" s="1"/>
  <c r="C22" i="3" s="1"/>
  <c r="C308" i="1" a="1"/>
  <c r="C308" i="1" s="1"/>
  <c r="B31" i="2" s="1"/>
  <c r="B22" i="3" s="1"/>
  <c r="D307" i="1" a="1"/>
  <c r="D307" i="1" s="1"/>
  <c r="C29" i="2" s="1"/>
  <c r="C21" i="3" s="1"/>
  <c r="C307" i="1" a="1"/>
  <c r="C307" i="1" s="1"/>
  <c r="B29" i="2" s="1"/>
  <c r="B21" i="3" s="1"/>
  <c r="D306" i="1" a="1"/>
  <c r="D306" i="1" s="1"/>
  <c r="C27" i="2" s="1"/>
  <c r="C20" i="3" s="1"/>
  <c r="C306" i="1" a="1"/>
  <c r="C306" i="1" s="1"/>
  <c r="B27" i="2" s="1"/>
  <c r="B20" i="3" s="1"/>
  <c r="D305" i="1" a="1"/>
  <c r="D305" i="1" s="1"/>
  <c r="C25" i="2" s="1"/>
  <c r="C19" i="3" s="1"/>
  <c r="C305" i="1" a="1"/>
  <c r="C305" i="1" s="1"/>
  <c r="B25" i="2" s="1"/>
  <c r="B19" i="3" s="1"/>
  <c r="D304" i="1" a="1"/>
  <c r="D304" i="1" s="1"/>
  <c r="C23" i="2" s="1"/>
  <c r="C18" i="3" s="1"/>
  <c r="C304" i="1" a="1"/>
  <c r="C304" i="1" s="1"/>
  <c r="B23" i="2" s="1"/>
  <c r="B18" i="3" s="1"/>
  <c r="D303" i="1" a="1"/>
  <c r="D303" i="1" s="1"/>
  <c r="C21" i="2" s="1"/>
  <c r="C17" i="3" s="1"/>
  <c r="C303" i="1" a="1"/>
  <c r="C303" i="1" s="1"/>
  <c r="B21" i="2" s="1"/>
  <c r="B17" i="3" s="1"/>
  <c r="D302" i="1" a="1"/>
  <c r="D302" i="1" s="1"/>
  <c r="C19" i="2" s="1"/>
  <c r="C16" i="3" s="1"/>
  <c r="C302" i="1" a="1"/>
  <c r="C302" i="1" s="1"/>
  <c r="B19" i="2" s="1"/>
  <c r="B16" i="3" s="1"/>
  <c r="D301" i="1" a="1"/>
  <c r="D301" i="1" s="1"/>
  <c r="C17" i="2" s="1"/>
  <c r="C15" i="3" s="1"/>
  <c r="C301" i="1" a="1"/>
  <c r="C301" i="1" s="1"/>
  <c r="B17" i="2" s="1"/>
  <c r="B15" i="3" s="1"/>
  <c r="D300" i="1" a="1"/>
  <c r="D300" i="1" s="1"/>
  <c r="C15" i="2" s="1"/>
  <c r="C14" i="3" s="1"/>
  <c r="C300" i="1" a="1"/>
  <c r="C300" i="1" s="1"/>
  <c r="B15" i="2" s="1"/>
  <c r="B14" i="3" s="1"/>
  <c r="B111" i="2" l="1"/>
  <c r="B106" i="2"/>
  <c r="C63" i="3"/>
  <c r="C67" i="3"/>
  <c r="C105" i="2"/>
  <c r="C59" i="3" s="1"/>
  <c r="C104" i="2"/>
  <c r="B61" i="3"/>
  <c r="B65" i="3"/>
  <c r="C62" i="3"/>
  <c r="C66" i="3"/>
  <c r="C9" i="2"/>
  <c r="C11" i="3" s="1"/>
  <c r="B108" i="2"/>
  <c r="B115" i="2"/>
  <c r="B68" i="3" s="1"/>
  <c r="B107" i="2"/>
  <c r="B104" i="2"/>
  <c r="C61" i="3"/>
  <c r="C65" i="3"/>
  <c r="B63" i="3"/>
  <c r="B67" i="3"/>
  <c r="C60" i="3"/>
  <c r="C64" i="3"/>
  <c r="C49" i="3"/>
  <c r="B49" i="3"/>
  <c r="B60" i="3" l="1"/>
  <c r="B64" i="3"/>
  <c r="B62" i="3"/>
  <c r="B66" i="3"/>
  <c r="G92" i="3" l="1"/>
  <c r="D92" i="3" s="1"/>
  <c r="G101" i="3"/>
  <c r="D101" i="3" s="1"/>
  <c r="G93" i="3"/>
  <c r="D93" i="3" s="1"/>
  <c r="G98" i="3"/>
  <c r="D98" i="3" s="1"/>
  <c r="G102" i="3"/>
  <c r="D102" i="3" s="1"/>
  <c r="G99" i="3"/>
  <c r="D99" i="3" s="1"/>
  <c r="G96" i="3"/>
  <c r="D96" i="3" s="1"/>
  <c r="G94" i="3"/>
  <c r="D94" i="3" s="1"/>
  <c r="G97" i="3"/>
  <c r="D97" i="3" s="1"/>
  <c r="G100" i="3"/>
  <c r="D100" i="3" s="1"/>
  <c r="G103" i="3"/>
  <c r="G91" i="3"/>
  <c r="D91" i="3" s="1"/>
  <c r="G95" i="3"/>
  <c r="D95" i="3" s="1"/>
  <c r="G104" i="3" l="1"/>
  <c r="D104" i="3" s="1"/>
</calcChain>
</file>

<file path=xl/sharedStrings.xml><?xml version="1.0" encoding="utf-8"?>
<sst xmlns="http://schemas.openxmlformats.org/spreadsheetml/2006/main" count="553" uniqueCount="298">
  <si>
    <t>OPERATIONAL REVIEW</t>
  </si>
  <si>
    <t>Club</t>
  </si>
  <si>
    <t>Date</t>
  </si>
  <si>
    <t>Performed By</t>
  </si>
  <si>
    <t>Pro Shop</t>
  </si>
  <si>
    <t>Answer Yes, No, Or N/A</t>
  </si>
  <si>
    <t>Staff in uniform with name tag</t>
  </si>
  <si>
    <t>NO</t>
  </si>
  <si>
    <t>What is your current pro shop inventory amount in dollars?  Were they close?</t>
  </si>
  <si>
    <t>YES</t>
  </si>
  <si>
    <t>First aid kits and/or defibrillator available</t>
  </si>
  <si>
    <t>Required federal and state posters are displayed (including new E-Verify, OSHA)</t>
  </si>
  <si>
    <t>Time clocks are working and accurate</t>
  </si>
  <si>
    <t>Bulletin boards are full and documents are laminated</t>
  </si>
  <si>
    <t>All merchandise is priced</t>
  </si>
  <si>
    <t>Merchandise is folded and displayed perfectly</t>
  </si>
  <si>
    <t>Displays are fresh and new</t>
  </si>
  <si>
    <t>Windows and mirrors are clean</t>
  </si>
  <si>
    <t>All light bulbs are working</t>
  </si>
  <si>
    <t>Counters are clean and free of clutter</t>
  </si>
  <si>
    <t>Storage room is orderly and neat</t>
  </si>
  <si>
    <t>Vents are clean</t>
  </si>
  <si>
    <t>Shelves, displays, etc. are free of dust and lint</t>
  </si>
  <si>
    <t>No post it notes on walls or computers</t>
  </si>
  <si>
    <t>Club information and flyers are displayed</t>
  </si>
  <si>
    <t>Drawers and cabinets are neat and orderly</t>
  </si>
  <si>
    <t>No manufacturers displays are in use</t>
  </si>
  <si>
    <t>All merchandise removed from wrappers/bags</t>
  </si>
  <si>
    <t>Proximity markers are new and customized for events</t>
  </si>
  <si>
    <t xml:space="preserve"> </t>
  </si>
  <si>
    <t>No handwritten signs or posters</t>
  </si>
  <si>
    <t>Handicap computer and records are complete</t>
  </si>
  <si>
    <t>Regular priced clubs are not used as demos</t>
  </si>
  <si>
    <t>Lost and found area in use and dated</t>
  </si>
  <si>
    <t xml:space="preserve">Security system is operational </t>
  </si>
  <si>
    <t>Gift certificates are numbered, recorded, and stored</t>
  </si>
  <si>
    <t>Run Report of comp log</t>
  </si>
  <si>
    <t>Run Report of void log</t>
  </si>
  <si>
    <t>N/A</t>
  </si>
  <si>
    <t>Trade-outs listed with amounts and product traded</t>
  </si>
  <si>
    <t>Petty cash is correct and accounted for</t>
  </si>
  <si>
    <t>Cart rental agreement is in use</t>
  </si>
  <si>
    <t>Driving Range</t>
  </si>
  <si>
    <t xml:space="preserve">Range balls are in good condition </t>
  </si>
  <si>
    <t>Have the range balls been changed out in the last 6 to 9 months?</t>
  </si>
  <si>
    <t>Ropes, chairs, and bag stands are orderly</t>
  </si>
  <si>
    <t>Flagpoles are straight and in good shape</t>
  </si>
  <si>
    <t>Divots filled with sand; range top-dressed</t>
  </si>
  <si>
    <t>Range dispenser working and clean</t>
  </si>
  <si>
    <t>Mats are in good condition</t>
  </si>
  <si>
    <t>Tee is free of divots, broken tees, etc.</t>
  </si>
  <si>
    <t>Ball washers are operational and clean</t>
  </si>
  <si>
    <t>Golf Carts</t>
  </si>
  <si>
    <t>Staff is in uniform with name tag</t>
  </si>
  <si>
    <t>Carts are very clean and in good shape</t>
  </si>
  <si>
    <t>Cart batteries are properly maintained and working</t>
  </si>
  <si>
    <t>Cart rotation plan in place</t>
  </si>
  <si>
    <t>Cart maintenance records kept and current</t>
  </si>
  <si>
    <t>Carts in need of maintenance board in use</t>
  </si>
  <si>
    <t>Wash area is clean and orderly</t>
  </si>
  <si>
    <t>Rental sets are complete</t>
  </si>
  <si>
    <t>Club storage area is clean, orderly, and secured</t>
  </si>
  <si>
    <t>Time clock is working</t>
  </si>
  <si>
    <t>Inventory of member clubs stored done monthly</t>
  </si>
  <si>
    <t>Golf car message holders are in use and current</t>
  </si>
  <si>
    <t>Scorecards are well supplied and current</t>
  </si>
  <si>
    <t>Bag racks are clean and painted</t>
  </si>
  <si>
    <r>
      <t>Restrooms/</t>
    </r>
    <r>
      <rPr>
        <b/>
        <sz val="8"/>
        <color indexed="8"/>
        <rFont val="Calibri"/>
        <family val="2"/>
        <scheme val="minor"/>
      </rPr>
      <t xml:space="preserve"> </t>
    </r>
    <r>
      <rPr>
        <b/>
        <sz val="18"/>
        <color indexed="8"/>
        <rFont val="Calibri"/>
        <family val="2"/>
        <scheme val="minor"/>
      </rPr>
      <t>Locker Rooms</t>
    </r>
  </si>
  <si>
    <t>Locker name plates are current</t>
  </si>
  <si>
    <t>Locker tops are clean and free of dust</t>
  </si>
  <si>
    <t>Floor is clean</t>
  </si>
  <si>
    <t>Doors and walls clean</t>
  </si>
  <si>
    <t>Sinks and mirror clean</t>
  </si>
  <si>
    <t>Toilets and urinals clean</t>
  </si>
  <si>
    <t>Toilet paper and towels well stocked</t>
  </si>
  <si>
    <t>Trash cans are clean and lined. Liner is not visible</t>
  </si>
  <si>
    <t>Magazines and newspapers available and current</t>
  </si>
  <si>
    <t>Administrative</t>
  </si>
  <si>
    <t>Offices are neat, clean, and orderly</t>
  </si>
  <si>
    <t>All club collateral is neat, clean, and presentable</t>
  </si>
  <si>
    <t>All logos match the primary logo of the club</t>
  </si>
  <si>
    <t>Safety Audit is Complete (no older than 30 days)</t>
  </si>
  <si>
    <t>All templates follow the branding provided to the club</t>
  </si>
  <si>
    <t>All files are orderly, labeled, and complete</t>
  </si>
  <si>
    <t>Music in clubhouse is turned on</t>
  </si>
  <si>
    <t>Phone stree is working and recording current</t>
  </si>
  <si>
    <t>Employee files are complete and locked</t>
  </si>
  <si>
    <t>Walls are free of nicks and smudges</t>
  </si>
  <si>
    <t>High Fives awarded this period?</t>
  </si>
  <si>
    <t>Bobby Jones and Carpe Diem are available and are the current editions</t>
  </si>
  <si>
    <t>Checkbook is secured</t>
  </si>
  <si>
    <t>Safe is locked and secured</t>
  </si>
  <si>
    <t>No more than one bank deposit is in the safe</t>
  </si>
  <si>
    <t>Master calendar is up to date and neat</t>
  </si>
  <si>
    <t>Manager on Duty schedule is posted</t>
  </si>
  <si>
    <t>Club web site is current and fresh</t>
  </si>
  <si>
    <t>Membership records are complete and orderly</t>
  </si>
  <si>
    <t>Security camera system working and current</t>
  </si>
  <si>
    <t>Expense reports filed and up to date</t>
  </si>
  <si>
    <t>Club website is error free and current</t>
  </si>
  <si>
    <t>Annual reviews are being done (Hourly FTE (June) -  Dept. Heads (January)</t>
  </si>
  <si>
    <t>90 day Introductory Period reviews are being done</t>
  </si>
  <si>
    <t>Orientation is being done in first 7 days of work</t>
  </si>
  <si>
    <t>All club managers have digital email signatures</t>
  </si>
  <si>
    <t>Incident Reports filed</t>
  </si>
  <si>
    <t>Computer files are backed up</t>
  </si>
  <si>
    <t>Daily cash sales report run and cash counted and secure</t>
  </si>
  <si>
    <t>Food Service</t>
  </si>
  <si>
    <t>Required federal and state posters are displayed (including new E-)</t>
  </si>
  <si>
    <t>State and local licenses displayed</t>
  </si>
  <si>
    <t>Recipe/Core Card for each menu item</t>
  </si>
  <si>
    <t>Alcohol not in use is stored and locked</t>
  </si>
  <si>
    <t>All servers trained with Alcohol Training Manual and Server and Host Manual</t>
  </si>
  <si>
    <t>Grills and hoods clean</t>
  </si>
  <si>
    <t>Vents clean</t>
  </si>
  <si>
    <t>Windows, walls, and doors clean</t>
  </si>
  <si>
    <t>Floors are spotless</t>
  </si>
  <si>
    <t>No trash or boxes sitting outside kitchen</t>
  </si>
  <si>
    <t>All light bulbs working</t>
  </si>
  <si>
    <t>Fire extinguisher working and current</t>
  </si>
  <si>
    <t>Storage areas clean and orderly</t>
  </si>
  <si>
    <t>Television and/or music is on</t>
  </si>
  <si>
    <t>Customer tables and chairs clean and orderly</t>
  </si>
  <si>
    <t>Napkins and utensils are available</t>
  </si>
  <si>
    <t>Condiments readily available and filled</t>
  </si>
  <si>
    <t>Nicks and smudges on walls repainted</t>
  </si>
  <si>
    <t>Door kick plates installed and clean</t>
  </si>
  <si>
    <t>Deck chairs working and clean</t>
  </si>
  <si>
    <t>Deck umbrellas in use properly or stored</t>
  </si>
  <si>
    <t>Beverage carts are clean and working</t>
  </si>
  <si>
    <t>Beverage cart check out system in use</t>
  </si>
  <si>
    <t>Food Safety</t>
  </si>
  <si>
    <t>Delivery temperatures documented and maintained</t>
  </si>
  <si>
    <t>Temperature logs available and in use</t>
  </si>
  <si>
    <t>No sick or symptomatic food handlers on duty</t>
  </si>
  <si>
    <t>No smoking, gum, or tobacco in food areas</t>
  </si>
  <si>
    <t>Gloves and bandages available</t>
  </si>
  <si>
    <t>Hair restraints worn in food service areas</t>
  </si>
  <si>
    <t>Proper hand washing being done</t>
  </si>
  <si>
    <t>Gloves in use when required</t>
  </si>
  <si>
    <t>Hand washing sink used only for hand washing</t>
  </si>
  <si>
    <t>Soap available at all hand washing sinks</t>
  </si>
  <si>
    <t>Single use towels available for hand washing</t>
  </si>
  <si>
    <t>Food packages in proper condition</t>
  </si>
  <si>
    <t>Food hierarchy in use in storage</t>
  </si>
  <si>
    <t>Food stored in packages, containers, or wrappings</t>
  </si>
  <si>
    <t>Food utensils are stored properly</t>
  </si>
  <si>
    <t xml:space="preserve">3 compartment sink properly sanitized </t>
  </si>
  <si>
    <t>Test kits/sanitizer strips available</t>
  </si>
  <si>
    <t>Utensils air dried before stacking</t>
  </si>
  <si>
    <t>Wiping cloths used and stored properly</t>
  </si>
  <si>
    <t>Reheating done rapidly</t>
  </si>
  <si>
    <t>Prepped ready-to-eat food time and date labeled</t>
  </si>
  <si>
    <t>Commercially prepared food dated when opened</t>
  </si>
  <si>
    <t>No expired products present</t>
  </si>
  <si>
    <t>Accurate food thermometer available</t>
  </si>
  <si>
    <t>Only approved chemicals are present</t>
  </si>
  <si>
    <t>MSDS sheet available for all chemicals</t>
  </si>
  <si>
    <t>Chemicals labeled and stored</t>
  </si>
  <si>
    <t>No pest or rodent activity observed</t>
  </si>
  <si>
    <t>Sewage not backed up into facility</t>
  </si>
  <si>
    <t>Hot and cold water working</t>
  </si>
  <si>
    <t>Back flow prevention present at all sinks</t>
  </si>
  <si>
    <t>Dumpster area very clean and doors closed</t>
  </si>
  <si>
    <t>Golf Course</t>
  </si>
  <si>
    <t>Greens in good condition</t>
  </si>
  <si>
    <t>Tees in good condition</t>
  </si>
  <si>
    <t>Fairways in good condition</t>
  </si>
  <si>
    <t>Native areas free of large weeds, fennels, etc.</t>
  </si>
  <si>
    <t>Trash receptacles clean</t>
  </si>
  <si>
    <t>Ball washers clean with towels</t>
  </si>
  <si>
    <t>Flags and flagpoles new and clean</t>
  </si>
  <si>
    <t>Tee markers neat and complete</t>
  </si>
  <si>
    <t xml:space="preserve">Bunker rakes unbroken and orderly </t>
  </si>
  <si>
    <t xml:space="preserve">Bunkers edged and weed free </t>
  </si>
  <si>
    <t>Worn walkups and cart exits roped</t>
  </si>
  <si>
    <t>Landscape beds clean, edged, and weed free</t>
  </si>
  <si>
    <t>Course restrooms clean and supplied</t>
  </si>
  <si>
    <t>Signage complete and professionally displayed</t>
  </si>
  <si>
    <t>Yardage markings complete and correct</t>
  </si>
  <si>
    <t>Yardage plates and markers cleanly edged</t>
  </si>
  <si>
    <t>Directional signage complete</t>
  </si>
  <si>
    <t>Cart path curbing edged and clean</t>
  </si>
  <si>
    <t>Entry features mulched and landscaped</t>
  </si>
  <si>
    <t>Out of bounds and hazards marked or staked</t>
  </si>
  <si>
    <t>Ropes stakes tight and upright</t>
  </si>
  <si>
    <t>Irrigation house clean and orderly</t>
  </si>
  <si>
    <t>Bridge planking and rails safe and nailed down</t>
  </si>
  <si>
    <t>Hole cups cut crisply and not on steep slopes</t>
  </si>
  <si>
    <t>Water coolers very clean and full</t>
  </si>
  <si>
    <t>Workers wearing safety glasses and equipment</t>
  </si>
  <si>
    <t>Maintenance</t>
  </si>
  <si>
    <t>Crew is in uniform</t>
  </si>
  <si>
    <t>First aid kit is available</t>
  </si>
  <si>
    <t>Equipment is clean</t>
  </si>
  <si>
    <t>Equipment repair records are current and on file</t>
  </si>
  <si>
    <t>Tools are organized and locked</t>
  </si>
  <si>
    <t>Chemicals are stored, organized, and inventoried</t>
  </si>
  <si>
    <t>Fertilizers are stored, organized, and inventoried</t>
  </si>
  <si>
    <t>Restrooms are clean and supplied</t>
  </si>
  <si>
    <t>Offices are neat, clean, and organized</t>
  </si>
  <si>
    <t>Office files are orderly and complete</t>
  </si>
  <si>
    <t>Assignment board is used and up to date</t>
  </si>
  <si>
    <t>Exterior grounds are clean and organized</t>
  </si>
  <si>
    <t>Fuel pumps are locked and secure</t>
  </si>
  <si>
    <t>Current log on fuel pump use</t>
  </si>
  <si>
    <t>Daily log or diary in use and complete</t>
  </si>
  <si>
    <t>Safety meetings held monthly and documented</t>
  </si>
  <si>
    <t>Fire extinguisher available and current</t>
  </si>
  <si>
    <t>Refrigerator clean and legal</t>
  </si>
  <si>
    <t>Clubhouse Grounds</t>
  </si>
  <si>
    <t>Entrance sign in good condition</t>
  </si>
  <si>
    <t>Curbs painted red where needed for safety</t>
  </si>
  <si>
    <t>Shoe cleaners working and in good condition</t>
  </si>
  <si>
    <t>Landscaping in good condition</t>
  </si>
  <si>
    <t>Beds free of weeds and trash</t>
  </si>
  <si>
    <t>Worn areas repaired or roped off</t>
  </si>
  <si>
    <t>Parking lot clean, orderly, and striped</t>
  </si>
  <si>
    <t xml:space="preserve">Parking lot lights all working </t>
  </si>
  <si>
    <t>Company Associate of the Month sign current</t>
  </si>
  <si>
    <t>Handicap signage in use and in good condition</t>
  </si>
  <si>
    <t>Sidewalks clean and pressure washed regularly</t>
  </si>
  <si>
    <t xml:space="preserve">Dumpster area clean and neat </t>
  </si>
  <si>
    <t>Building exteriors clean and in good condition</t>
  </si>
  <si>
    <t>Windows and doors clean</t>
  </si>
  <si>
    <t>American flag displayed and in good condition</t>
  </si>
  <si>
    <t>Pool</t>
  </si>
  <si>
    <t>Staff in uniform and name tag</t>
  </si>
  <si>
    <t>Pool maintained according to health code</t>
  </si>
  <si>
    <t>Chairs and stands orderly and clean</t>
  </si>
  <si>
    <t>Landscaping clean and presentable</t>
  </si>
  <si>
    <t>Emergency phone working</t>
  </si>
  <si>
    <t>Rescue equipment working and in place</t>
  </si>
  <si>
    <t>Pool deck is power washed regularly</t>
  </si>
  <si>
    <t>Fencing is complete and presentable</t>
  </si>
  <si>
    <t>Entrance lock system working</t>
  </si>
  <si>
    <t>Trash cans clean and presentable</t>
  </si>
  <si>
    <t>Pool lights in working order</t>
  </si>
  <si>
    <t>Pool slide working and safe</t>
  </si>
  <si>
    <t>Legal signs displayed and correct</t>
  </si>
  <si>
    <t>Tennis</t>
  </si>
  <si>
    <t>Phone system working and programmed</t>
  </si>
  <si>
    <t>Tennis shop is clean</t>
  </si>
  <si>
    <t>Courts are clean</t>
  </si>
  <si>
    <t>Nets are in good shape</t>
  </si>
  <si>
    <t>Landscaping is good and presentable</t>
  </si>
  <si>
    <t>Court markings are okay</t>
  </si>
  <si>
    <t>Fencing is attractive and in good condition</t>
  </si>
  <si>
    <t>Viewing area and seats are orderly and clean</t>
  </si>
  <si>
    <t>All lights are in working order</t>
  </si>
  <si>
    <t>Vending machines are working and stocked</t>
  </si>
  <si>
    <t>Pro shop merchandise is priced</t>
  </si>
  <si>
    <t>Lesson information is available</t>
  </si>
  <si>
    <t>Reservation system in place</t>
  </si>
  <si>
    <t>Bathrooms clean</t>
  </si>
  <si>
    <t>OPERATIONAL SCORE SUMMARY</t>
  </si>
  <si>
    <t>TOTAL OPERATIONAL AUDIT SCORE</t>
  </si>
  <si>
    <t>ACTION LIST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</si>
  <si>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</si>
  <si>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</si>
  <si>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</si>
  <si>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</si>
  <si>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</si>
  <si>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</si>
  <si>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</si>
  <si>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</si>
  <si>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</si>
  <si>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</si>
  <si>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</si>
  <si>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</si>
  <si>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</si>
  <si>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</si>
  <si>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</si>
  <si>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</si>
  <si>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</si>
  <si>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</si>
  <si>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</si>
  <si>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</si>
  <si>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</si>
  <si>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</si>
  <si>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</si>
  <si>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</si>
  <si>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</si>
  <si>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r>
      <rPr>
        <b/>
        <u/>
        <sz val="14"/>
        <color indexed="8"/>
        <rFont val="Calibri"/>
        <family val="2"/>
      </rPr>
      <t>ACTION PLAN</t>
    </r>
    <r>
      <rPr>
        <b/>
        <sz val="14"/>
        <color indexed="8"/>
        <rFont val="Calibri"/>
        <family val="2"/>
      </rPr>
      <t xml:space="preserve"> </t>
    </r>
  </si>
  <si>
    <t>AREA</t>
  </si>
  <si>
    <t>Action Items</t>
  </si>
  <si>
    <t>Responsible Person</t>
  </si>
  <si>
    <t>Scheduled Completion Date</t>
  </si>
  <si>
    <t>Date of Completion</t>
  </si>
  <si>
    <t>Follow-Up Review</t>
  </si>
  <si>
    <t>Club:</t>
  </si>
  <si>
    <t>Date:</t>
  </si>
  <si>
    <t>Performed By:</t>
  </si>
  <si>
    <t>Operational Review Items</t>
  </si>
  <si>
    <t xml:space="preserve">Completed </t>
  </si>
  <si>
    <t>Notes</t>
  </si>
  <si>
    <t>Follow-Up Score Summary</t>
  </si>
  <si>
    <t>Restrooms/ Locker 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</si>
</sst>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m/dd/yy;@"/>
  </numFmts>
  <fonts count="4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mbria"/>
      <family val="1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8"/>
      <color indexed="8"/>
      <name val="Calibri"/>
      <family val="2"/>
    </font>
    <font>
      <sz val="14"/>
      <color indexed="8"/>
      <name val="Garamond"/>
      <family val="1"/>
    </font>
    <font>
      <b/>
      <sz val="18"/>
      <color indexed="8"/>
      <name val="Garamond"/>
      <family val="1"/>
    </font>
    <font>
      <sz val="12"/>
      <color indexed="8"/>
      <name val="Garamond"/>
      <family val="1"/>
    </font>
    <font>
      <sz val="18"/>
      <color indexed="8"/>
      <name val="Garamond"/>
      <family val="1"/>
    </font>
    <font>
      <b/>
      <sz val="16"/>
      <color indexed="8"/>
      <name val="Garamond"/>
      <family val="1"/>
    </font>
    <font>
      <sz val="11"/>
      <color indexed="8"/>
      <name val="Garamond"/>
      <family val="1"/>
    </font>
    <font>
      <sz val="16"/>
      <color indexed="8"/>
      <name val="Garamond"/>
      <family val="1"/>
    </font>
    <font>
      <sz val="8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Cambria"/>
      <family val="1"/>
      <scheme val="major"/>
    </font>
    <font>
      <sz val="10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9"/>
      <color theme="7" tint="-0.499984740745262"/>
      <name val="Garamond"/>
      <family val="1"/>
    </font>
    <font>
      <sz val="9"/>
      <color theme="7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indexed="8"/>
      <name val="Garamond"/>
      <family val="1"/>
    </font>
    <font>
      <sz val="20"/>
      <color theme="7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indexed="8"/>
      <name val="Garamond"/>
      <family val="1"/>
    </font>
    <font>
      <b/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indexed="8"/>
      <name val="Calibri"/>
      <family val="2"/>
      <scheme val="minor"/>
    </font>
    <font>
      <sz val="18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1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5" tint="-0.499984740745262"/>
        <bgColor indexed="9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18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18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49998474074526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</borders>
  <cellStyleXfs count="5">
    <xf numFmtId="0" fontId="0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left" indent="1"/>
    </xf>
    <xf numFmtId="0" fontId="0" fillId="2" borderId="0" xfId="0" applyFill="1" applyProtection="1">
      <protection locked="0"/>
    </xf>
    <xf numFmtId="0" fontId="0" fillId="0" borderId="2" xfId="0" applyBorder="1" applyAlignment="1">
      <alignment vertical="top"/>
    </xf>
    <xf numFmtId="0" fontId="14" fillId="0" borderId="1" xfId="0" applyFont="1" applyBorder="1" applyAlignment="1">
      <alignment horizontal="left" vertical="center" wrapText="1"/>
    </xf>
    <xf numFmtId="0" fontId="17" fillId="6" borderId="6" xfId="3" applyFont="1" applyBorder="1" applyAlignment="1" applyProtection="1">
      <alignment horizontal="left" vertical="top" wrapText="1" indent="3"/>
      <protection locked="0"/>
    </xf>
    <xf numFmtId="0" fontId="3" fillId="0" borderId="2" xfId="0" applyFont="1" applyBorder="1" applyAlignment="1">
      <alignment vertical="center"/>
    </xf>
    <xf numFmtId="0" fontId="0" fillId="2" borderId="0" xfId="0" applyFill="1" applyAlignment="1" applyProtection="1">
      <alignment horizontal="left"/>
      <protection locked="0"/>
    </xf>
    <xf numFmtId="0" fontId="3" fillId="0" borderId="2" xfId="0" applyFont="1" applyBorder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0" fontId="18" fillId="3" borderId="7" xfId="1" applyFont="1" applyFill="1" applyBorder="1" applyAlignment="1" applyProtection="1">
      <alignment horizontal="center" vertical="center" wrapText="1"/>
    </xf>
    <xf numFmtId="16" fontId="5" fillId="3" borderId="7" xfId="2" applyNumberFormat="1" applyFont="1" applyFill="1" applyBorder="1" applyAlignment="1" applyProtection="1">
      <alignment horizontal="center" vertical="center" wrapText="1"/>
    </xf>
    <xf numFmtId="0" fontId="19" fillId="7" borderId="0" xfId="0" applyFont="1" applyFill="1"/>
    <xf numFmtId="0" fontId="19" fillId="8" borderId="0" xfId="0" applyFont="1" applyFill="1"/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10" borderId="0" xfId="0" applyFill="1"/>
    <xf numFmtId="0" fontId="19" fillId="0" borderId="0" xfId="0" applyFont="1"/>
    <xf numFmtId="0" fontId="23" fillId="12" borderId="0" xfId="0" applyFont="1" applyFill="1" applyAlignment="1">
      <alignment horizontal="center"/>
    </xf>
    <xf numFmtId="0" fontId="22" fillId="12" borderId="0" xfId="0" applyFont="1" applyFill="1"/>
    <xf numFmtId="0" fontId="22" fillId="12" borderId="0" xfId="0" applyFont="1" applyFill="1" applyAlignment="1">
      <alignment vertical="top" wrapText="1"/>
    </xf>
    <xf numFmtId="0" fontId="22" fillId="13" borderId="0" xfId="0" applyFont="1" applyFill="1"/>
    <xf numFmtId="0" fontId="24" fillId="13" borderId="0" xfId="0" applyFont="1" applyFill="1" applyAlignment="1">
      <alignment horizontal="center"/>
    </xf>
    <xf numFmtId="0" fontId="22" fillId="11" borderId="0" xfId="0" applyFont="1" applyFill="1"/>
    <xf numFmtId="0" fontId="0" fillId="0" borderId="0" xfId="0" applyAlignment="1">
      <alignment wrapText="1"/>
    </xf>
    <xf numFmtId="0" fontId="17" fillId="6" borderId="10" xfId="3" applyFont="1" applyBorder="1" applyAlignment="1" applyProtection="1">
      <alignment horizontal="left" vertical="top" wrapText="1" indent="3"/>
      <protection locked="0"/>
    </xf>
    <xf numFmtId="0" fontId="16" fillId="4" borderId="9" xfId="1" applyBorder="1" applyAlignment="1" applyProtection="1">
      <alignment horizontal="center" vertical="top" wrapText="1"/>
      <protection locked="0"/>
    </xf>
    <xf numFmtId="16" fontId="16" fillId="5" borderId="9" xfId="2" applyNumberFormat="1" applyBorder="1" applyAlignment="1" applyProtection="1">
      <alignment horizontal="center" vertical="top"/>
      <protection locked="0"/>
    </xf>
    <xf numFmtId="0" fontId="22" fillId="11" borderId="0" xfId="0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Alignment="1">
      <alignment horizontal="left" wrapText="1"/>
    </xf>
    <xf numFmtId="0" fontId="22" fillId="11" borderId="0" xfId="0" applyFont="1" applyFill="1" applyAlignment="1">
      <alignment horizontal="left" wrapText="1"/>
    </xf>
    <xf numFmtId="0" fontId="11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25" fillId="3" borderId="5" xfId="1" applyFont="1" applyFill="1" applyBorder="1" applyAlignment="1" applyProtection="1">
      <alignment horizontal="center" vertical="center" wrapText="1"/>
    </xf>
    <xf numFmtId="0" fontId="25" fillId="3" borderId="5" xfId="1" applyFont="1" applyFill="1" applyBorder="1" applyAlignment="1" applyProtection="1">
      <alignment horizontal="left" vertical="center" wrapText="1"/>
    </xf>
    <xf numFmtId="0" fontId="25" fillId="0" borderId="5" xfId="0" applyFont="1" applyBorder="1" applyAlignment="1">
      <alignment vertical="top" wrapText="1"/>
    </xf>
    <xf numFmtId="0" fontId="25" fillId="4" borderId="5" xfId="1" applyFont="1" applyBorder="1" applyAlignment="1" applyProtection="1">
      <alignment horizontal="left" vertical="top" wrapText="1"/>
      <protection locked="0"/>
    </xf>
    <xf numFmtId="0" fontId="25" fillId="9" borderId="0" xfId="0" applyFont="1" applyFill="1" applyAlignment="1">
      <alignment horizontal="left" wrapText="1"/>
    </xf>
    <xf numFmtId="0" fontId="25" fillId="9" borderId="0" xfId="0" applyFont="1" applyFill="1" applyAlignment="1">
      <alignment wrapText="1"/>
    </xf>
    <xf numFmtId="0" fontId="25" fillId="9" borderId="0" xfId="0" applyFont="1" applyFill="1"/>
    <xf numFmtId="0" fontId="6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 wrapText="1"/>
    </xf>
    <xf numFmtId="0" fontId="26" fillId="4" borderId="5" xfId="1" applyFont="1" applyBorder="1" applyAlignment="1" applyProtection="1">
      <alignment horizontal="center" vertical="top" wrapText="1"/>
      <protection locked="0"/>
    </xf>
    <xf numFmtId="0" fontId="27" fillId="0" borderId="0" xfId="0" applyFont="1"/>
    <xf numFmtId="0" fontId="12" fillId="0" borderId="3" xfId="0" applyFont="1" applyBorder="1" applyAlignment="1">
      <alignment vertical="top" wrapText="1"/>
    </xf>
    <xf numFmtId="9" fontId="12" fillId="0" borderId="5" xfId="4" applyFont="1" applyBorder="1" applyAlignment="1" applyProtection="1">
      <alignment horizontal="center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/>
    </xf>
    <xf numFmtId="9" fontId="10" fillId="0" borderId="5" xfId="4" applyFont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5" fontId="14" fillId="0" borderId="0" xfId="0" applyNumberFormat="1" applyFont="1" applyAlignment="1">
      <alignment horizontal="left" vertical="center" wrapText="1"/>
    </xf>
    <xf numFmtId="0" fontId="28" fillId="11" borderId="0" xfId="0" applyFont="1" applyFill="1"/>
    <xf numFmtId="0" fontId="27" fillId="0" borderId="0" xfId="0" applyFont="1" applyAlignment="1">
      <alignment horizontal="left"/>
    </xf>
    <xf numFmtId="0" fontId="29" fillId="0" borderId="0" xfId="0" applyFont="1"/>
    <xf numFmtId="0" fontId="27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19" fillId="14" borderId="0" xfId="0" applyFont="1" applyFill="1"/>
    <xf numFmtId="0" fontId="11" fillId="10" borderId="0" xfId="0" applyFont="1" applyFill="1"/>
    <xf numFmtId="0" fontId="11" fillId="10" borderId="0" xfId="0" applyFont="1" applyFill="1" applyAlignment="1">
      <alignment wrapText="1"/>
    </xf>
    <xf numFmtId="0" fontId="11" fillId="10" borderId="0" xfId="0" applyFont="1" applyFill="1" applyAlignment="1">
      <alignment horizontal="center"/>
    </xf>
    <xf numFmtId="0" fontId="19" fillId="10" borderId="0" xfId="0" applyFont="1" applyFill="1"/>
    <xf numFmtId="0" fontId="21" fillId="14" borderId="0" xfId="0" applyFont="1" applyFill="1" applyAlignment="1">
      <alignment horizontal="center"/>
    </xf>
    <xf numFmtId="0" fontId="20" fillId="14" borderId="0" xfId="0" applyFont="1" applyFill="1" applyAlignment="1">
      <alignment horizontal="center"/>
    </xf>
    <xf numFmtId="0" fontId="9" fillId="10" borderId="0" xfId="0" applyFont="1" applyFill="1" applyAlignment="1">
      <alignment horizontal="left" indent="1"/>
    </xf>
    <xf numFmtId="0" fontId="31" fillId="0" borderId="0" xfId="0" applyFont="1" applyAlignment="1">
      <alignment horizontal="left" indent="1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wrapText="1"/>
    </xf>
    <xf numFmtId="0" fontId="34" fillId="0" borderId="0" xfId="0" applyFont="1" applyAlignment="1">
      <alignment horizontal="left"/>
    </xf>
    <xf numFmtId="0" fontId="31" fillId="10" borderId="0" xfId="0" applyFont="1" applyFill="1" applyAlignment="1">
      <alignment horizontal="left" indent="1"/>
    </xf>
    <xf numFmtId="0" fontId="33" fillId="10" borderId="0" xfId="0" applyFont="1" applyFill="1"/>
    <xf numFmtId="0" fontId="33" fillId="10" borderId="0" xfId="0" applyFont="1" applyFill="1" applyAlignment="1">
      <alignment wrapText="1"/>
    </xf>
    <xf numFmtId="0" fontId="33" fillId="10" borderId="0" xfId="0" applyFont="1" applyFill="1" applyAlignment="1">
      <alignment horizontal="center"/>
    </xf>
    <xf numFmtId="0" fontId="34" fillId="10" borderId="3" xfId="0" applyFont="1" applyFill="1" applyBorder="1" applyAlignment="1">
      <alignment vertical="top"/>
    </xf>
    <xf numFmtId="0" fontId="34" fillId="10" borderId="4" xfId="0" applyFont="1" applyFill="1" applyBorder="1" applyAlignment="1">
      <alignment vertical="top" wrapText="1"/>
    </xf>
    <xf numFmtId="0" fontId="34" fillId="10" borderId="5" xfId="0" applyFont="1" applyFill="1" applyBorder="1" applyAlignment="1" applyProtection="1">
      <alignment horizontal="center" vertical="top" wrapText="1"/>
      <protection locked="0"/>
    </xf>
    <xf numFmtId="0" fontId="35" fillId="10" borderId="0" xfId="0" applyFont="1" applyFill="1" applyAlignment="1">
      <alignment horizontal="right"/>
    </xf>
    <xf numFmtId="9" fontId="35" fillId="10" borderId="0" xfId="4" applyFont="1" applyFill="1" applyBorder="1" applyAlignment="1" applyProtection="1">
      <alignment horizontal="center"/>
    </xf>
    <xf numFmtId="0" fontId="36" fillId="10" borderId="0" xfId="0" applyFont="1" applyFill="1" applyAlignment="1">
      <alignment horizontal="left" indent="1"/>
    </xf>
    <xf numFmtId="0" fontId="34" fillId="10" borderId="0" xfId="0" applyFont="1" applyFill="1" applyAlignment="1">
      <alignment horizontal="right"/>
    </xf>
    <xf numFmtId="0" fontId="34" fillId="10" borderId="0" xfId="0" applyFont="1" applyFill="1" applyAlignment="1">
      <alignment horizontal="right" wrapText="1"/>
    </xf>
    <xf numFmtId="0" fontId="35" fillId="10" borderId="0" xfId="0" applyFont="1" applyFill="1" applyAlignment="1">
      <alignment horizontal="right" wrapText="1"/>
    </xf>
    <xf numFmtId="0" fontId="34" fillId="10" borderId="0" xfId="0" applyFont="1" applyFill="1" applyAlignment="1">
      <alignment horizontal="center" vertical="top" wrapText="1"/>
    </xf>
    <xf numFmtId="0" fontId="32" fillId="10" borderId="0" xfId="0" applyFont="1" applyFill="1"/>
    <xf numFmtId="0" fontId="32" fillId="10" borderId="0" xfId="0" applyFont="1" applyFill="1" applyAlignment="1">
      <alignment wrapText="1"/>
    </xf>
    <xf numFmtId="0" fontId="38" fillId="10" borderId="0" xfId="0" applyFont="1" applyFill="1" applyAlignment="1">
      <alignment horizontal="center"/>
    </xf>
    <xf numFmtId="9" fontId="34" fillId="10" borderId="5" xfId="4" applyFont="1" applyFill="1" applyBorder="1" applyAlignment="1" applyProtection="1">
      <alignment horizontal="center" vertical="top" wrapText="1"/>
    </xf>
    <xf numFmtId="0" fontId="39" fillId="10" borderId="0" xfId="0" applyFont="1" applyFill="1" applyAlignment="1">
      <alignment horizontal="center"/>
    </xf>
    <xf numFmtId="0" fontId="34" fillId="10" borderId="0" xfId="0" applyFont="1" applyFill="1" applyAlignment="1">
      <alignment vertical="top"/>
    </xf>
    <xf numFmtId="0" fontId="40" fillId="10" borderId="0" xfId="0" applyFont="1" applyFill="1" applyAlignment="1">
      <alignment horizontal="right"/>
    </xf>
    <xf numFmtId="9" fontId="40" fillId="10" borderId="0" xfId="4" applyFont="1" applyFill="1" applyBorder="1" applyAlignment="1" applyProtection="1">
      <alignment horizontal="center"/>
    </xf>
    <xf numFmtId="0" fontId="41" fillId="10" borderId="0" xfId="0" applyFont="1" applyFill="1" applyAlignment="1">
      <alignment horizontal="left" indent="1"/>
    </xf>
    <xf numFmtId="0" fontId="34" fillId="10" borderId="0" xfId="0" applyFont="1" applyFill="1" applyAlignment="1">
      <alignment horizontal="left" vertical="top" indent="1"/>
    </xf>
    <xf numFmtId="0" fontId="34" fillId="10" borderId="0" xfId="0" applyFont="1" applyFill="1" applyAlignment="1">
      <alignment horizontal="center"/>
    </xf>
    <xf numFmtId="0" fontId="32" fillId="10" borderId="0" xfId="0" applyFont="1" applyFill="1" applyAlignment="1">
      <alignment horizontal="left" indent="1"/>
    </xf>
    <xf numFmtId="0" fontId="32" fillId="0" borderId="0" xfId="0" applyFont="1" applyAlignment="1">
      <alignment horizontal="left" indent="1"/>
    </xf>
    <xf numFmtId="0" fontId="35" fillId="15" borderId="5" xfId="3" applyFont="1" applyFill="1" applyBorder="1" applyAlignment="1" applyProtection="1">
      <alignment horizontal="left" indent="2"/>
      <protection locked="0"/>
    </xf>
    <xf numFmtId="164" fontId="35" fillId="15" borderId="5" xfId="3" applyNumberFormat="1" applyFont="1" applyFill="1" applyBorder="1" applyAlignment="1" applyProtection="1">
      <alignment horizontal="left" indent="2"/>
      <protection locked="0"/>
    </xf>
    <xf numFmtId="0" fontId="34" fillId="10" borderId="0" xfId="0" applyFont="1" applyFill="1" applyAlignment="1">
      <alignment horizontal="left" indent="1"/>
    </xf>
    <xf numFmtId="0" fontId="16" fillId="4" borderId="7" xfId="1" applyBorder="1" applyAlignment="1" applyProtection="1">
      <alignment horizontal="center" vertical="top" wrapText="1"/>
      <protection locked="0"/>
    </xf>
    <xf numFmtId="0" fontId="16" fillId="4" borderId="8" xfId="1" applyBorder="1" applyAlignment="1" applyProtection="1">
      <alignment horizontal="center" vertical="top" wrapText="1"/>
      <protection locked="0"/>
    </xf>
    <xf numFmtId="16" fontId="16" fillId="5" borderId="7" xfId="2" applyNumberFormat="1" applyBorder="1" applyAlignment="1" applyProtection="1">
      <alignment horizontal="center" vertical="top"/>
      <protection locked="0"/>
    </xf>
    <xf numFmtId="16" fontId="16" fillId="5" borderId="8" xfId="2" applyNumberFormat="1" applyBorder="1" applyAlignment="1" applyProtection="1">
      <alignment horizontal="center" vertical="top"/>
      <protection locked="0"/>
    </xf>
    <xf numFmtId="0" fontId="0" fillId="4" borderId="7" xfId="1" applyFont="1" applyBorder="1" applyAlignment="1" applyProtection="1">
      <alignment horizontal="center" vertical="top" wrapText="1"/>
      <protection locked="0"/>
    </xf>
    <xf numFmtId="16" fontId="0" fillId="5" borderId="7" xfId="2" applyNumberFormat="1" applyFont="1" applyBorder="1" applyAlignment="1" applyProtection="1">
      <alignment horizontal="center" vertical="top"/>
      <protection locked="0"/>
    </xf>
    <xf numFmtId="0" fontId="12" fillId="6" borderId="3" xfId="3" applyFont="1" applyBorder="1" applyAlignment="1" applyProtection="1">
      <alignment horizontal="left" indent="2"/>
      <protection locked="0"/>
    </xf>
    <xf numFmtId="0" fontId="12" fillId="0" borderId="4" xfId="0" applyFont="1" applyBorder="1" applyAlignment="1" applyProtection="1">
      <alignment horizontal="left" indent="2"/>
      <protection locked="0"/>
    </xf>
    <xf numFmtId="0" fontId="12" fillId="6" borderId="3" xfId="3" applyFont="1" applyBorder="1" applyAlignment="1" applyProtection="1">
      <alignment horizontal="left" indent="2"/>
    </xf>
    <xf numFmtId="0" fontId="12" fillId="0" borderId="4" xfId="0" applyFont="1" applyBorder="1" applyAlignment="1">
      <alignment horizontal="left" indent="2"/>
    </xf>
    <xf numFmtId="164" fontId="12" fillId="6" borderId="3" xfId="3" applyNumberFormat="1" applyFont="1" applyBorder="1" applyAlignment="1" applyProtection="1">
      <alignment horizontal="left" indent="2"/>
      <protection locked="0"/>
    </xf>
    <xf numFmtId="164" fontId="12" fillId="0" borderId="4" xfId="0" applyNumberFormat="1" applyFont="1" applyBorder="1" applyAlignment="1" applyProtection="1">
      <alignment horizontal="left" indent="2"/>
      <protection locked="0"/>
    </xf>
  </cellXfs>
  <cellStyles count="5">
    <cellStyle name="20% - Accent1" xfId="1" builtinId="30"/>
    <cellStyle name="20% - Accent2" xfId="2" builtinId="34"/>
    <cellStyle name="20% - Accent3" xfId="3" builtinId="38"/>
    <cellStyle name="Normal" xfId="0" builtinId="0"/>
    <cellStyle name="Percent" xfId="4" builtinId="5"/>
  </cellStyles>
  <dxfs count="9"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  <dxf>
      <font>
        <color rgb="FFC00000"/>
      </font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164522</xdr:colOff>
      <xdr:row>1</xdr:row>
      <xdr:rowOff>182560</xdr:rowOff>
    </xdr:from>
    <xdr:to>
      <xdr:col>2</xdr:col>
      <xdr:colOff>680690</xdr:colOff>
      <xdr:row>5</xdr:row>
      <xdr:rowOff>37348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9D2218-ED37-4D7C-B300-EFA9AC9BA8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022" y="484185"/>
          <a:ext cx="1071793" cy="101366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455083</xdr:colOff>
      <xdr:row>1</xdr:row>
      <xdr:rowOff>42332</xdr:rowOff>
    </xdr:from>
    <xdr:to>
      <xdr:col>5</xdr:col>
      <xdr:colOff>455083</xdr:colOff>
      <xdr:row>2</xdr:row>
      <xdr:rowOff>455082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9BFAF4-2176-1640-A3D9-3E97F25159E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4333" y="232832"/>
          <a:ext cx="825500" cy="75141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2</xdr:row>
      <xdr:rowOff>50800</xdr:rowOff>
    </xdr:from>
    <xdr:to>
      <xdr:col>1</xdr:col>
      <xdr:colOff>1117600</xdr:colOff>
      <xdr:row>6</xdr:row>
      <xdr:rowOff>11670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F09B59-805D-5744-8893-49DBF8BDC6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" y="685800"/>
          <a:ext cx="876300" cy="8244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5:X432"/>
  <sheetViews>
    <sheetView showGridLines="0" tabSelected="1" zoomScale="170" zoomScaleNormal="170" workbookViewId="0">
      <selection activeCell="C319" sqref="C319"/>
    </sheetView>
  </sheetViews>
  <sheetFormatPr defaultColWidth="9.140625" defaultRowHeight="24"/>
  <cols>
    <col min="1" max="1" width="4.140625" customWidth="1"/>
    <col min="2" max="2" width="7.28515625" style="12" customWidth="1"/>
    <col min="3" max="3" width="26.28515625" style="9" customWidth="1"/>
    <col min="4" max="4" width="50.7109375" style="10" customWidth="1"/>
    <col min="5" max="5" width="12.85546875" style="6" customWidth="1"/>
    <col min="6" max="6" width="7" customWidth="1"/>
    <col min="7" max="9" width="7.42578125" style="28" hidden="1" customWidth="1"/>
    <col min="10" max="10" width="76.28515625" style="27" customWidth="1"/>
    <col min="11" max="17" width="7.42578125" customWidth="1"/>
    <col min="18" max="18" width="6.28515625" customWidth="1"/>
    <col min="19" max="19" width="7.28515625" customWidth="1"/>
    <col min="20" max="20" width="5.140625" customWidth="1"/>
    <col min="21" max="21" width="5.42578125" customWidth="1"/>
    <col min="22" max="22" width="71" customWidth="1"/>
    <col min="23" max="23" width="6.28515625" customWidth="1"/>
    <col min="24" max="24" width="7.28515625" customWidth="1"/>
    <col min="25" max="25" width="5.140625" customWidth="1"/>
    <col min="26" max="26" width="5.42578125" customWidth="1"/>
    <col min="27" max="27" width="71" customWidth="1"/>
    <col min="28" max="28" width="6.28515625" customWidth="1"/>
    <col min="29" max="29" width="7.28515625" customWidth="1"/>
    <col min="30" max="30" width="5.140625" customWidth="1"/>
  </cols>
  <sheetData>
    <row r="5" spans="1:24" ht="20.45" customHeight="1">
      <c r="A5" s="74"/>
      <c r="B5" s="74"/>
      <c r="C5" s="74"/>
      <c r="D5" s="74"/>
      <c r="E5" s="74"/>
      <c r="F5" s="74"/>
      <c r="G5" s="78"/>
      <c r="H5" s="74"/>
      <c r="I5" s="74"/>
      <c r="J5" s="74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ht="35.25" customHeight="1">
      <c r="A6" s="74"/>
      <c r="B6" s="114" t="s">
        <v>0</v>
      </c>
      <c r="C6"/>
      <c r="D6" s="83"/>
      <c r="E6" s="84"/>
      <c r="G6" s="24"/>
      <c r="H6" s="23"/>
      <c r="I6" s="23"/>
      <c r="J6" s="74"/>
    </row>
    <row r="7" spans="1:24" ht="8.25" customHeight="1">
      <c r="A7" s="74"/>
      <c r="B7" s="82"/>
      <c r="C7" s="85"/>
      <c r="D7" s="86"/>
      <c r="E7" s="84"/>
      <c r="G7" s="24"/>
      <c r="H7" s="23"/>
      <c r="I7" s="23"/>
      <c r="J7" s="74"/>
    </row>
    <row r="8" spans="1:24" ht="15" customHeight="1">
      <c r="A8" s="74"/>
      <c r="B8" s="82"/>
      <c r="C8" s="87" t="s">
        <v>1</v>
      </c>
      <c r="D8" s="115"/>
      <c r="E8" s="84"/>
      <c r="G8" s="24"/>
      <c r="H8" s="23"/>
      <c r="I8" s="23"/>
      <c r="J8" s="74"/>
    </row>
    <row r="9" spans="1:24" ht="14.1" customHeight="1">
      <c r="A9" s="74"/>
      <c r="B9" s="82"/>
      <c r="C9" s="85" t="s">
        <v>2</v>
      </c>
      <c r="D9" s="116"/>
      <c r="E9" s="84"/>
      <c r="G9" s="24"/>
      <c r="H9" s="23"/>
      <c r="I9" s="23"/>
      <c r="J9" s="74"/>
    </row>
    <row r="10" spans="1:24" ht="15" customHeight="1">
      <c r="A10" s="74"/>
      <c r="B10" s="82"/>
      <c r="C10" s="85" t="s">
        <v>3</v>
      </c>
      <c r="D10" s="115"/>
      <c r="E10" s="84"/>
      <c r="G10" s="24"/>
      <c r="H10" s="23"/>
      <c r="I10" s="23"/>
      <c r="J10" s="74"/>
    </row>
    <row r="11" spans="1:24" ht="21">
      <c r="A11" s="74"/>
      <c r="B11" s="113" t="s">
        <v>4</v>
      </c>
      <c r="C11" s="89"/>
      <c r="D11" s="90"/>
      <c r="E11" s="91" t="s">
        <v>5</v>
      </c>
      <c r="F11" s="27"/>
      <c r="G11" s="78"/>
      <c r="H11" s="74"/>
      <c r="I11" s="74"/>
      <c r="J11" s="74"/>
    </row>
    <row r="12" spans="1:24" ht="15.75" customHeight="1">
      <c r="A12" s="74"/>
      <c r="B12" s="88"/>
      <c r="C12" s="92" t="s">
        <v>6</v>
      </c>
      <c r="D12" s="93"/>
      <c r="E12" s="94" t="s">
        <v>7</v>
      </c>
      <c r="F12" s="27"/>
      <c r="G12" s="78" t="str">
        <f>$B$11</f>
        <v>Pro Shop</v>
      </c>
      <c r="H12" s="74"/>
      <c r="I12" s="74"/>
      <c r="J12" s="74"/>
    </row>
    <row r="13" spans="1:24" ht="15.75" customHeight="1">
      <c r="A13" s="74"/>
      <c r="B13" s="88"/>
      <c r="C13" s="92" t="s">
        <v>8</v>
      </c>
      <c r="D13" s="93"/>
      <c r="E13" s="94" t="s">
        <v>9</v>
      </c>
      <c r="F13" s="27"/>
      <c r="G13" s="78"/>
      <c r="H13" s="74"/>
      <c r="I13" s="74"/>
      <c r="J13" s="74"/>
    </row>
    <row r="14" spans="1:24" ht="15.75" customHeight="1">
      <c r="A14" s="74"/>
      <c r="B14" s="88"/>
      <c r="C14" s="92" t="s">
        <v>10</v>
      </c>
      <c r="D14" s="93"/>
      <c r="E14" s="94" t="s">
        <v>9</v>
      </c>
      <c r="F14" s="27"/>
      <c r="G14" s="78" t="str">
        <f t="shared" ref="G14:G43" si="0">$B$11</f>
        <v>Pro Shop</v>
      </c>
      <c r="H14" s="74"/>
      <c r="I14" s="74"/>
      <c r="J14" s="74"/>
    </row>
    <row r="15" spans="1:24" ht="15.75" customHeight="1">
      <c r="A15" s="74"/>
      <c r="B15" s="88"/>
      <c r="C15" s="92" t="s">
        <v>11</v>
      </c>
      <c r="D15" s="93"/>
      <c r="E15" s="94" t="s">
        <v>9</v>
      </c>
      <c r="F15" s="27"/>
      <c r="G15" s="78" t="str">
        <f t="shared" si="0"/>
        <v>Pro Shop</v>
      </c>
      <c r="H15" s="74"/>
      <c r="I15" s="74"/>
      <c r="J15" s="74"/>
    </row>
    <row r="16" spans="1:24" ht="15.75" customHeight="1">
      <c r="A16" s="74"/>
      <c r="B16" s="88"/>
      <c r="C16" s="92" t="s">
        <v>12</v>
      </c>
      <c r="D16" s="93"/>
      <c r="E16" s="94" t="s">
        <v>9</v>
      </c>
      <c r="F16" s="27"/>
      <c r="G16" s="78" t="str">
        <f t="shared" si="0"/>
        <v>Pro Shop</v>
      </c>
      <c r="H16" s="74"/>
      <c r="I16" s="74"/>
      <c r="J16" s="74"/>
    </row>
    <row r="17" spans="1:10" ht="15.75" customHeight="1">
      <c r="A17" s="74"/>
      <c r="B17" s="88"/>
      <c r="C17" s="92" t="s">
        <v>13</v>
      </c>
      <c r="D17" s="93"/>
      <c r="E17" s="94" t="s">
        <v>9</v>
      </c>
      <c r="F17" s="27"/>
      <c r="G17" s="78" t="str">
        <f t="shared" si="0"/>
        <v>Pro Shop</v>
      </c>
      <c r="H17" s="74"/>
      <c r="I17" s="74"/>
      <c r="J17" s="74"/>
    </row>
    <row r="18" spans="1:10" ht="15.75" customHeight="1">
      <c r="A18" s="74"/>
      <c r="B18" s="88"/>
      <c r="C18" s="92" t="s">
        <v>14</v>
      </c>
      <c r="D18" s="93"/>
      <c r="E18" s="94" t="s">
        <v>9</v>
      </c>
      <c r="F18" s="27"/>
      <c r="G18" s="78" t="str">
        <f t="shared" si="0"/>
        <v>Pro Shop</v>
      </c>
      <c r="H18" s="74"/>
      <c r="I18" s="74"/>
      <c r="J18" s="74"/>
    </row>
    <row r="19" spans="1:10" ht="15.75" customHeight="1">
      <c r="A19" s="74"/>
      <c r="B19" s="88"/>
      <c r="C19" s="92" t="s">
        <v>15</v>
      </c>
      <c r="D19" s="93"/>
      <c r="E19" s="94" t="s">
        <v>9</v>
      </c>
      <c r="F19" s="27"/>
      <c r="G19" s="78" t="str">
        <f t="shared" si="0"/>
        <v>Pro Shop</v>
      </c>
      <c r="H19" s="74"/>
      <c r="I19" s="74"/>
      <c r="J19" s="74"/>
    </row>
    <row r="20" spans="1:10" ht="15.75" customHeight="1">
      <c r="A20" s="74"/>
      <c r="B20" s="88"/>
      <c r="C20" s="92" t="s">
        <v>16</v>
      </c>
      <c r="D20" s="93"/>
      <c r="E20" s="94" t="s">
        <v>9</v>
      </c>
      <c r="F20" s="27"/>
      <c r="G20" s="78" t="str">
        <f t="shared" si="0"/>
        <v>Pro Shop</v>
      </c>
      <c r="H20" s="74"/>
      <c r="I20" s="74"/>
      <c r="J20" s="74"/>
    </row>
    <row r="21" spans="1:10" ht="15.75" customHeight="1">
      <c r="A21" s="74"/>
      <c r="B21" s="88"/>
      <c r="C21" s="92" t="s">
        <v>17</v>
      </c>
      <c r="D21" s="93"/>
      <c r="E21" s="94" t="s">
        <v>9</v>
      </c>
      <c r="F21" s="27"/>
      <c r="G21" s="78" t="str">
        <f t="shared" si="0"/>
        <v>Pro Shop</v>
      </c>
      <c r="H21" s="74"/>
      <c r="I21" s="74"/>
      <c r="J21" s="74"/>
    </row>
    <row r="22" spans="1:10" ht="15.75" customHeight="1">
      <c r="A22" s="74"/>
      <c r="B22" s="88"/>
      <c r="C22" s="92" t="s">
        <v>18</v>
      </c>
      <c r="D22" s="93"/>
      <c r="E22" s="94" t="s">
        <v>7</v>
      </c>
      <c r="F22" s="27"/>
      <c r="G22" s="78" t="str">
        <f t="shared" si="0"/>
        <v>Pro Shop</v>
      </c>
      <c r="H22" s="74"/>
      <c r="I22" s="74"/>
      <c r="J22" s="74"/>
    </row>
    <row r="23" spans="1:10" ht="15.75" customHeight="1">
      <c r="A23" s="74"/>
      <c r="B23" s="88"/>
      <c r="C23" s="92" t="s">
        <v>19</v>
      </c>
      <c r="D23" s="93"/>
      <c r="E23" s="94" t="s">
        <v>9</v>
      </c>
      <c r="F23" s="27"/>
      <c r="G23" s="78" t="str">
        <f t="shared" si="0"/>
        <v>Pro Shop</v>
      </c>
      <c r="H23" s="74"/>
      <c r="I23" s="74"/>
      <c r="J23" s="74"/>
    </row>
    <row r="24" spans="1:10" ht="15.75" customHeight="1">
      <c r="A24" s="74"/>
      <c r="B24" s="88"/>
      <c r="C24" s="92" t="s">
        <v>20</v>
      </c>
      <c r="D24" s="93"/>
      <c r="E24" s="94" t="s">
        <v>9</v>
      </c>
      <c r="F24" s="27"/>
      <c r="G24" s="78" t="str">
        <f t="shared" si="0"/>
        <v>Pro Shop</v>
      </c>
      <c r="H24" s="74"/>
      <c r="I24" s="74"/>
      <c r="J24" s="74"/>
    </row>
    <row r="25" spans="1:10" ht="15.75" customHeight="1">
      <c r="A25" s="74"/>
      <c r="B25" s="88"/>
      <c r="C25" s="92" t="s">
        <v>21</v>
      </c>
      <c r="D25" s="93"/>
      <c r="E25" s="94" t="s">
        <v>9</v>
      </c>
      <c r="F25" s="27"/>
      <c r="G25" s="78" t="str">
        <f t="shared" si="0"/>
        <v>Pro Shop</v>
      </c>
      <c r="H25" s="74"/>
      <c r="I25" s="74"/>
      <c r="J25" s="74"/>
    </row>
    <row r="26" spans="1:10" ht="15.75" customHeight="1">
      <c r="A26" s="74"/>
      <c r="B26" s="88"/>
      <c r="C26" s="92" t="s">
        <v>22</v>
      </c>
      <c r="D26" s="93"/>
      <c r="E26" s="94" t="s">
        <v>9</v>
      </c>
      <c r="F26" s="27"/>
      <c r="G26" s="78" t="str">
        <f t="shared" si="0"/>
        <v>Pro Shop</v>
      </c>
      <c r="H26" s="74"/>
      <c r="I26" s="74"/>
      <c r="J26" s="74"/>
    </row>
    <row r="27" spans="1:10" ht="15.75" customHeight="1">
      <c r="A27" s="74"/>
      <c r="B27" s="88"/>
      <c r="C27" s="92" t="s">
        <v>23</v>
      </c>
      <c r="D27" s="93"/>
      <c r="E27" s="94" t="s">
        <v>9</v>
      </c>
      <c r="F27" s="27"/>
      <c r="G27" s="78" t="str">
        <f t="shared" si="0"/>
        <v>Pro Shop</v>
      </c>
      <c r="H27" s="74"/>
      <c r="I27" s="74"/>
      <c r="J27" s="74"/>
    </row>
    <row r="28" spans="1:10" ht="15.75" customHeight="1">
      <c r="A28" s="74"/>
      <c r="B28" s="88"/>
      <c r="C28" s="92" t="s">
        <v>24</v>
      </c>
      <c r="D28" s="93"/>
      <c r="E28" s="94" t="s">
        <v>9</v>
      </c>
      <c r="F28" s="27"/>
      <c r="G28" s="78" t="str">
        <f t="shared" si="0"/>
        <v>Pro Shop</v>
      </c>
      <c r="H28" s="74"/>
      <c r="I28" s="74"/>
      <c r="J28" s="74"/>
    </row>
    <row r="29" spans="1:10" ht="15.75" customHeight="1">
      <c r="A29" s="74"/>
      <c r="B29" s="88"/>
      <c r="C29" s="92" t="s">
        <v>25</v>
      </c>
      <c r="D29" s="93"/>
      <c r="E29" s="94" t="s">
        <v>9</v>
      </c>
      <c r="F29" s="27"/>
      <c r="G29" s="78" t="str">
        <f t="shared" si="0"/>
        <v>Pro Shop</v>
      </c>
      <c r="H29" s="74"/>
      <c r="I29" s="74"/>
      <c r="J29" s="74"/>
    </row>
    <row r="30" spans="1:10" ht="15.75" customHeight="1">
      <c r="A30" s="74"/>
      <c r="B30" s="88"/>
      <c r="C30" s="92" t="s">
        <v>26</v>
      </c>
      <c r="D30" s="93"/>
      <c r="E30" s="94" t="s">
        <v>9</v>
      </c>
      <c r="F30" s="27"/>
      <c r="G30" s="78" t="str">
        <f t="shared" si="0"/>
        <v>Pro Shop</v>
      </c>
      <c r="H30" s="74"/>
      <c r="I30" s="74"/>
      <c r="J30" s="74"/>
    </row>
    <row r="31" spans="1:10" ht="15.75" customHeight="1">
      <c r="A31" s="74"/>
      <c r="B31" s="88"/>
      <c r="C31" s="92" t="s">
        <v>27</v>
      </c>
      <c r="D31" s="93"/>
      <c r="E31" s="94" t="s">
        <v>9</v>
      </c>
      <c r="F31" s="27"/>
      <c r="G31" s="78" t="str">
        <f t="shared" si="0"/>
        <v>Pro Shop</v>
      </c>
      <c r="H31" s="74"/>
      <c r="I31" s="74"/>
      <c r="J31" s="74"/>
    </row>
    <row r="32" spans="1:10" ht="15.75" customHeight="1">
      <c r="A32" s="74"/>
      <c r="B32" s="88"/>
      <c r="C32" s="92" t="s">
        <v>28</v>
      </c>
      <c r="D32" s="93"/>
      <c r="E32" s="94" t="s">
        <v>9</v>
      </c>
      <c r="F32" s="27"/>
      <c r="G32" s="78" t="str">
        <f t="shared" si="0"/>
        <v>Pro Shop</v>
      </c>
      <c r="H32" s="74"/>
      <c r="I32" s="74"/>
      <c r="J32" s="74" t="s">
        <v>29</v>
      </c>
    </row>
    <row r="33" spans="1:12" ht="15.75" customHeight="1">
      <c r="A33" s="74"/>
      <c r="B33" s="88"/>
      <c r="C33" s="92" t="s">
        <v>30</v>
      </c>
      <c r="D33" s="93"/>
      <c r="E33" s="94" t="s">
        <v>9</v>
      </c>
      <c r="F33" s="27"/>
      <c r="G33" s="78" t="str">
        <f t="shared" si="0"/>
        <v>Pro Shop</v>
      </c>
      <c r="H33" s="74"/>
      <c r="I33" s="74"/>
      <c r="J33" s="74"/>
    </row>
    <row r="34" spans="1:12" ht="15.75" customHeight="1">
      <c r="A34" s="74"/>
      <c r="B34" s="88"/>
      <c r="C34" s="92" t="s">
        <v>31</v>
      </c>
      <c r="D34" s="93"/>
      <c r="E34" s="94" t="s">
        <v>9</v>
      </c>
      <c r="F34" s="27"/>
      <c r="G34" s="78" t="str">
        <f t="shared" si="0"/>
        <v>Pro Shop</v>
      </c>
      <c r="H34" s="74"/>
      <c r="I34" s="74"/>
      <c r="J34" s="74"/>
    </row>
    <row r="35" spans="1:12" ht="15.75" customHeight="1">
      <c r="A35" s="74"/>
      <c r="B35" s="88"/>
      <c r="C35" s="92" t="s">
        <v>32</v>
      </c>
      <c r="D35" s="93"/>
      <c r="E35" s="94" t="s">
        <v>9</v>
      </c>
      <c r="F35" s="27"/>
      <c r="G35" s="78" t="str">
        <f t="shared" si="0"/>
        <v>Pro Shop</v>
      </c>
      <c r="H35" s="74"/>
      <c r="I35" s="74"/>
      <c r="J35" s="74"/>
    </row>
    <row r="36" spans="1:12" ht="15.75" customHeight="1">
      <c r="A36" s="74"/>
      <c r="B36" s="88"/>
      <c r="C36" s="92" t="s">
        <v>33</v>
      </c>
      <c r="D36" s="93"/>
      <c r="E36" s="94" t="s">
        <v>9</v>
      </c>
      <c r="F36" s="27"/>
      <c r="G36" s="78" t="str">
        <f t="shared" si="0"/>
        <v>Pro Shop</v>
      </c>
      <c r="H36" s="74"/>
      <c r="I36" s="74"/>
      <c r="J36" s="74"/>
    </row>
    <row r="37" spans="1:12" ht="15.75" customHeight="1">
      <c r="A37" s="74"/>
      <c r="B37" s="88"/>
      <c r="C37" s="92" t="s">
        <v>34</v>
      </c>
      <c r="D37" s="93"/>
      <c r="E37" s="94" t="s">
        <v>9</v>
      </c>
      <c r="F37" s="27"/>
      <c r="G37" s="78" t="str">
        <f t="shared" si="0"/>
        <v>Pro Shop</v>
      </c>
      <c r="H37" s="74"/>
      <c r="I37" s="74"/>
      <c r="J37" s="74"/>
    </row>
    <row r="38" spans="1:12" ht="15.75" customHeight="1">
      <c r="A38" s="74"/>
      <c r="B38" s="88"/>
      <c r="C38" s="92" t="s">
        <v>35</v>
      </c>
      <c r="D38" s="93"/>
      <c r="E38" s="94" t="s">
        <v>9</v>
      </c>
      <c r="F38" s="27"/>
      <c r="G38" s="78" t="str">
        <f t="shared" si="0"/>
        <v>Pro Shop</v>
      </c>
      <c r="H38" s="74"/>
      <c r="I38" s="74"/>
      <c r="J38" s="74"/>
    </row>
    <row r="39" spans="1:12" ht="15.75" customHeight="1">
      <c r="A39" s="74"/>
      <c r="B39" s="88"/>
      <c r="C39" s="92" t="s">
        <v>36</v>
      </c>
      <c r="D39" s="93"/>
      <c r="E39" s="94" t="s">
        <v>9</v>
      </c>
      <c r="F39" s="27"/>
      <c r="G39" s="78" t="str">
        <f t="shared" si="0"/>
        <v>Pro Shop</v>
      </c>
      <c r="H39" s="74"/>
      <c r="I39" s="74"/>
      <c r="J39" s="74"/>
    </row>
    <row r="40" spans="1:12" ht="15.75" customHeight="1">
      <c r="A40" s="74"/>
      <c r="B40" s="88"/>
      <c r="C40" s="92" t="s">
        <v>37</v>
      </c>
      <c r="D40" s="93"/>
      <c r="E40" s="94" t="s">
        <v>38</v>
      </c>
      <c r="F40" s="27"/>
      <c r="G40" s="78" t="str">
        <f t="shared" si="0"/>
        <v>Pro Shop</v>
      </c>
      <c r="H40" s="74"/>
      <c r="I40" s="74"/>
      <c r="J40" s="74"/>
    </row>
    <row r="41" spans="1:12" ht="15.75" customHeight="1">
      <c r="A41" s="74"/>
      <c r="B41" s="88"/>
      <c r="C41" s="92" t="s">
        <v>39</v>
      </c>
      <c r="D41" s="93"/>
      <c r="E41" s="94" t="s">
        <v>9</v>
      </c>
      <c r="F41" s="27"/>
      <c r="G41" s="78" t="str">
        <f t="shared" si="0"/>
        <v>Pro Shop</v>
      </c>
      <c r="H41" s="74"/>
      <c r="I41" s="74"/>
      <c r="J41" s="74"/>
    </row>
    <row r="42" spans="1:12" ht="15.75" customHeight="1">
      <c r="A42" s="74"/>
      <c r="B42" s="88"/>
      <c r="C42" s="92" t="s">
        <v>40</v>
      </c>
      <c r="D42" s="93"/>
      <c r="E42" s="94" t="s">
        <v>9</v>
      </c>
      <c r="F42" s="27"/>
      <c r="G42" s="78" t="str">
        <f t="shared" si="0"/>
        <v>Pro Shop</v>
      </c>
      <c r="H42" s="74"/>
      <c r="I42" s="74"/>
      <c r="J42" s="74"/>
    </row>
    <row r="43" spans="1:12" ht="15.75" customHeight="1">
      <c r="A43" s="74"/>
      <c r="B43" s="88"/>
      <c r="C43" s="92" t="s">
        <v>41</v>
      </c>
      <c r="D43" s="93"/>
      <c r="E43" s="94" t="s">
        <v>9</v>
      </c>
      <c r="F43" s="27"/>
      <c r="G43" s="78" t="str">
        <f t="shared" si="0"/>
        <v>Pro Shop</v>
      </c>
      <c r="H43" s="74"/>
      <c r="I43" s="74"/>
      <c r="J43" s="74"/>
    </row>
    <row r="44" spans="1:12" ht="19.5" customHeight="1">
      <c r="A44" s="74"/>
      <c r="B44" s="88"/>
      <c r="C44" s="89"/>
      <c r="D44" s="95" t="str">
        <f>B11&amp;" Operational Score"</f>
        <v>Pro Shop Operational Score</v>
      </c>
      <c r="E44" s="96">
        <f>IF(G279+H279=0,"N/A",G279/(G279+H279))</f>
        <v>0.93548387096774188</v>
      </c>
      <c r="F44" s="27"/>
      <c r="G44" s="97"/>
      <c r="H44" s="74"/>
      <c r="I44" s="74"/>
      <c r="J44" s="74"/>
    </row>
    <row r="45" spans="1:12" ht="19.5" customHeight="1">
      <c r="A45" s="74"/>
      <c r="B45" s="88" t="s">
        <v>42</v>
      </c>
      <c r="C45" s="89"/>
      <c r="D45" s="90"/>
      <c r="E45" s="91"/>
      <c r="F45" s="27"/>
      <c r="G45" s="97"/>
      <c r="H45" s="74"/>
      <c r="I45" s="74"/>
      <c r="J45" s="74"/>
      <c r="L45" s="5"/>
    </row>
    <row r="46" spans="1:12" ht="15.75" customHeight="1">
      <c r="A46" s="74"/>
      <c r="B46" s="88"/>
      <c r="C46" s="92" t="s">
        <v>43</v>
      </c>
      <c r="D46" s="93"/>
      <c r="E46" s="94" t="s">
        <v>7</v>
      </c>
      <c r="F46" s="27"/>
      <c r="G46" s="78" t="str">
        <f>$B$45</f>
        <v>Driving Range</v>
      </c>
      <c r="H46" s="74"/>
      <c r="I46" s="74"/>
      <c r="J46" s="74"/>
    </row>
    <row r="47" spans="1:12" ht="15.75" customHeight="1">
      <c r="A47" s="74"/>
      <c r="B47" s="88"/>
      <c r="C47" s="92" t="s">
        <v>44</v>
      </c>
      <c r="D47" s="93"/>
      <c r="E47" s="94" t="s">
        <v>9</v>
      </c>
      <c r="F47" s="27"/>
      <c r="G47" s="78"/>
      <c r="H47" s="74"/>
      <c r="I47" s="74"/>
      <c r="J47" s="74"/>
    </row>
    <row r="48" spans="1:12" ht="15.75" customHeight="1">
      <c r="A48" s="74"/>
      <c r="B48" s="88"/>
      <c r="C48" s="92" t="s">
        <v>45</v>
      </c>
      <c r="D48" s="93"/>
      <c r="E48" s="94" t="s">
        <v>9</v>
      </c>
      <c r="F48" s="27"/>
      <c r="G48" s="78" t="str">
        <f t="shared" ref="G48:G54" si="1">$B$45</f>
        <v>Driving Range</v>
      </c>
      <c r="H48" s="74"/>
      <c r="I48" s="74"/>
      <c r="J48" s="74"/>
    </row>
    <row r="49" spans="1:10" ht="15.75" customHeight="1">
      <c r="A49" s="74"/>
      <c r="B49" s="88"/>
      <c r="C49" s="92" t="s">
        <v>46</v>
      </c>
      <c r="D49" s="93"/>
      <c r="E49" s="94" t="s">
        <v>9</v>
      </c>
      <c r="F49" s="27"/>
      <c r="G49" s="78" t="str">
        <f t="shared" si="1"/>
        <v>Driving Range</v>
      </c>
      <c r="H49" s="74"/>
      <c r="I49" s="74"/>
      <c r="J49" s="74"/>
    </row>
    <row r="50" spans="1:10" ht="15.75" customHeight="1">
      <c r="A50" s="74"/>
      <c r="B50" s="88"/>
      <c r="C50" s="92" t="s">
        <v>47</v>
      </c>
      <c r="D50" s="93"/>
      <c r="E50" s="94" t="s">
        <v>9</v>
      </c>
      <c r="F50" s="27"/>
      <c r="G50" s="78" t="str">
        <f t="shared" si="1"/>
        <v>Driving Range</v>
      </c>
      <c r="H50" s="74"/>
      <c r="I50" s="74"/>
      <c r="J50" s="74"/>
    </row>
    <row r="51" spans="1:10" ht="15.75" customHeight="1">
      <c r="A51" s="74"/>
      <c r="B51" s="88"/>
      <c r="C51" s="92" t="s">
        <v>48</v>
      </c>
      <c r="D51" s="93"/>
      <c r="E51" s="94" t="s">
        <v>9</v>
      </c>
      <c r="F51" s="27"/>
      <c r="G51" s="78" t="str">
        <f t="shared" si="1"/>
        <v>Driving Range</v>
      </c>
      <c r="H51" s="74"/>
      <c r="I51" s="74"/>
      <c r="J51" s="74"/>
    </row>
    <row r="52" spans="1:10" ht="15.75" customHeight="1">
      <c r="A52" s="74"/>
      <c r="B52" s="88"/>
      <c r="C52" s="92" t="s">
        <v>49</v>
      </c>
      <c r="D52" s="93"/>
      <c r="E52" s="94" t="s">
        <v>9</v>
      </c>
      <c r="F52" s="27"/>
      <c r="G52" s="78" t="str">
        <f t="shared" si="1"/>
        <v>Driving Range</v>
      </c>
      <c r="H52" s="74"/>
      <c r="I52" s="74"/>
      <c r="J52" s="74"/>
    </row>
    <row r="53" spans="1:10" ht="15.75" customHeight="1">
      <c r="A53" s="74"/>
      <c r="B53" s="88"/>
      <c r="C53" s="92" t="s">
        <v>50</v>
      </c>
      <c r="D53" s="93"/>
      <c r="E53" s="94" t="s">
        <v>9</v>
      </c>
      <c r="F53" s="27"/>
      <c r="G53" s="78" t="str">
        <f t="shared" si="1"/>
        <v>Driving Range</v>
      </c>
      <c r="H53" s="74"/>
      <c r="I53" s="74"/>
      <c r="J53" s="74"/>
    </row>
    <row r="54" spans="1:10" ht="15.75" customHeight="1">
      <c r="A54" s="74"/>
      <c r="B54" s="88"/>
      <c r="C54" s="92" t="s">
        <v>51</v>
      </c>
      <c r="D54" s="93"/>
      <c r="E54" s="94" t="s">
        <v>9</v>
      </c>
      <c r="F54" s="27"/>
      <c r="G54" s="78" t="str">
        <f t="shared" si="1"/>
        <v>Driving Range</v>
      </c>
      <c r="H54" s="74"/>
      <c r="I54" s="74"/>
      <c r="J54" s="74"/>
    </row>
    <row r="55" spans="1:10" ht="19.5" customHeight="1">
      <c r="A55" s="74"/>
      <c r="B55" s="88"/>
      <c r="C55" s="89"/>
      <c r="D55" s="95" t="str">
        <f>B45&amp;" Operational Score"</f>
        <v>Driving Range Operational Score</v>
      </c>
      <c r="E55" s="96">
        <f>IF(G280+H280=0,"N/A",G280/(G280+H280))</f>
        <v>0.88888888888888884</v>
      </c>
      <c r="F55" s="27"/>
      <c r="G55" s="97"/>
      <c r="H55" s="74"/>
      <c r="I55" s="74"/>
      <c r="J55" s="74"/>
    </row>
    <row r="56" spans="1:10" ht="19.5" customHeight="1">
      <c r="A56" s="74"/>
      <c r="B56" s="88"/>
      <c r="C56" s="89"/>
      <c r="D56" s="95"/>
      <c r="E56" s="96"/>
      <c r="F56" s="27"/>
      <c r="G56" s="97"/>
      <c r="H56" s="74"/>
      <c r="I56" s="74"/>
      <c r="J56" s="74"/>
    </row>
    <row r="57" spans="1:10" ht="19.5" customHeight="1">
      <c r="A57" s="74"/>
      <c r="B57" s="88" t="s">
        <v>52</v>
      </c>
      <c r="C57" s="89"/>
      <c r="D57" s="90"/>
      <c r="E57" s="91"/>
      <c r="F57" s="27"/>
      <c r="G57" s="97"/>
      <c r="H57" s="74"/>
      <c r="I57" s="74"/>
      <c r="J57" s="74"/>
    </row>
    <row r="58" spans="1:10" ht="15.75" customHeight="1">
      <c r="A58" s="74"/>
      <c r="B58" s="88"/>
      <c r="C58" s="92" t="s">
        <v>53</v>
      </c>
      <c r="D58" s="93"/>
      <c r="E58" s="94" t="s">
        <v>9</v>
      </c>
      <c r="F58" s="27"/>
      <c r="G58" s="78" t="str">
        <f>$B$57</f>
        <v>Golf Carts</v>
      </c>
      <c r="H58" s="74"/>
      <c r="I58" s="74"/>
      <c r="J58" s="74"/>
    </row>
    <row r="59" spans="1:10" ht="15.75" customHeight="1">
      <c r="A59" s="74"/>
      <c r="B59" s="88"/>
      <c r="C59" s="92" t="s">
        <v>54</v>
      </c>
      <c r="D59" s="93"/>
      <c r="E59" s="94" t="s">
        <v>9</v>
      </c>
      <c r="F59" s="27"/>
      <c r="G59" s="78" t="str">
        <f t="shared" ref="G59:G71" si="2">$B$57</f>
        <v>Golf Carts</v>
      </c>
      <c r="H59" s="74"/>
      <c r="I59" s="74"/>
      <c r="J59" s="74"/>
    </row>
    <row r="60" spans="1:10" ht="15.75" customHeight="1">
      <c r="A60" s="74"/>
      <c r="B60" s="88"/>
      <c r="C60" s="92" t="s">
        <v>55</v>
      </c>
      <c r="D60" s="93"/>
      <c r="E60" s="94" t="s">
        <v>9</v>
      </c>
      <c r="F60" s="27"/>
      <c r="G60" s="78" t="str">
        <f t="shared" si="2"/>
        <v>Golf Carts</v>
      </c>
      <c r="H60" s="74"/>
      <c r="I60" s="74"/>
      <c r="J60" s="74"/>
    </row>
    <row r="61" spans="1:10" ht="15.75" customHeight="1">
      <c r="A61" s="74"/>
      <c r="B61" s="88"/>
      <c r="C61" s="92" t="s">
        <v>56</v>
      </c>
      <c r="D61" s="93"/>
      <c r="E61" s="94" t="s">
        <v>7</v>
      </c>
      <c r="F61" s="27"/>
      <c r="G61" s="78" t="str">
        <f t="shared" si="2"/>
        <v>Golf Carts</v>
      </c>
      <c r="H61" s="74"/>
      <c r="I61" s="74"/>
      <c r="J61" s="74"/>
    </row>
    <row r="62" spans="1:10" ht="15.75" customHeight="1">
      <c r="A62" s="74"/>
      <c r="B62" s="88"/>
      <c r="C62" s="92" t="s">
        <v>57</v>
      </c>
      <c r="D62" s="93"/>
      <c r="E62" s="94" t="s">
        <v>9</v>
      </c>
      <c r="F62" s="27"/>
      <c r="G62" s="78" t="str">
        <f t="shared" si="2"/>
        <v>Golf Carts</v>
      </c>
      <c r="H62" s="74"/>
      <c r="I62" s="74"/>
      <c r="J62" s="74"/>
    </row>
    <row r="63" spans="1:10" ht="15.75" customHeight="1">
      <c r="A63" s="74"/>
      <c r="B63" s="88"/>
      <c r="C63" s="92" t="s">
        <v>58</v>
      </c>
      <c r="D63" s="93"/>
      <c r="E63" s="94" t="s">
        <v>9</v>
      </c>
      <c r="F63" s="27"/>
      <c r="G63" s="78" t="str">
        <f t="shared" si="2"/>
        <v>Golf Carts</v>
      </c>
      <c r="H63" s="74"/>
      <c r="I63" s="74"/>
      <c r="J63" s="74"/>
    </row>
    <row r="64" spans="1:10" ht="15.75" customHeight="1">
      <c r="A64" s="74"/>
      <c r="B64" s="88"/>
      <c r="C64" s="92" t="s">
        <v>59</v>
      </c>
      <c r="D64" s="93"/>
      <c r="E64" s="94" t="s">
        <v>9</v>
      </c>
      <c r="F64" s="27"/>
      <c r="G64" s="78" t="str">
        <f t="shared" si="2"/>
        <v>Golf Carts</v>
      </c>
      <c r="H64" s="74"/>
      <c r="I64" s="74"/>
      <c r="J64" s="74"/>
    </row>
    <row r="65" spans="1:10" ht="15.75" customHeight="1">
      <c r="A65" s="74"/>
      <c r="B65" s="88"/>
      <c r="C65" s="92" t="s">
        <v>60</v>
      </c>
      <c r="D65" s="93"/>
      <c r="E65" s="94" t="s">
        <v>9</v>
      </c>
      <c r="F65" s="27"/>
      <c r="G65" s="78" t="str">
        <f t="shared" si="2"/>
        <v>Golf Carts</v>
      </c>
      <c r="H65" s="74"/>
      <c r="I65" s="74"/>
      <c r="J65" s="74"/>
    </row>
    <row r="66" spans="1:10" ht="15.75" customHeight="1">
      <c r="A66" s="74"/>
      <c r="B66" s="88"/>
      <c r="C66" s="92" t="s">
        <v>61</v>
      </c>
      <c r="D66" s="93"/>
      <c r="E66" s="94" t="s">
        <v>9</v>
      </c>
      <c r="F66" s="27"/>
      <c r="G66" s="78" t="str">
        <f t="shared" si="2"/>
        <v>Golf Carts</v>
      </c>
      <c r="H66" s="74"/>
      <c r="I66" s="74"/>
      <c r="J66" s="74"/>
    </row>
    <row r="67" spans="1:10" ht="15.75" customHeight="1">
      <c r="A67" s="74"/>
      <c r="B67" s="88"/>
      <c r="C67" s="92" t="s">
        <v>62</v>
      </c>
      <c r="D67" s="93"/>
      <c r="E67" s="94" t="s">
        <v>9</v>
      </c>
      <c r="F67" s="27"/>
      <c r="G67" s="78" t="str">
        <f t="shared" si="2"/>
        <v>Golf Carts</v>
      </c>
      <c r="H67" s="74"/>
      <c r="I67" s="74"/>
      <c r="J67" s="74"/>
    </row>
    <row r="68" spans="1:10" ht="15.75" customHeight="1">
      <c r="A68" s="74"/>
      <c r="B68" s="88"/>
      <c r="C68" s="92" t="s">
        <v>63</v>
      </c>
      <c r="D68" s="93"/>
      <c r="E68" s="94" t="s">
        <v>9</v>
      </c>
      <c r="F68" s="27"/>
      <c r="G68" s="78" t="str">
        <f t="shared" si="2"/>
        <v>Golf Carts</v>
      </c>
      <c r="H68" s="74"/>
      <c r="I68" s="74"/>
      <c r="J68" s="74"/>
    </row>
    <row r="69" spans="1:10" ht="15.75" customHeight="1">
      <c r="A69" s="74"/>
      <c r="B69" s="88"/>
      <c r="C69" s="92" t="s">
        <v>64</v>
      </c>
      <c r="D69" s="93"/>
      <c r="E69" s="94" t="s">
        <v>9</v>
      </c>
      <c r="F69" s="27"/>
      <c r="G69" s="78" t="str">
        <f t="shared" si="2"/>
        <v>Golf Carts</v>
      </c>
      <c r="H69" s="74"/>
      <c r="I69" s="74"/>
      <c r="J69" s="74"/>
    </row>
    <row r="70" spans="1:10" ht="15.75" customHeight="1">
      <c r="A70" s="74"/>
      <c r="B70" s="88"/>
      <c r="C70" s="92" t="s">
        <v>65</v>
      </c>
      <c r="D70" s="93"/>
      <c r="E70" s="94" t="s">
        <v>9</v>
      </c>
      <c r="F70" s="27"/>
      <c r="G70" s="78" t="str">
        <f t="shared" si="2"/>
        <v>Golf Carts</v>
      </c>
      <c r="H70" s="74"/>
      <c r="I70" s="74"/>
      <c r="J70" s="74"/>
    </row>
    <row r="71" spans="1:10" ht="15.75" customHeight="1">
      <c r="A71" s="74"/>
      <c r="B71" s="88"/>
      <c r="C71" s="92" t="s">
        <v>66</v>
      </c>
      <c r="D71" s="93"/>
      <c r="E71" s="94" t="s">
        <v>9</v>
      </c>
      <c r="F71" s="27"/>
      <c r="G71" s="78" t="str">
        <f t="shared" si="2"/>
        <v>Golf Carts</v>
      </c>
      <c r="H71" s="74"/>
      <c r="I71" s="74"/>
      <c r="J71" s="74"/>
    </row>
    <row r="72" spans="1:10" ht="19.5" customHeight="1">
      <c r="A72" s="74"/>
      <c r="B72" s="88"/>
      <c r="C72" s="89"/>
      <c r="D72" s="95" t="str">
        <f>B57&amp;" Operational Score"</f>
        <v>Golf Carts Operational Score</v>
      </c>
      <c r="E72" s="96">
        <f>IF(G281+H281=0,"N/A",G281/(G281+H281))</f>
        <v>0.9285714285714286</v>
      </c>
      <c r="F72" s="27"/>
      <c r="G72" s="97"/>
      <c r="H72" s="74"/>
      <c r="I72" s="74"/>
      <c r="J72" s="74"/>
    </row>
    <row r="73" spans="1:10" ht="19.5" customHeight="1">
      <c r="A73" s="74"/>
      <c r="B73" s="88"/>
      <c r="C73" s="98"/>
      <c r="D73" s="99"/>
      <c r="E73" s="91"/>
      <c r="F73" s="27"/>
      <c r="G73" s="97"/>
      <c r="H73" s="74"/>
      <c r="I73" s="74"/>
      <c r="J73" s="74"/>
    </row>
    <row r="74" spans="1:10" ht="19.5" customHeight="1">
      <c r="A74" s="74"/>
      <c r="B74" s="88" t="s">
        <v>67</v>
      </c>
      <c r="C74" s="89"/>
      <c r="D74" s="90"/>
      <c r="E74" s="91"/>
      <c r="F74" s="27"/>
      <c r="G74" s="97"/>
      <c r="H74" s="74"/>
      <c r="I74" s="74"/>
      <c r="J74" s="74"/>
    </row>
    <row r="75" spans="1:10" ht="15.75" customHeight="1">
      <c r="A75" s="74"/>
      <c r="B75" s="88"/>
      <c r="C75" s="92" t="s">
        <v>68</v>
      </c>
      <c r="D75" s="93"/>
      <c r="E75" s="94" t="s">
        <v>9</v>
      </c>
      <c r="F75" s="27"/>
      <c r="G75" s="78" t="str">
        <f>$B$74</f>
        <v>Restrooms/ Locker Rooms</v>
      </c>
      <c r="H75" s="74"/>
      <c r="I75" s="74"/>
      <c r="J75" s="74"/>
    </row>
    <row r="76" spans="1:10" ht="15.75" customHeight="1">
      <c r="A76" s="74"/>
      <c r="B76" s="88"/>
      <c r="C76" s="92" t="s">
        <v>69</v>
      </c>
      <c r="D76" s="93"/>
      <c r="E76" s="94" t="s">
        <v>9</v>
      </c>
      <c r="F76" s="27"/>
      <c r="G76" s="78" t="str">
        <f t="shared" ref="G76:G83" si="3">$B$74</f>
        <v>Restrooms/ Locker Rooms</v>
      </c>
      <c r="H76" s="74"/>
      <c r="I76" s="74"/>
      <c r="J76" s="74"/>
    </row>
    <row r="77" spans="1:10" ht="15.75" customHeight="1">
      <c r="A77" s="74"/>
      <c r="B77" s="88"/>
      <c r="C77" s="92" t="s">
        <v>70</v>
      </c>
      <c r="D77" s="93"/>
      <c r="E77" s="94" t="s">
        <v>9</v>
      </c>
      <c r="F77" s="27"/>
      <c r="G77" s="78" t="str">
        <f t="shared" si="3"/>
        <v>Restrooms/ Locker Rooms</v>
      </c>
      <c r="H77" s="74"/>
      <c r="I77" s="74"/>
      <c r="J77" s="74"/>
    </row>
    <row r="78" spans="1:10" ht="15.75" customHeight="1">
      <c r="A78" s="74"/>
      <c r="B78" s="88"/>
      <c r="C78" s="92" t="s">
        <v>71</v>
      </c>
      <c r="D78" s="93"/>
      <c r="E78" s="94" t="s">
        <v>7</v>
      </c>
      <c r="F78" s="27"/>
      <c r="G78" s="78" t="str">
        <f t="shared" si="3"/>
        <v>Restrooms/ Locker Rooms</v>
      </c>
      <c r="H78" s="74"/>
      <c r="I78" s="74"/>
      <c r="J78" s="74"/>
    </row>
    <row r="79" spans="1:10" ht="15.75" customHeight="1">
      <c r="A79" s="74"/>
      <c r="B79" s="88"/>
      <c r="C79" s="92" t="s">
        <v>72</v>
      </c>
      <c r="D79" s="93"/>
      <c r="E79" s="94" t="s">
        <v>9</v>
      </c>
      <c r="F79" s="27"/>
      <c r="G79" s="78" t="str">
        <f t="shared" si="3"/>
        <v>Restrooms/ Locker Rooms</v>
      </c>
      <c r="H79" s="74"/>
      <c r="I79" s="74"/>
      <c r="J79" s="74"/>
    </row>
    <row r="80" spans="1:10" ht="15.75" customHeight="1">
      <c r="A80" s="74"/>
      <c r="B80" s="88"/>
      <c r="C80" s="92" t="s">
        <v>73</v>
      </c>
      <c r="D80" s="93"/>
      <c r="E80" s="94" t="s">
        <v>9</v>
      </c>
      <c r="F80" s="27"/>
      <c r="G80" s="78" t="str">
        <f t="shared" si="3"/>
        <v>Restrooms/ Locker Rooms</v>
      </c>
      <c r="H80" s="74"/>
      <c r="I80" s="74"/>
      <c r="J80" s="74"/>
    </row>
    <row r="81" spans="1:10" ht="15.75" customHeight="1">
      <c r="A81" s="74"/>
      <c r="B81" s="88"/>
      <c r="C81" s="92" t="s">
        <v>74</v>
      </c>
      <c r="D81" s="93"/>
      <c r="E81" s="94" t="s">
        <v>9</v>
      </c>
      <c r="F81" s="27"/>
      <c r="G81" s="78" t="str">
        <f t="shared" si="3"/>
        <v>Restrooms/ Locker Rooms</v>
      </c>
      <c r="H81" s="74"/>
      <c r="I81" s="74"/>
      <c r="J81" s="74"/>
    </row>
    <row r="82" spans="1:10" ht="15.75" customHeight="1">
      <c r="A82" s="74"/>
      <c r="B82" s="88"/>
      <c r="C82" s="92" t="s">
        <v>75</v>
      </c>
      <c r="D82" s="93"/>
      <c r="E82" s="94" t="s">
        <v>9</v>
      </c>
      <c r="F82" s="27"/>
      <c r="G82" s="78" t="str">
        <f t="shared" si="3"/>
        <v>Restrooms/ Locker Rooms</v>
      </c>
      <c r="H82" s="74"/>
      <c r="I82" s="74"/>
      <c r="J82" s="74"/>
    </row>
    <row r="83" spans="1:10" ht="15.75" customHeight="1">
      <c r="A83" s="74"/>
      <c r="B83" s="88"/>
      <c r="C83" s="92" t="s">
        <v>76</v>
      </c>
      <c r="D83" s="93"/>
      <c r="E83" s="94" t="s">
        <v>9</v>
      </c>
      <c r="F83" s="27"/>
      <c r="G83" s="78" t="str">
        <f t="shared" si="3"/>
        <v>Restrooms/ Locker Rooms</v>
      </c>
      <c r="H83" s="74"/>
      <c r="I83" s="74"/>
      <c r="J83" s="74"/>
    </row>
    <row r="84" spans="1:10" ht="19.5" customHeight="1">
      <c r="A84" s="74"/>
      <c r="B84" s="88"/>
      <c r="C84" s="89"/>
      <c r="D84" s="95" t="str">
        <f>B74&amp;" Operational Score"</f>
        <v>Restrooms/ Locker Rooms Operational Score</v>
      </c>
      <c r="E84" s="96">
        <f>IF(G282+H282=0,"N/A",G282/(G282+H282))</f>
        <v>0.88888888888888884</v>
      </c>
      <c r="F84" s="27"/>
      <c r="G84" s="97"/>
      <c r="H84" s="74"/>
      <c r="I84" s="74"/>
      <c r="J84" s="74"/>
    </row>
    <row r="85" spans="1:10" ht="19.5" customHeight="1">
      <c r="A85" s="74"/>
      <c r="B85" s="88" t="s">
        <v>77</v>
      </c>
      <c r="C85" s="89"/>
      <c r="D85" s="90"/>
      <c r="E85" s="91"/>
      <c r="F85" s="27"/>
      <c r="G85" s="97"/>
      <c r="H85" s="74"/>
      <c r="I85" s="74"/>
      <c r="J85" s="74"/>
    </row>
    <row r="86" spans="1:10" ht="15.75" customHeight="1">
      <c r="A86" s="74"/>
      <c r="B86" s="88"/>
      <c r="C86" s="92" t="s">
        <v>78</v>
      </c>
      <c r="D86" s="93"/>
      <c r="E86" s="94" t="s">
        <v>9</v>
      </c>
      <c r="F86" s="27"/>
      <c r="G86" s="78" t="str">
        <f t="shared" ref="G86:G114" si="4">$B$85</f>
        <v>Administrative</v>
      </c>
      <c r="H86" s="74"/>
      <c r="I86" s="74"/>
      <c r="J86" s="74"/>
    </row>
    <row r="87" spans="1:10" ht="15.75" customHeight="1">
      <c r="A87" s="74"/>
      <c r="B87" s="88"/>
      <c r="C87" s="92" t="s">
        <v>79</v>
      </c>
      <c r="D87" s="93"/>
      <c r="E87" s="94" t="s">
        <v>9</v>
      </c>
      <c r="F87" s="27"/>
      <c r="G87" s="78" t="str">
        <f t="shared" si="4"/>
        <v>Administrative</v>
      </c>
      <c r="H87" s="74"/>
      <c r="I87" s="74"/>
      <c r="J87" s="74"/>
    </row>
    <row r="88" spans="1:10" ht="15.75" customHeight="1">
      <c r="A88" s="74"/>
      <c r="B88" s="88"/>
      <c r="C88" s="92" t="s">
        <v>80</v>
      </c>
      <c r="D88" s="93"/>
      <c r="E88" s="94" t="s">
        <v>9</v>
      </c>
      <c r="F88" s="27"/>
      <c r="G88" s="78" t="str">
        <f t="shared" si="4"/>
        <v>Administrative</v>
      </c>
      <c r="H88" s="74"/>
      <c r="I88" s="74"/>
      <c r="J88" s="74"/>
    </row>
    <row r="89" spans="1:10" ht="15.75" customHeight="1">
      <c r="A89" s="74"/>
      <c r="B89" s="88"/>
      <c r="C89" s="92" t="s">
        <v>81</v>
      </c>
      <c r="D89" s="93"/>
      <c r="E89" s="94" t="s">
        <v>9</v>
      </c>
      <c r="F89" s="27"/>
      <c r="G89" s="78" t="str">
        <f t="shared" si="4"/>
        <v>Administrative</v>
      </c>
      <c r="H89" s="74"/>
      <c r="I89" s="74"/>
      <c r="J89" s="74"/>
    </row>
    <row r="90" spans="1:10" ht="15.75" customHeight="1">
      <c r="A90" s="74"/>
      <c r="B90" s="88"/>
      <c r="C90" s="92" t="s">
        <v>82</v>
      </c>
      <c r="D90" s="93"/>
      <c r="E90" s="94" t="s">
        <v>9</v>
      </c>
      <c r="F90" s="27"/>
      <c r="G90" s="78" t="str">
        <f t="shared" si="4"/>
        <v>Administrative</v>
      </c>
      <c r="H90" s="74"/>
      <c r="I90" s="74"/>
      <c r="J90" s="74"/>
    </row>
    <row r="91" spans="1:10" ht="15.75" customHeight="1">
      <c r="A91" s="74"/>
      <c r="B91" s="88"/>
      <c r="C91" s="92" t="s">
        <v>83</v>
      </c>
      <c r="D91" s="93"/>
      <c r="E91" s="94" t="s">
        <v>9</v>
      </c>
      <c r="F91" s="27"/>
      <c r="G91" s="78" t="str">
        <f t="shared" si="4"/>
        <v>Administrative</v>
      </c>
      <c r="H91" s="74"/>
      <c r="I91" s="74"/>
      <c r="J91" s="74"/>
    </row>
    <row r="92" spans="1:10" ht="15.75" customHeight="1">
      <c r="A92" s="74"/>
      <c r="B92" s="88"/>
      <c r="C92" s="92" t="s">
        <v>84</v>
      </c>
      <c r="D92" s="93"/>
      <c r="E92" s="94" t="s">
        <v>9</v>
      </c>
      <c r="F92" s="27"/>
      <c r="G92" s="78" t="str">
        <f t="shared" si="4"/>
        <v>Administrative</v>
      </c>
      <c r="H92" s="74"/>
      <c r="I92" s="74"/>
      <c r="J92" s="74"/>
    </row>
    <row r="93" spans="1:10" ht="15.75" customHeight="1">
      <c r="A93" s="74"/>
      <c r="B93" s="88"/>
      <c r="C93" s="92" t="s">
        <v>85</v>
      </c>
      <c r="D93" s="93"/>
      <c r="E93" s="94" t="s">
        <v>9</v>
      </c>
      <c r="F93" s="27"/>
      <c r="G93" s="78" t="str">
        <f t="shared" si="4"/>
        <v>Administrative</v>
      </c>
      <c r="H93" s="74"/>
      <c r="I93" s="74"/>
      <c r="J93" s="74"/>
    </row>
    <row r="94" spans="1:10" ht="15.75" customHeight="1">
      <c r="A94" s="74"/>
      <c r="B94" s="88"/>
      <c r="C94" s="92" t="s">
        <v>86</v>
      </c>
      <c r="D94" s="93"/>
      <c r="E94" s="94" t="s">
        <v>9</v>
      </c>
      <c r="F94" s="27"/>
      <c r="G94" s="78" t="str">
        <f t="shared" si="4"/>
        <v>Administrative</v>
      </c>
      <c r="H94" s="74"/>
      <c r="I94" s="74"/>
      <c r="J94" s="74"/>
    </row>
    <row r="95" spans="1:10" ht="15.75" customHeight="1">
      <c r="A95" s="74"/>
      <c r="B95" s="88"/>
      <c r="C95" s="92" t="s">
        <v>87</v>
      </c>
      <c r="D95" s="93"/>
      <c r="E95" s="94" t="s">
        <v>9</v>
      </c>
      <c r="F95" s="27"/>
      <c r="G95" s="78" t="str">
        <f t="shared" si="4"/>
        <v>Administrative</v>
      </c>
      <c r="H95" s="74"/>
      <c r="I95" s="74"/>
      <c r="J95" s="74"/>
    </row>
    <row r="96" spans="1:10" ht="15.75" customHeight="1">
      <c r="A96" s="74"/>
      <c r="B96" s="88"/>
      <c r="C96" s="92" t="s">
        <v>88</v>
      </c>
      <c r="D96" s="93"/>
      <c r="E96" s="94" t="s">
        <v>9</v>
      </c>
      <c r="F96" s="27"/>
      <c r="G96" s="78" t="str">
        <f t="shared" si="4"/>
        <v>Administrative</v>
      </c>
      <c r="H96" s="74"/>
      <c r="I96" s="74"/>
      <c r="J96" s="74"/>
    </row>
    <row r="97" spans="1:10" ht="15.75" customHeight="1">
      <c r="A97" s="74"/>
      <c r="B97" s="88"/>
      <c r="C97" s="92" t="s">
        <v>89</v>
      </c>
      <c r="D97" s="93"/>
      <c r="E97" s="94" t="s">
        <v>9</v>
      </c>
      <c r="F97" s="27"/>
      <c r="G97" s="78" t="str">
        <f t="shared" si="4"/>
        <v>Administrative</v>
      </c>
      <c r="H97" s="74"/>
      <c r="I97" s="74"/>
      <c r="J97" s="74"/>
    </row>
    <row r="98" spans="1:10" ht="15.75" customHeight="1">
      <c r="A98" s="74"/>
      <c r="B98" s="88"/>
      <c r="C98" s="92" t="s">
        <v>90</v>
      </c>
      <c r="D98" s="93"/>
      <c r="E98" s="94" t="s">
        <v>9</v>
      </c>
      <c r="F98" s="27"/>
      <c r="G98" s="78" t="str">
        <f t="shared" si="4"/>
        <v>Administrative</v>
      </c>
      <c r="H98" s="74"/>
      <c r="I98" s="74"/>
      <c r="J98" s="74"/>
    </row>
    <row r="99" spans="1:10" ht="15.75" customHeight="1">
      <c r="A99" s="74"/>
      <c r="B99" s="88"/>
      <c r="C99" s="92" t="s">
        <v>91</v>
      </c>
      <c r="D99" s="93"/>
      <c r="E99" s="94" t="s">
        <v>7</v>
      </c>
      <c r="F99" s="27"/>
      <c r="G99" s="78" t="str">
        <f t="shared" si="4"/>
        <v>Administrative</v>
      </c>
      <c r="H99" s="74"/>
      <c r="I99" s="74"/>
      <c r="J99" s="74"/>
    </row>
    <row r="100" spans="1:10" ht="15.75" customHeight="1">
      <c r="A100" s="74"/>
      <c r="B100" s="88"/>
      <c r="C100" s="92" t="s">
        <v>92</v>
      </c>
      <c r="D100" s="93"/>
      <c r="E100" s="94" t="s">
        <v>9</v>
      </c>
      <c r="F100" s="27"/>
      <c r="G100" s="78" t="str">
        <f t="shared" si="4"/>
        <v>Administrative</v>
      </c>
      <c r="H100" s="74"/>
      <c r="I100" s="74"/>
      <c r="J100" s="74"/>
    </row>
    <row r="101" spans="1:10" ht="15.75" customHeight="1">
      <c r="A101" s="74"/>
      <c r="B101" s="88"/>
      <c r="C101" s="92" t="s">
        <v>93</v>
      </c>
      <c r="D101" s="93"/>
      <c r="E101" s="94" t="s">
        <v>9</v>
      </c>
      <c r="F101" s="27"/>
      <c r="G101" s="78" t="str">
        <f t="shared" si="4"/>
        <v>Administrative</v>
      </c>
      <c r="H101" s="74"/>
      <c r="I101" s="74"/>
      <c r="J101" s="74"/>
    </row>
    <row r="102" spans="1:10" ht="15.75" customHeight="1">
      <c r="A102" s="74"/>
      <c r="B102" s="88"/>
      <c r="C102" s="92" t="s">
        <v>94</v>
      </c>
      <c r="D102" s="93"/>
      <c r="E102" s="94" t="s">
        <v>9</v>
      </c>
      <c r="F102" s="27"/>
      <c r="G102" s="78" t="str">
        <f t="shared" si="4"/>
        <v>Administrative</v>
      </c>
      <c r="H102" s="74"/>
      <c r="I102" s="74"/>
      <c r="J102" s="74"/>
    </row>
    <row r="103" spans="1:10" ht="15.75" customHeight="1">
      <c r="A103" s="74"/>
      <c r="B103" s="88"/>
      <c r="C103" s="92" t="s">
        <v>95</v>
      </c>
      <c r="D103" s="93"/>
      <c r="E103" s="94" t="s">
        <v>9</v>
      </c>
      <c r="F103" s="27"/>
      <c r="G103" s="78" t="str">
        <f t="shared" si="4"/>
        <v>Administrative</v>
      </c>
      <c r="H103" s="74"/>
      <c r="I103" s="74"/>
      <c r="J103" s="74"/>
    </row>
    <row r="104" spans="1:10" ht="15.75" customHeight="1">
      <c r="A104" s="74"/>
      <c r="B104" s="88"/>
      <c r="C104" s="92" t="s">
        <v>96</v>
      </c>
      <c r="D104" s="93"/>
      <c r="E104" s="94" t="s">
        <v>9</v>
      </c>
      <c r="F104" s="27"/>
      <c r="G104" s="78" t="str">
        <f t="shared" si="4"/>
        <v>Administrative</v>
      </c>
      <c r="H104" s="74"/>
      <c r="I104" s="74"/>
      <c r="J104" s="74"/>
    </row>
    <row r="105" spans="1:10" ht="15.75" customHeight="1">
      <c r="A105" s="74"/>
      <c r="B105" s="88"/>
      <c r="C105" s="92" t="s">
        <v>97</v>
      </c>
      <c r="D105" s="93"/>
      <c r="E105" s="94" t="s">
        <v>9</v>
      </c>
      <c r="F105" s="27"/>
      <c r="G105" s="78" t="str">
        <f t="shared" si="4"/>
        <v>Administrative</v>
      </c>
      <c r="H105" s="74"/>
      <c r="I105" s="74"/>
      <c r="J105" s="74"/>
    </row>
    <row r="106" spans="1:10" ht="15.75" customHeight="1">
      <c r="A106" s="74"/>
      <c r="B106" s="88"/>
      <c r="C106" s="92" t="s">
        <v>98</v>
      </c>
      <c r="D106" s="93"/>
      <c r="E106" s="94" t="s">
        <v>9</v>
      </c>
      <c r="F106" s="27"/>
      <c r="G106" s="78" t="str">
        <f t="shared" si="4"/>
        <v>Administrative</v>
      </c>
      <c r="H106" s="74"/>
      <c r="I106" s="74"/>
      <c r="J106" s="74"/>
    </row>
    <row r="107" spans="1:10" ht="15.75" customHeight="1">
      <c r="A107" s="74"/>
      <c r="B107" s="88"/>
      <c r="C107" s="92" t="s">
        <v>99</v>
      </c>
      <c r="D107" s="93"/>
      <c r="E107" s="94" t="s">
        <v>9</v>
      </c>
      <c r="F107" s="27"/>
      <c r="G107" s="78" t="str">
        <f t="shared" si="4"/>
        <v>Administrative</v>
      </c>
      <c r="H107" s="74"/>
      <c r="I107" s="74"/>
      <c r="J107" s="74"/>
    </row>
    <row r="108" spans="1:10" ht="15.75" customHeight="1">
      <c r="A108" s="74"/>
      <c r="B108" s="88"/>
      <c r="C108" s="92" t="s">
        <v>100</v>
      </c>
      <c r="D108" s="93"/>
      <c r="E108" s="94" t="s">
        <v>9</v>
      </c>
      <c r="F108" s="27"/>
      <c r="G108" s="78" t="str">
        <f t="shared" si="4"/>
        <v>Administrative</v>
      </c>
      <c r="H108" s="74"/>
      <c r="I108" s="74"/>
      <c r="J108" s="74"/>
    </row>
    <row r="109" spans="1:10" ht="15.75" customHeight="1">
      <c r="A109" s="74"/>
      <c r="B109" s="88"/>
      <c r="C109" s="92" t="s">
        <v>101</v>
      </c>
      <c r="D109" s="93"/>
      <c r="E109" s="94" t="s">
        <v>9</v>
      </c>
      <c r="F109" s="27"/>
      <c r="G109" s="78" t="str">
        <f t="shared" si="4"/>
        <v>Administrative</v>
      </c>
      <c r="H109" s="74"/>
      <c r="I109" s="74"/>
      <c r="J109" s="74"/>
    </row>
    <row r="110" spans="1:10" ht="15.75" customHeight="1">
      <c r="A110" s="74"/>
      <c r="B110" s="88"/>
      <c r="C110" s="92" t="s">
        <v>102</v>
      </c>
      <c r="D110" s="93"/>
      <c r="E110" s="94" t="s">
        <v>9</v>
      </c>
      <c r="F110" s="27"/>
      <c r="G110" s="78" t="str">
        <f t="shared" si="4"/>
        <v>Administrative</v>
      </c>
      <c r="H110" s="74"/>
      <c r="I110" s="74"/>
      <c r="J110" s="74"/>
    </row>
    <row r="111" spans="1:10" ht="15.75" customHeight="1">
      <c r="A111" s="74"/>
      <c r="B111" s="88"/>
      <c r="C111" s="92" t="s">
        <v>103</v>
      </c>
      <c r="D111" s="93"/>
      <c r="E111" s="94" t="s">
        <v>9</v>
      </c>
      <c r="F111" s="27"/>
      <c r="G111" s="78" t="str">
        <f t="shared" si="4"/>
        <v>Administrative</v>
      </c>
      <c r="H111" s="74"/>
      <c r="I111" s="74"/>
      <c r="J111" s="74"/>
    </row>
    <row r="112" spans="1:10" ht="15.75" customHeight="1">
      <c r="A112" s="74"/>
      <c r="B112" s="88"/>
      <c r="C112" s="92" t="s">
        <v>104</v>
      </c>
      <c r="D112" s="93"/>
      <c r="E112" s="94" t="s">
        <v>9</v>
      </c>
      <c r="F112" s="27"/>
      <c r="G112" s="78" t="str">
        <f t="shared" si="4"/>
        <v>Administrative</v>
      </c>
      <c r="H112" s="74"/>
      <c r="I112" s="74"/>
      <c r="J112" s="74"/>
    </row>
    <row r="113" spans="1:10" ht="15.75" customHeight="1">
      <c r="A113" s="74"/>
      <c r="B113" s="88"/>
      <c r="C113" s="92" t="s">
        <v>105</v>
      </c>
      <c r="D113" s="93"/>
      <c r="E113" s="94" t="s">
        <v>9</v>
      </c>
      <c r="F113" s="27"/>
      <c r="G113" s="78" t="str">
        <f t="shared" si="4"/>
        <v>Administrative</v>
      </c>
      <c r="H113" s="74"/>
      <c r="I113" s="74"/>
      <c r="J113" s="74"/>
    </row>
    <row r="114" spans="1:10" ht="15.75" customHeight="1">
      <c r="A114" s="74"/>
      <c r="B114" s="88"/>
      <c r="C114" s="92" t="s">
        <v>106</v>
      </c>
      <c r="D114" s="93"/>
      <c r="E114" s="94" t="s">
        <v>9</v>
      </c>
      <c r="F114" s="27"/>
      <c r="G114" s="78" t="str">
        <f t="shared" si="4"/>
        <v>Administrative</v>
      </c>
      <c r="H114" s="74"/>
      <c r="I114" s="74"/>
      <c r="J114" s="74"/>
    </row>
    <row r="115" spans="1:10" ht="19.5" customHeight="1">
      <c r="A115" s="74"/>
      <c r="B115" s="88"/>
      <c r="C115" s="89"/>
      <c r="D115" s="95" t="str">
        <f>B85&amp;" Operational Score"</f>
        <v>Administrative Operational Score</v>
      </c>
      <c r="E115" s="96">
        <f>IF(G283+H283=0,"N/A",G283/(G283+H283))</f>
        <v>0.96551724137931039</v>
      </c>
      <c r="F115" s="27"/>
      <c r="G115" s="97"/>
      <c r="H115" s="74"/>
      <c r="I115" s="74"/>
      <c r="J115" s="74"/>
    </row>
    <row r="116" spans="1:10" ht="19.5" customHeight="1">
      <c r="A116" s="74"/>
      <c r="B116" s="88"/>
      <c r="C116" s="95"/>
      <c r="D116" s="100"/>
      <c r="E116" s="96"/>
      <c r="F116" s="27"/>
      <c r="G116" s="97"/>
      <c r="H116" s="74"/>
      <c r="I116" s="74"/>
      <c r="J116" s="74"/>
    </row>
    <row r="117" spans="1:10" ht="19.5" customHeight="1">
      <c r="A117" s="74"/>
      <c r="B117" s="88" t="s">
        <v>107</v>
      </c>
      <c r="C117" s="89"/>
      <c r="D117" s="90"/>
      <c r="E117" s="101"/>
      <c r="F117" s="27"/>
      <c r="G117" s="97"/>
      <c r="H117" s="74"/>
      <c r="I117" s="74"/>
      <c r="J117" s="74"/>
    </row>
    <row r="118" spans="1:10" ht="15.75" customHeight="1">
      <c r="A118" s="74"/>
      <c r="B118" s="88"/>
      <c r="C118" s="92" t="s">
        <v>6</v>
      </c>
      <c r="D118" s="93"/>
      <c r="E118" s="94" t="s">
        <v>9</v>
      </c>
      <c r="F118" s="27"/>
      <c r="G118" s="78" t="str">
        <f>$B$117</f>
        <v>Food Service</v>
      </c>
      <c r="H118" s="74"/>
      <c r="I118" s="74"/>
      <c r="J118" s="74"/>
    </row>
    <row r="119" spans="1:10" ht="15.75" customHeight="1">
      <c r="A119" s="74"/>
      <c r="B119" s="88"/>
      <c r="C119" s="92" t="s">
        <v>108</v>
      </c>
      <c r="D119" s="93"/>
      <c r="E119" s="94" t="s">
        <v>9</v>
      </c>
      <c r="F119" s="27"/>
      <c r="G119" s="78" t="str">
        <f t="shared" ref="G119:G141" si="5">$B$117</f>
        <v>Food Service</v>
      </c>
      <c r="H119" s="74"/>
      <c r="I119" s="74"/>
      <c r="J119" s="74"/>
    </row>
    <row r="120" spans="1:10" ht="15.75" customHeight="1">
      <c r="A120" s="74"/>
      <c r="B120" s="88"/>
      <c r="C120" s="92" t="s">
        <v>109</v>
      </c>
      <c r="D120" s="93"/>
      <c r="E120" s="94" t="s">
        <v>9</v>
      </c>
      <c r="F120" s="27"/>
      <c r="G120" s="78" t="str">
        <f t="shared" si="5"/>
        <v>Food Service</v>
      </c>
      <c r="H120" s="74"/>
      <c r="I120" s="74"/>
      <c r="J120" s="74"/>
    </row>
    <row r="121" spans="1:10" ht="15.75" customHeight="1">
      <c r="A121" s="74"/>
      <c r="B121" s="88"/>
      <c r="C121" s="92" t="s">
        <v>110</v>
      </c>
      <c r="D121" s="93"/>
      <c r="E121" s="94" t="s">
        <v>9</v>
      </c>
      <c r="F121" s="27"/>
      <c r="G121" s="78" t="str">
        <f t="shared" si="5"/>
        <v>Food Service</v>
      </c>
      <c r="H121" s="74"/>
      <c r="I121" s="74"/>
      <c r="J121" s="74"/>
    </row>
    <row r="122" spans="1:10" ht="15.75" customHeight="1">
      <c r="A122" s="74"/>
      <c r="B122" s="88"/>
      <c r="C122" s="92" t="s">
        <v>111</v>
      </c>
      <c r="D122" s="93"/>
      <c r="E122" s="94" t="s">
        <v>9</v>
      </c>
      <c r="F122" s="27"/>
      <c r="G122" s="78" t="str">
        <f t="shared" si="5"/>
        <v>Food Service</v>
      </c>
      <c r="H122" s="74"/>
      <c r="I122" s="74"/>
      <c r="J122" s="74"/>
    </row>
    <row r="123" spans="1:10" ht="15.75" customHeight="1">
      <c r="A123" s="74"/>
      <c r="B123" s="88"/>
      <c r="C123" s="92" t="s">
        <v>112</v>
      </c>
      <c r="D123" s="93"/>
      <c r="E123" s="94" t="s">
        <v>9</v>
      </c>
      <c r="F123" s="27"/>
      <c r="G123" s="78" t="str">
        <f t="shared" si="5"/>
        <v>Food Service</v>
      </c>
      <c r="H123" s="74"/>
      <c r="I123" s="74"/>
      <c r="J123" s="74"/>
    </row>
    <row r="124" spans="1:10" ht="15.75" customHeight="1">
      <c r="A124" s="74"/>
      <c r="B124" s="88"/>
      <c r="C124" s="92" t="s">
        <v>113</v>
      </c>
      <c r="D124" s="93"/>
      <c r="E124" s="94" t="s">
        <v>9</v>
      </c>
      <c r="F124" s="27"/>
      <c r="G124" s="78" t="str">
        <f t="shared" si="5"/>
        <v>Food Service</v>
      </c>
      <c r="H124" s="74"/>
      <c r="I124" s="74"/>
      <c r="J124" s="74"/>
    </row>
    <row r="125" spans="1:10" ht="15.75" customHeight="1">
      <c r="A125" s="74"/>
      <c r="B125" s="88"/>
      <c r="C125" s="92" t="s">
        <v>114</v>
      </c>
      <c r="D125" s="93"/>
      <c r="E125" s="94" t="s">
        <v>7</v>
      </c>
      <c r="F125" s="27"/>
      <c r="G125" s="78" t="str">
        <f t="shared" si="5"/>
        <v>Food Service</v>
      </c>
      <c r="H125" s="74"/>
      <c r="I125" s="74"/>
      <c r="J125" s="74"/>
    </row>
    <row r="126" spans="1:10" ht="15.75" customHeight="1">
      <c r="A126" s="74"/>
      <c r="B126" s="88"/>
      <c r="C126" s="92" t="s">
        <v>115</v>
      </c>
      <c r="D126" s="93"/>
      <c r="E126" s="94" t="s">
        <v>9</v>
      </c>
      <c r="F126" s="27"/>
      <c r="G126" s="78" t="str">
        <f t="shared" si="5"/>
        <v>Food Service</v>
      </c>
      <c r="H126" s="74"/>
      <c r="I126" s="74"/>
      <c r="J126" s="74"/>
    </row>
    <row r="127" spans="1:10" ht="15.75" customHeight="1">
      <c r="A127" s="74"/>
      <c r="B127" s="88"/>
      <c r="C127" s="92" t="s">
        <v>116</v>
      </c>
      <c r="D127" s="93"/>
      <c r="E127" s="94" t="s">
        <v>9</v>
      </c>
      <c r="F127" s="27"/>
      <c r="G127" s="78" t="str">
        <f t="shared" si="5"/>
        <v>Food Service</v>
      </c>
      <c r="H127" s="74"/>
      <c r="I127" s="74"/>
      <c r="J127" s="74"/>
    </row>
    <row r="128" spans="1:10" ht="15.75" customHeight="1">
      <c r="A128" s="74"/>
      <c r="B128" s="88"/>
      <c r="C128" s="92" t="s">
        <v>117</v>
      </c>
      <c r="D128" s="93"/>
      <c r="E128" s="94" t="s">
        <v>9</v>
      </c>
      <c r="F128" s="27"/>
      <c r="G128" s="78" t="str">
        <f t="shared" si="5"/>
        <v>Food Service</v>
      </c>
      <c r="H128" s="74"/>
      <c r="I128" s="74"/>
      <c r="J128" s="74"/>
    </row>
    <row r="129" spans="1:10" ht="15.75" customHeight="1">
      <c r="A129" s="74"/>
      <c r="B129" s="88"/>
      <c r="C129" s="92" t="s">
        <v>118</v>
      </c>
      <c r="D129" s="93"/>
      <c r="E129" s="94" t="s">
        <v>9</v>
      </c>
      <c r="F129" s="27"/>
      <c r="G129" s="78" t="str">
        <f t="shared" si="5"/>
        <v>Food Service</v>
      </c>
      <c r="H129" s="74"/>
      <c r="I129" s="74"/>
      <c r="J129" s="74"/>
    </row>
    <row r="130" spans="1:10" ht="15.75" customHeight="1">
      <c r="A130" s="74"/>
      <c r="B130" s="88"/>
      <c r="C130" s="92" t="s">
        <v>119</v>
      </c>
      <c r="D130" s="93"/>
      <c r="E130" s="94" t="s">
        <v>9</v>
      </c>
      <c r="F130" s="27"/>
      <c r="G130" s="78" t="str">
        <f t="shared" si="5"/>
        <v>Food Service</v>
      </c>
      <c r="H130" s="74"/>
      <c r="I130" s="74"/>
      <c r="J130" s="74"/>
    </row>
    <row r="131" spans="1:10" ht="15.75" customHeight="1">
      <c r="A131" s="74"/>
      <c r="B131" s="88"/>
      <c r="C131" s="92" t="s">
        <v>120</v>
      </c>
      <c r="D131" s="93"/>
      <c r="E131" s="94" t="s">
        <v>9</v>
      </c>
      <c r="F131" s="27"/>
      <c r="G131" s="78" t="str">
        <f t="shared" si="5"/>
        <v>Food Service</v>
      </c>
      <c r="H131" s="74"/>
      <c r="I131" s="74"/>
      <c r="J131" s="74"/>
    </row>
    <row r="132" spans="1:10" ht="15.75" customHeight="1">
      <c r="A132" s="74"/>
      <c r="B132" s="88"/>
      <c r="C132" s="92" t="s">
        <v>121</v>
      </c>
      <c r="D132" s="93"/>
      <c r="E132" s="94" t="s">
        <v>9</v>
      </c>
      <c r="F132" s="27"/>
      <c r="G132" s="78" t="str">
        <f t="shared" si="5"/>
        <v>Food Service</v>
      </c>
      <c r="H132" s="74"/>
      <c r="I132" s="74"/>
      <c r="J132" s="74"/>
    </row>
    <row r="133" spans="1:10" ht="15.75" customHeight="1">
      <c r="A133" s="74"/>
      <c r="B133" s="88"/>
      <c r="C133" s="92" t="s">
        <v>122</v>
      </c>
      <c r="D133" s="93"/>
      <c r="E133" s="94" t="s">
        <v>7</v>
      </c>
      <c r="F133" s="27"/>
      <c r="G133" s="78" t="str">
        <f t="shared" si="5"/>
        <v>Food Service</v>
      </c>
      <c r="H133" s="74"/>
      <c r="I133" s="74"/>
      <c r="J133" s="74"/>
    </row>
    <row r="134" spans="1:10" ht="15.75" customHeight="1">
      <c r="A134" s="74"/>
      <c r="B134" s="88"/>
      <c r="C134" s="92" t="s">
        <v>123</v>
      </c>
      <c r="D134" s="93"/>
      <c r="E134" s="94" t="s">
        <v>9</v>
      </c>
      <c r="F134" s="27"/>
      <c r="G134" s="78" t="str">
        <f t="shared" si="5"/>
        <v>Food Service</v>
      </c>
      <c r="H134" s="74"/>
      <c r="I134" s="74"/>
      <c r="J134" s="74"/>
    </row>
    <row r="135" spans="1:10" ht="15.75" customHeight="1">
      <c r="A135" s="74"/>
      <c r="B135" s="88"/>
      <c r="C135" s="92" t="s">
        <v>124</v>
      </c>
      <c r="D135" s="93"/>
      <c r="E135" s="94" t="s">
        <v>9</v>
      </c>
      <c r="F135" s="27"/>
      <c r="G135" s="78" t="str">
        <f t="shared" si="5"/>
        <v>Food Service</v>
      </c>
      <c r="H135" s="74"/>
      <c r="I135" s="74"/>
      <c r="J135" s="74"/>
    </row>
    <row r="136" spans="1:10" ht="15.75" customHeight="1">
      <c r="A136" s="74"/>
      <c r="B136" s="88"/>
      <c r="C136" s="92" t="s">
        <v>125</v>
      </c>
      <c r="D136" s="93"/>
      <c r="E136" s="94" t="s">
        <v>9</v>
      </c>
      <c r="F136" s="27"/>
      <c r="G136" s="78" t="str">
        <f t="shared" si="5"/>
        <v>Food Service</v>
      </c>
      <c r="H136" s="74"/>
      <c r="I136" s="74"/>
      <c r="J136" s="74"/>
    </row>
    <row r="137" spans="1:10" ht="15.75" customHeight="1">
      <c r="A137" s="74"/>
      <c r="B137" s="88"/>
      <c r="C137" s="92" t="s">
        <v>126</v>
      </c>
      <c r="D137" s="93"/>
      <c r="E137" s="94" t="s">
        <v>9</v>
      </c>
      <c r="F137" s="27"/>
      <c r="G137" s="78" t="str">
        <f t="shared" si="5"/>
        <v>Food Service</v>
      </c>
      <c r="H137" s="74"/>
      <c r="I137" s="74"/>
      <c r="J137" s="74"/>
    </row>
    <row r="138" spans="1:10" ht="15.75" customHeight="1">
      <c r="A138" s="74"/>
      <c r="B138" s="88"/>
      <c r="C138" s="92" t="s">
        <v>127</v>
      </c>
      <c r="D138" s="93"/>
      <c r="E138" s="94" t="s">
        <v>9</v>
      </c>
      <c r="F138" s="27"/>
      <c r="G138" s="78" t="str">
        <f t="shared" si="5"/>
        <v>Food Service</v>
      </c>
      <c r="H138" s="74"/>
      <c r="I138" s="74"/>
      <c r="J138" s="74"/>
    </row>
    <row r="139" spans="1:10" ht="15.75" customHeight="1">
      <c r="A139" s="74"/>
      <c r="B139" s="88"/>
      <c r="C139" s="92" t="s">
        <v>128</v>
      </c>
      <c r="D139" s="93"/>
      <c r="E139" s="94" t="s">
        <v>9</v>
      </c>
      <c r="F139" s="27"/>
      <c r="G139" s="78" t="str">
        <f t="shared" si="5"/>
        <v>Food Service</v>
      </c>
      <c r="H139" s="74"/>
      <c r="I139" s="74"/>
      <c r="J139" s="74"/>
    </row>
    <row r="140" spans="1:10" ht="15.75" customHeight="1">
      <c r="A140" s="74"/>
      <c r="B140" s="88"/>
      <c r="C140" s="92" t="s">
        <v>129</v>
      </c>
      <c r="D140" s="93"/>
      <c r="E140" s="94" t="s">
        <v>9</v>
      </c>
      <c r="F140" s="27"/>
      <c r="G140" s="78" t="str">
        <f t="shared" si="5"/>
        <v>Food Service</v>
      </c>
      <c r="H140" s="74"/>
      <c r="I140" s="74"/>
      <c r="J140" s="74"/>
    </row>
    <row r="141" spans="1:10" ht="15.75" customHeight="1">
      <c r="A141" s="74"/>
      <c r="B141" s="88"/>
      <c r="C141" s="92" t="s">
        <v>130</v>
      </c>
      <c r="D141" s="93"/>
      <c r="E141" s="94"/>
      <c r="F141" s="27"/>
      <c r="G141" s="78" t="str">
        <f t="shared" si="5"/>
        <v>Food Service</v>
      </c>
      <c r="H141" s="74"/>
      <c r="I141" s="74"/>
      <c r="J141" s="74"/>
    </row>
    <row r="142" spans="1:10" ht="19.5" customHeight="1">
      <c r="A142" s="74"/>
      <c r="B142" s="88"/>
      <c r="C142" s="89"/>
      <c r="D142" s="95" t="str">
        <f>B117&amp;" Operational Score"</f>
        <v>Food Service Operational Score</v>
      </c>
      <c r="E142" s="96">
        <f>IF(G284+H284=0,"N/A",G284/(G284+H284))</f>
        <v>0.91304347826086951</v>
      </c>
      <c r="F142" s="27"/>
      <c r="G142" s="97"/>
      <c r="H142" s="74"/>
      <c r="I142" s="74"/>
      <c r="J142" s="74"/>
    </row>
    <row r="143" spans="1:10" ht="19.5" customHeight="1">
      <c r="A143" s="74"/>
      <c r="B143" s="88" t="s">
        <v>131</v>
      </c>
      <c r="C143" s="89"/>
      <c r="D143" s="90"/>
      <c r="E143" s="91"/>
      <c r="F143" s="27"/>
      <c r="G143" s="97"/>
      <c r="H143" s="74"/>
      <c r="I143" s="74"/>
      <c r="J143" s="74"/>
    </row>
    <row r="144" spans="1:10" ht="15.75" customHeight="1">
      <c r="A144" s="74"/>
      <c r="B144" s="88"/>
      <c r="C144" s="92" t="s">
        <v>132</v>
      </c>
      <c r="D144" s="93"/>
      <c r="E144" s="94" t="s">
        <v>9</v>
      </c>
      <c r="F144" s="27"/>
      <c r="G144" s="78" t="str">
        <f>$B$143</f>
        <v>Food Safety</v>
      </c>
      <c r="H144" s="74"/>
      <c r="I144" s="74"/>
      <c r="J144" s="74"/>
    </row>
    <row r="145" spans="1:10" ht="15.75" customHeight="1">
      <c r="A145" s="74"/>
      <c r="B145" s="88"/>
      <c r="C145" s="92" t="s">
        <v>133</v>
      </c>
      <c r="D145" s="93"/>
      <c r="E145" s="94" t="s">
        <v>9</v>
      </c>
      <c r="F145" s="27"/>
      <c r="G145" s="78" t="str">
        <f t="shared" ref="G145:G175" si="6">$B$143</f>
        <v>Food Safety</v>
      </c>
      <c r="H145" s="74"/>
      <c r="I145" s="74"/>
      <c r="J145" s="74"/>
    </row>
    <row r="146" spans="1:10" ht="15.75" customHeight="1">
      <c r="A146" s="74"/>
      <c r="B146" s="88"/>
      <c r="C146" s="92" t="s">
        <v>134</v>
      </c>
      <c r="D146" s="93"/>
      <c r="E146" s="94" t="s">
        <v>9</v>
      </c>
      <c r="F146" s="27"/>
      <c r="G146" s="78" t="str">
        <f t="shared" si="6"/>
        <v>Food Safety</v>
      </c>
      <c r="H146" s="74"/>
      <c r="I146" s="74"/>
      <c r="J146" s="74"/>
    </row>
    <row r="147" spans="1:10" ht="15.75" customHeight="1">
      <c r="A147" s="74"/>
      <c r="B147" s="88"/>
      <c r="C147" s="92" t="s">
        <v>135</v>
      </c>
      <c r="D147" s="93"/>
      <c r="E147" s="94" t="s">
        <v>9</v>
      </c>
      <c r="F147" s="27"/>
      <c r="G147" s="78" t="str">
        <f t="shared" si="6"/>
        <v>Food Safety</v>
      </c>
      <c r="H147" s="74"/>
      <c r="I147" s="74"/>
      <c r="J147" s="74"/>
    </row>
    <row r="148" spans="1:10" ht="15.75" customHeight="1">
      <c r="A148" s="74"/>
      <c r="B148" s="88"/>
      <c r="C148" s="92" t="s">
        <v>136</v>
      </c>
      <c r="D148" s="93"/>
      <c r="E148" s="94" t="s">
        <v>9</v>
      </c>
      <c r="F148" s="27"/>
      <c r="G148" s="78" t="str">
        <f t="shared" si="6"/>
        <v>Food Safety</v>
      </c>
      <c r="H148" s="74"/>
      <c r="I148" s="74"/>
      <c r="J148" s="74"/>
    </row>
    <row r="149" spans="1:10" ht="15.75" customHeight="1">
      <c r="A149" s="74"/>
      <c r="B149" s="88"/>
      <c r="C149" s="92" t="s">
        <v>137</v>
      </c>
      <c r="D149" s="93"/>
      <c r="E149" s="94" t="s">
        <v>7</v>
      </c>
      <c r="F149" s="27"/>
      <c r="G149" s="78" t="str">
        <f t="shared" si="6"/>
        <v>Food Safety</v>
      </c>
      <c r="H149" s="74"/>
      <c r="I149" s="74"/>
      <c r="J149" s="74"/>
    </row>
    <row r="150" spans="1:10" ht="15.75" customHeight="1">
      <c r="A150" s="74"/>
      <c r="B150" s="88"/>
      <c r="C150" s="92" t="s">
        <v>138</v>
      </c>
      <c r="D150" s="93"/>
      <c r="E150" s="94" t="s">
        <v>9</v>
      </c>
      <c r="F150" s="27"/>
      <c r="G150" s="78" t="str">
        <f t="shared" si="6"/>
        <v>Food Safety</v>
      </c>
      <c r="H150" s="74"/>
      <c r="I150" s="74"/>
      <c r="J150" s="74"/>
    </row>
    <row r="151" spans="1:10" ht="15.75" customHeight="1">
      <c r="A151" s="74"/>
      <c r="B151" s="88"/>
      <c r="C151" s="92" t="s">
        <v>139</v>
      </c>
      <c r="D151" s="93"/>
      <c r="E151" s="94" t="s">
        <v>9</v>
      </c>
      <c r="F151" s="27"/>
      <c r="G151" s="78" t="str">
        <f t="shared" si="6"/>
        <v>Food Safety</v>
      </c>
      <c r="H151" s="74"/>
      <c r="I151" s="74"/>
      <c r="J151" s="74"/>
    </row>
    <row r="152" spans="1:10" ht="15.75" customHeight="1">
      <c r="A152" s="74"/>
      <c r="B152" s="88"/>
      <c r="C152" s="92" t="s">
        <v>140</v>
      </c>
      <c r="D152" s="93"/>
      <c r="E152" s="94" t="s">
        <v>9</v>
      </c>
      <c r="F152" s="27"/>
      <c r="G152" s="78" t="str">
        <f t="shared" si="6"/>
        <v>Food Safety</v>
      </c>
      <c r="H152" s="74"/>
      <c r="I152" s="74"/>
      <c r="J152" s="74"/>
    </row>
    <row r="153" spans="1:10" ht="15.75" customHeight="1">
      <c r="A153" s="74"/>
      <c r="B153" s="88"/>
      <c r="C153" s="92" t="s">
        <v>141</v>
      </c>
      <c r="D153" s="93"/>
      <c r="E153" s="94" t="s">
        <v>9</v>
      </c>
      <c r="F153" s="27"/>
      <c r="G153" s="78" t="str">
        <f t="shared" si="6"/>
        <v>Food Safety</v>
      </c>
      <c r="H153" s="74"/>
      <c r="I153" s="74"/>
      <c r="J153" s="74"/>
    </row>
    <row r="154" spans="1:10" ht="15.75" customHeight="1">
      <c r="A154" s="74"/>
      <c r="B154" s="88"/>
      <c r="C154" s="92" t="s">
        <v>142</v>
      </c>
      <c r="D154" s="93"/>
      <c r="E154" s="94" t="s">
        <v>9</v>
      </c>
      <c r="F154" s="27"/>
      <c r="G154" s="78" t="str">
        <f t="shared" si="6"/>
        <v>Food Safety</v>
      </c>
      <c r="H154" s="74"/>
      <c r="I154" s="74"/>
      <c r="J154" s="74"/>
    </row>
    <row r="155" spans="1:10" ht="15.75" customHeight="1">
      <c r="A155" s="74"/>
      <c r="B155" s="88"/>
      <c r="C155" s="92" t="s">
        <v>143</v>
      </c>
      <c r="D155" s="93"/>
      <c r="E155" s="94" t="s">
        <v>9</v>
      </c>
      <c r="F155" s="27"/>
      <c r="G155" s="78" t="str">
        <f t="shared" si="6"/>
        <v>Food Safety</v>
      </c>
      <c r="H155" s="74"/>
      <c r="I155" s="74"/>
      <c r="J155" s="74"/>
    </row>
    <row r="156" spans="1:10" ht="15.75" customHeight="1">
      <c r="A156" s="74"/>
      <c r="B156" s="88"/>
      <c r="C156" s="92" t="s">
        <v>144</v>
      </c>
      <c r="D156" s="93"/>
      <c r="E156" s="94" t="s">
        <v>9</v>
      </c>
      <c r="F156" s="27"/>
      <c r="G156" s="78" t="str">
        <f t="shared" si="6"/>
        <v>Food Safety</v>
      </c>
      <c r="H156" s="74"/>
      <c r="I156" s="74"/>
      <c r="J156" s="74"/>
    </row>
    <row r="157" spans="1:10" ht="15.75" customHeight="1">
      <c r="A157" s="74"/>
      <c r="B157" s="88"/>
      <c r="C157" s="92" t="s">
        <v>145</v>
      </c>
      <c r="D157" s="93"/>
      <c r="E157" s="94" t="s">
        <v>9</v>
      </c>
      <c r="F157" s="27"/>
      <c r="G157" s="78" t="str">
        <f t="shared" si="6"/>
        <v>Food Safety</v>
      </c>
      <c r="H157" s="74"/>
      <c r="I157" s="74"/>
      <c r="J157" s="74"/>
    </row>
    <row r="158" spans="1:10" ht="15.75" customHeight="1">
      <c r="A158" s="74"/>
      <c r="B158" s="88"/>
      <c r="C158" s="92" t="s">
        <v>146</v>
      </c>
      <c r="D158" s="93"/>
      <c r="E158" s="94" t="s">
        <v>9</v>
      </c>
      <c r="F158" s="27"/>
      <c r="G158" s="78" t="str">
        <f t="shared" si="6"/>
        <v>Food Safety</v>
      </c>
      <c r="H158" s="74"/>
      <c r="I158" s="74"/>
      <c r="J158" s="74"/>
    </row>
    <row r="159" spans="1:10" ht="15.75" customHeight="1">
      <c r="A159" s="74"/>
      <c r="B159" s="88"/>
      <c r="C159" s="92" t="s">
        <v>147</v>
      </c>
      <c r="D159" s="93"/>
      <c r="E159" s="94" t="s">
        <v>9</v>
      </c>
      <c r="F159" s="27"/>
      <c r="G159" s="78" t="str">
        <f t="shared" si="6"/>
        <v>Food Safety</v>
      </c>
      <c r="H159" s="74"/>
      <c r="I159" s="74"/>
      <c r="J159" s="74"/>
    </row>
    <row r="160" spans="1:10" ht="15.75" customHeight="1">
      <c r="A160" s="74"/>
      <c r="B160" s="88"/>
      <c r="C160" s="92" t="s">
        <v>148</v>
      </c>
      <c r="D160" s="93"/>
      <c r="E160" s="94" t="s">
        <v>9</v>
      </c>
      <c r="F160" s="27"/>
      <c r="G160" s="78" t="str">
        <f t="shared" si="6"/>
        <v>Food Safety</v>
      </c>
      <c r="H160" s="74"/>
      <c r="I160" s="74"/>
      <c r="J160" s="74"/>
    </row>
    <row r="161" spans="1:10" ht="15.75" customHeight="1">
      <c r="A161" s="74"/>
      <c r="B161" s="88"/>
      <c r="C161" s="92" t="s">
        <v>149</v>
      </c>
      <c r="D161" s="93"/>
      <c r="E161" s="94" t="s">
        <v>9</v>
      </c>
      <c r="F161" s="27"/>
      <c r="G161" s="78" t="str">
        <f t="shared" si="6"/>
        <v>Food Safety</v>
      </c>
      <c r="H161" s="74"/>
      <c r="I161" s="74"/>
      <c r="J161" s="74"/>
    </row>
    <row r="162" spans="1:10" ht="15.75" customHeight="1">
      <c r="A162" s="74"/>
      <c r="B162" s="88"/>
      <c r="C162" s="92" t="s">
        <v>150</v>
      </c>
      <c r="D162" s="93"/>
      <c r="E162" s="94" t="s">
        <v>9</v>
      </c>
      <c r="F162" s="27"/>
      <c r="G162" s="78" t="str">
        <f t="shared" si="6"/>
        <v>Food Safety</v>
      </c>
      <c r="H162" s="74"/>
      <c r="I162" s="74"/>
      <c r="J162" s="74"/>
    </row>
    <row r="163" spans="1:10" ht="15.75" customHeight="1">
      <c r="A163" s="74"/>
      <c r="B163" s="88"/>
      <c r="C163" s="92" t="s">
        <v>151</v>
      </c>
      <c r="D163" s="93"/>
      <c r="E163" s="94" t="s">
        <v>9</v>
      </c>
      <c r="F163" s="27"/>
      <c r="G163" s="78" t="str">
        <f t="shared" si="6"/>
        <v>Food Safety</v>
      </c>
      <c r="H163" s="74"/>
      <c r="I163" s="74"/>
      <c r="J163" s="74"/>
    </row>
    <row r="164" spans="1:10" ht="15.75" customHeight="1">
      <c r="A164" s="74"/>
      <c r="B164" s="88"/>
      <c r="C164" s="92" t="s">
        <v>152</v>
      </c>
      <c r="D164" s="93"/>
      <c r="E164" s="94" t="s">
        <v>9</v>
      </c>
      <c r="F164" s="27"/>
      <c r="G164" s="78" t="str">
        <f t="shared" si="6"/>
        <v>Food Safety</v>
      </c>
      <c r="H164" s="74"/>
      <c r="I164" s="74"/>
      <c r="J164" s="74"/>
    </row>
    <row r="165" spans="1:10" ht="15.75" customHeight="1">
      <c r="A165" s="74"/>
      <c r="B165" s="88"/>
      <c r="C165" s="92" t="s">
        <v>153</v>
      </c>
      <c r="D165" s="93"/>
      <c r="E165" s="94" t="s">
        <v>9</v>
      </c>
      <c r="F165" s="27"/>
      <c r="G165" s="78" t="str">
        <f t="shared" si="6"/>
        <v>Food Safety</v>
      </c>
      <c r="H165" s="74"/>
      <c r="I165" s="74"/>
      <c r="J165" s="74"/>
    </row>
    <row r="166" spans="1:10" ht="15.75" customHeight="1">
      <c r="A166" s="74"/>
      <c r="B166" s="88"/>
      <c r="C166" s="92" t="s">
        <v>154</v>
      </c>
      <c r="D166" s="93"/>
      <c r="E166" s="94" t="s">
        <v>9</v>
      </c>
      <c r="F166" s="27"/>
      <c r="G166" s="78" t="str">
        <f t="shared" si="6"/>
        <v>Food Safety</v>
      </c>
      <c r="H166" s="74"/>
      <c r="I166" s="74"/>
      <c r="J166" s="74"/>
    </row>
    <row r="167" spans="1:10" ht="15.75" customHeight="1">
      <c r="A167" s="74"/>
      <c r="B167" s="88"/>
      <c r="C167" s="92" t="s">
        <v>155</v>
      </c>
      <c r="D167" s="93"/>
      <c r="E167" s="94" t="s">
        <v>9</v>
      </c>
      <c r="F167" s="27"/>
      <c r="G167" s="78" t="str">
        <f t="shared" si="6"/>
        <v>Food Safety</v>
      </c>
      <c r="H167" s="74"/>
      <c r="I167" s="74"/>
      <c r="J167" s="74"/>
    </row>
    <row r="168" spans="1:10" ht="15.75" customHeight="1">
      <c r="A168" s="74"/>
      <c r="B168" s="88"/>
      <c r="C168" s="92" t="s">
        <v>156</v>
      </c>
      <c r="D168" s="93"/>
      <c r="E168" s="94" t="s">
        <v>9</v>
      </c>
      <c r="F168" s="27"/>
      <c r="G168" s="78" t="str">
        <f t="shared" si="6"/>
        <v>Food Safety</v>
      </c>
      <c r="H168" s="74"/>
      <c r="I168" s="74"/>
      <c r="J168" s="74"/>
    </row>
    <row r="169" spans="1:10" ht="15.75" customHeight="1">
      <c r="A169" s="74"/>
      <c r="B169" s="88"/>
      <c r="C169" s="92" t="s">
        <v>157</v>
      </c>
      <c r="D169" s="93"/>
      <c r="E169" s="94" t="s">
        <v>9</v>
      </c>
      <c r="F169" s="27"/>
      <c r="G169" s="78" t="str">
        <f t="shared" si="6"/>
        <v>Food Safety</v>
      </c>
      <c r="H169" s="74"/>
      <c r="I169" s="74"/>
      <c r="J169" s="74"/>
    </row>
    <row r="170" spans="1:10" ht="15.75" customHeight="1">
      <c r="A170" s="74"/>
      <c r="B170" s="88"/>
      <c r="C170" s="92" t="s">
        <v>158</v>
      </c>
      <c r="D170" s="93"/>
      <c r="E170" s="94" t="s">
        <v>9</v>
      </c>
      <c r="F170" s="27"/>
      <c r="G170" s="78" t="str">
        <f t="shared" si="6"/>
        <v>Food Safety</v>
      </c>
      <c r="H170" s="74"/>
      <c r="I170" s="74"/>
      <c r="J170" s="74"/>
    </row>
    <row r="171" spans="1:10" ht="15.75" customHeight="1">
      <c r="A171" s="74"/>
      <c r="B171" s="88"/>
      <c r="C171" s="92" t="s">
        <v>159</v>
      </c>
      <c r="D171" s="93"/>
      <c r="E171" s="94" t="s">
        <v>9</v>
      </c>
      <c r="F171" s="27"/>
      <c r="G171" s="78" t="str">
        <f t="shared" si="6"/>
        <v>Food Safety</v>
      </c>
      <c r="H171" s="74"/>
      <c r="I171" s="74"/>
      <c r="J171" s="74"/>
    </row>
    <row r="172" spans="1:10" ht="15.75" customHeight="1">
      <c r="A172" s="74"/>
      <c r="B172" s="88"/>
      <c r="C172" s="92" t="s">
        <v>160</v>
      </c>
      <c r="D172" s="93"/>
      <c r="E172" s="94" t="s">
        <v>9</v>
      </c>
      <c r="F172" s="27"/>
      <c r="G172" s="78" t="str">
        <f t="shared" si="6"/>
        <v>Food Safety</v>
      </c>
      <c r="H172" s="74"/>
      <c r="I172" s="74"/>
      <c r="J172" s="74"/>
    </row>
    <row r="173" spans="1:10" ht="15.75" customHeight="1">
      <c r="A173" s="74"/>
      <c r="B173" s="88"/>
      <c r="C173" s="92" t="s">
        <v>161</v>
      </c>
      <c r="D173" s="93"/>
      <c r="E173" s="94" t="s">
        <v>9</v>
      </c>
      <c r="F173" s="27"/>
      <c r="G173" s="78" t="str">
        <f t="shared" si="6"/>
        <v>Food Safety</v>
      </c>
      <c r="H173" s="74"/>
      <c r="I173" s="74"/>
      <c r="J173" s="74"/>
    </row>
    <row r="174" spans="1:10" ht="15.75" customHeight="1">
      <c r="A174" s="74"/>
      <c r="B174" s="88"/>
      <c r="C174" s="92" t="s">
        <v>162</v>
      </c>
      <c r="D174" s="93"/>
      <c r="E174" s="94" t="s">
        <v>9</v>
      </c>
      <c r="F174" s="27"/>
      <c r="G174" s="78" t="str">
        <f t="shared" si="6"/>
        <v>Food Safety</v>
      </c>
      <c r="H174" s="74"/>
      <c r="I174" s="74"/>
      <c r="J174" s="74"/>
    </row>
    <row r="175" spans="1:10" ht="15.75" customHeight="1">
      <c r="A175" s="74"/>
      <c r="B175" s="88"/>
      <c r="C175" s="92" t="s">
        <v>163</v>
      </c>
      <c r="D175" s="93"/>
      <c r="E175" s="94" t="s">
        <v>9</v>
      </c>
      <c r="F175" s="27"/>
      <c r="G175" s="78" t="str">
        <f t="shared" si="6"/>
        <v>Food Safety</v>
      </c>
      <c r="H175" s="74"/>
      <c r="I175" s="74"/>
      <c r="J175" s="74"/>
    </row>
    <row r="176" spans="1:10" ht="19.5" customHeight="1">
      <c r="A176" s="74"/>
      <c r="B176" s="88"/>
      <c r="C176" s="89"/>
      <c r="D176" s="95" t="str">
        <f>B143&amp;" Operational Score"</f>
        <v>Food Safety Operational Score</v>
      </c>
      <c r="E176" s="96">
        <f>IF(G285+H285=0,"N/A",G285/(G285+H285))</f>
        <v>0.96875</v>
      </c>
      <c r="F176" s="27"/>
      <c r="G176" s="97"/>
      <c r="H176" s="74"/>
      <c r="I176" s="74"/>
      <c r="J176" s="74"/>
    </row>
    <row r="177" spans="1:10" ht="19.5" customHeight="1">
      <c r="A177" s="74"/>
      <c r="B177" s="88" t="s">
        <v>164</v>
      </c>
      <c r="C177" s="89"/>
      <c r="D177" s="90"/>
      <c r="E177" s="91"/>
      <c r="F177" s="27"/>
      <c r="G177" s="97"/>
      <c r="H177" s="74"/>
      <c r="I177" s="74"/>
      <c r="J177" s="74"/>
    </row>
    <row r="178" spans="1:10" ht="15.75" customHeight="1">
      <c r="A178" s="74"/>
      <c r="B178" s="88"/>
      <c r="C178" s="92" t="s">
        <v>165</v>
      </c>
      <c r="D178" s="93"/>
      <c r="E178" s="94" t="s">
        <v>9</v>
      </c>
      <c r="F178" s="27"/>
      <c r="G178" s="78" t="str">
        <f>$B$177</f>
        <v>Golf Course</v>
      </c>
      <c r="H178" s="74"/>
      <c r="I178" s="74"/>
      <c r="J178" s="74"/>
    </row>
    <row r="179" spans="1:10" ht="15.75" customHeight="1">
      <c r="A179" s="74"/>
      <c r="B179" s="88"/>
      <c r="C179" s="92" t="s">
        <v>166</v>
      </c>
      <c r="D179" s="93"/>
      <c r="E179" s="94" t="s">
        <v>9</v>
      </c>
      <c r="F179" s="27"/>
      <c r="G179" s="78" t="str">
        <f t="shared" ref="G179:G203" si="7">$B$177</f>
        <v>Golf Course</v>
      </c>
      <c r="H179" s="74"/>
      <c r="I179" s="74"/>
      <c r="J179" s="74"/>
    </row>
    <row r="180" spans="1:10" ht="15.75" customHeight="1">
      <c r="A180" s="74"/>
      <c r="B180" s="88"/>
      <c r="C180" s="92" t="s">
        <v>167</v>
      </c>
      <c r="D180" s="93"/>
      <c r="E180" s="94" t="s">
        <v>9</v>
      </c>
      <c r="F180" s="27"/>
      <c r="G180" s="78" t="str">
        <f t="shared" si="7"/>
        <v>Golf Course</v>
      </c>
      <c r="H180" s="74"/>
      <c r="I180" s="74"/>
      <c r="J180" s="74"/>
    </row>
    <row r="181" spans="1:10" ht="15.75" customHeight="1">
      <c r="A181" s="74"/>
      <c r="B181" s="88"/>
      <c r="C181" s="92" t="s">
        <v>168</v>
      </c>
      <c r="D181" s="93"/>
      <c r="E181" s="94" t="s">
        <v>9</v>
      </c>
      <c r="F181" s="27"/>
      <c r="G181" s="78" t="str">
        <f t="shared" si="7"/>
        <v>Golf Course</v>
      </c>
      <c r="H181" s="74"/>
      <c r="I181" s="74"/>
      <c r="J181" s="74"/>
    </row>
    <row r="182" spans="1:10" ht="15.75" customHeight="1">
      <c r="A182" s="74"/>
      <c r="B182" s="88"/>
      <c r="C182" s="92" t="s">
        <v>169</v>
      </c>
      <c r="D182" s="93"/>
      <c r="E182" s="94" t="s">
        <v>9</v>
      </c>
      <c r="F182" s="27"/>
      <c r="G182" s="78" t="str">
        <f t="shared" si="7"/>
        <v>Golf Course</v>
      </c>
      <c r="H182" s="74"/>
      <c r="I182" s="74"/>
      <c r="J182" s="74"/>
    </row>
    <row r="183" spans="1:10" ht="15.75" customHeight="1">
      <c r="A183" s="74"/>
      <c r="B183" s="88"/>
      <c r="C183" s="92" t="s">
        <v>170</v>
      </c>
      <c r="D183" s="93"/>
      <c r="E183" s="94" t="s">
        <v>7</v>
      </c>
      <c r="F183" s="27"/>
      <c r="G183" s="78" t="str">
        <f t="shared" si="7"/>
        <v>Golf Course</v>
      </c>
      <c r="H183" s="74"/>
      <c r="I183" s="74"/>
      <c r="J183" s="74"/>
    </row>
    <row r="184" spans="1:10" ht="15.75" customHeight="1">
      <c r="A184" s="74"/>
      <c r="B184" s="88"/>
      <c r="C184" s="92" t="s">
        <v>171</v>
      </c>
      <c r="D184" s="93"/>
      <c r="E184" s="94" t="s">
        <v>9</v>
      </c>
      <c r="F184" s="27"/>
      <c r="G184" s="78" t="str">
        <f t="shared" si="7"/>
        <v>Golf Course</v>
      </c>
      <c r="H184" s="74"/>
      <c r="I184" s="74"/>
      <c r="J184" s="74"/>
    </row>
    <row r="185" spans="1:10" ht="15.75" customHeight="1">
      <c r="A185" s="74"/>
      <c r="B185" s="88"/>
      <c r="C185" s="92" t="s">
        <v>172</v>
      </c>
      <c r="D185" s="93"/>
      <c r="E185" s="94" t="s">
        <v>9</v>
      </c>
      <c r="F185" s="27"/>
      <c r="G185" s="78" t="str">
        <f t="shared" si="7"/>
        <v>Golf Course</v>
      </c>
      <c r="H185" s="74"/>
      <c r="I185" s="74"/>
      <c r="J185" s="74"/>
    </row>
    <row r="186" spans="1:10" ht="15.75" customHeight="1">
      <c r="A186" s="74"/>
      <c r="B186" s="88"/>
      <c r="C186" s="92" t="s">
        <v>173</v>
      </c>
      <c r="D186" s="93"/>
      <c r="E186" s="94" t="s">
        <v>9</v>
      </c>
      <c r="F186" s="27"/>
      <c r="G186" s="78" t="str">
        <f t="shared" si="7"/>
        <v>Golf Course</v>
      </c>
      <c r="H186" s="74"/>
      <c r="I186" s="74"/>
      <c r="J186" s="74"/>
    </row>
    <row r="187" spans="1:10" ht="15.75" customHeight="1">
      <c r="A187" s="74"/>
      <c r="B187" s="88"/>
      <c r="C187" s="92" t="s">
        <v>174</v>
      </c>
      <c r="D187" s="93"/>
      <c r="E187" s="94" t="s">
        <v>9</v>
      </c>
      <c r="F187" s="27"/>
      <c r="G187" s="78" t="str">
        <f t="shared" si="7"/>
        <v>Golf Course</v>
      </c>
      <c r="H187" s="74"/>
      <c r="I187" s="74"/>
      <c r="J187" s="74"/>
    </row>
    <row r="188" spans="1:10" ht="15.75" customHeight="1">
      <c r="A188" s="74"/>
      <c r="B188" s="88"/>
      <c r="C188" s="92" t="s">
        <v>175</v>
      </c>
      <c r="D188" s="93"/>
      <c r="E188" s="94" t="s">
        <v>9</v>
      </c>
      <c r="F188" s="27"/>
      <c r="G188" s="78" t="str">
        <f t="shared" si="7"/>
        <v>Golf Course</v>
      </c>
      <c r="H188" s="74"/>
      <c r="I188" s="74"/>
      <c r="J188" s="74"/>
    </row>
    <row r="189" spans="1:10" ht="15.75" customHeight="1">
      <c r="A189" s="74"/>
      <c r="B189" s="88"/>
      <c r="C189" s="92" t="s">
        <v>176</v>
      </c>
      <c r="D189" s="93"/>
      <c r="E189" s="94" t="s">
        <v>9</v>
      </c>
      <c r="F189" s="27"/>
      <c r="G189" s="78" t="str">
        <f t="shared" si="7"/>
        <v>Golf Course</v>
      </c>
      <c r="H189" s="74"/>
      <c r="I189" s="74"/>
      <c r="J189" s="74"/>
    </row>
    <row r="190" spans="1:10" ht="15.75" customHeight="1">
      <c r="A190" s="74"/>
      <c r="B190" s="88"/>
      <c r="C190" s="92" t="s">
        <v>177</v>
      </c>
      <c r="D190" s="93"/>
      <c r="E190" s="94" t="s">
        <v>9</v>
      </c>
      <c r="F190" s="27"/>
      <c r="G190" s="78" t="str">
        <f t="shared" si="7"/>
        <v>Golf Course</v>
      </c>
      <c r="H190" s="74"/>
      <c r="I190" s="74"/>
      <c r="J190" s="74"/>
    </row>
    <row r="191" spans="1:10" ht="15.75" customHeight="1">
      <c r="A191" s="74"/>
      <c r="B191" s="88"/>
      <c r="C191" s="92" t="s">
        <v>178</v>
      </c>
      <c r="D191" s="93"/>
      <c r="E191" s="94" t="s">
        <v>9</v>
      </c>
      <c r="F191" s="27"/>
      <c r="G191" s="78" t="str">
        <f t="shared" si="7"/>
        <v>Golf Course</v>
      </c>
      <c r="H191" s="74"/>
      <c r="I191" s="74"/>
      <c r="J191" s="74"/>
    </row>
    <row r="192" spans="1:10" ht="15.75" customHeight="1">
      <c r="A192" s="74"/>
      <c r="B192" s="88"/>
      <c r="C192" s="92" t="s">
        <v>179</v>
      </c>
      <c r="D192" s="93"/>
      <c r="E192" s="94" t="s">
        <v>9</v>
      </c>
      <c r="F192" s="27"/>
      <c r="G192" s="78" t="str">
        <f t="shared" si="7"/>
        <v>Golf Course</v>
      </c>
      <c r="H192" s="74"/>
      <c r="I192" s="74"/>
      <c r="J192" s="74"/>
    </row>
    <row r="193" spans="1:10" ht="15.75" customHeight="1">
      <c r="A193" s="74"/>
      <c r="B193" s="88"/>
      <c r="C193" s="92" t="s">
        <v>180</v>
      </c>
      <c r="D193" s="93"/>
      <c r="E193" s="94" t="s">
        <v>9</v>
      </c>
      <c r="F193" s="27"/>
      <c r="G193" s="78" t="str">
        <f t="shared" si="7"/>
        <v>Golf Course</v>
      </c>
      <c r="H193" s="74"/>
      <c r="I193" s="74"/>
      <c r="J193" s="74"/>
    </row>
    <row r="194" spans="1:10" ht="15.75" customHeight="1">
      <c r="A194" s="74"/>
      <c r="B194" s="88"/>
      <c r="C194" s="92" t="s">
        <v>181</v>
      </c>
      <c r="D194" s="93"/>
      <c r="E194" s="94" t="s">
        <v>9</v>
      </c>
      <c r="F194" s="27"/>
      <c r="G194" s="78" t="str">
        <f t="shared" si="7"/>
        <v>Golf Course</v>
      </c>
      <c r="H194" s="74"/>
      <c r="I194" s="74"/>
      <c r="J194" s="74"/>
    </row>
    <row r="195" spans="1:10" ht="15.75" customHeight="1">
      <c r="A195" s="74"/>
      <c r="B195" s="88"/>
      <c r="C195" s="92" t="s">
        <v>182</v>
      </c>
      <c r="D195" s="93"/>
      <c r="E195" s="94" t="s">
        <v>9</v>
      </c>
      <c r="F195" s="27"/>
      <c r="G195" s="78" t="str">
        <f t="shared" si="7"/>
        <v>Golf Course</v>
      </c>
      <c r="H195" s="74"/>
      <c r="I195" s="74"/>
      <c r="J195" s="74"/>
    </row>
    <row r="196" spans="1:10" ht="15.75" customHeight="1">
      <c r="A196" s="74"/>
      <c r="B196" s="88"/>
      <c r="C196" s="92" t="s">
        <v>183</v>
      </c>
      <c r="D196" s="93"/>
      <c r="E196" s="94" t="s">
        <v>9</v>
      </c>
      <c r="F196" s="27"/>
      <c r="G196" s="78" t="str">
        <f t="shared" si="7"/>
        <v>Golf Course</v>
      </c>
      <c r="H196" s="74"/>
      <c r="I196" s="74"/>
      <c r="J196" s="74"/>
    </row>
    <row r="197" spans="1:10" ht="15.75" customHeight="1">
      <c r="A197" s="74"/>
      <c r="B197" s="88"/>
      <c r="C197" s="92" t="s">
        <v>184</v>
      </c>
      <c r="D197" s="93"/>
      <c r="E197" s="94" t="s">
        <v>9</v>
      </c>
      <c r="F197" s="27"/>
      <c r="G197" s="78" t="str">
        <f t="shared" si="7"/>
        <v>Golf Course</v>
      </c>
      <c r="H197" s="74"/>
      <c r="I197" s="74"/>
      <c r="J197" s="74"/>
    </row>
    <row r="198" spans="1:10" ht="15.75" customHeight="1">
      <c r="A198" s="74"/>
      <c r="B198" s="88"/>
      <c r="C198" s="92" t="s">
        <v>185</v>
      </c>
      <c r="D198" s="93"/>
      <c r="E198" s="94" t="s">
        <v>9</v>
      </c>
      <c r="F198" s="27"/>
      <c r="G198" s="78" t="str">
        <f t="shared" si="7"/>
        <v>Golf Course</v>
      </c>
      <c r="H198" s="74"/>
      <c r="I198" s="74"/>
      <c r="J198" s="74"/>
    </row>
    <row r="199" spans="1:10" ht="15.75" customHeight="1">
      <c r="A199" s="74"/>
      <c r="B199" s="88"/>
      <c r="C199" s="92" t="s">
        <v>186</v>
      </c>
      <c r="D199" s="93"/>
      <c r="E199" s="94" t="s">
        <v>7</v>
      </c>
      <c r="F199" s="27"/>
      <c r="G199" s="78" t="str">
        <f t="shared" si="7"/>
        <v>Golf Course</v>
      </c>
      <c r="H199" s="74"/>
      <c r="I199" s="74"/>
      <c r="J199" s="74"/>
    </row>
    <row r="200" spans="1:10" ht="15.75" customHeight="1">
      <c r="A200" s="74"/>
      <c r="B200" s="88"/>
      <c r="C200" s="92" t="s">
        <v>187</v>
      </c>
      <c r="D200" s="93"/>
      <c r="E200" s="94" t="s">
        <v>9</v>
      </c>
      <c r="F200" s="27"/>
      <c r="G200" s="78" t="str">
        <f t="shared" si="7"/>
        <v>Golf Course</v>
      </c>
      <c r="H200" s="74"/>
      <c r="I200" s="74"/>
      <c r="J200" s="74"/>
    </row>
    <row r="201" spans="1:10" ht="15.75" customHeight="1">
      <c r="A201" s="74"/>
      <c r="B201" s="88"/>
      <c r="C201" s="92" t="s">
        <v>188</v>
      </c>
      <c r="D201" s="93"/>
      <c r="E201" s="94" t="s">
        <v>9</v>
      </c>
      <c r="F201" s="27"/>
      <c r="G201" s="78" t="str">
        <f t="shared" si="7"/>
        <v>Golf Course</v>
      </c>
      <c r="H201" s="74"/>
      <c r="I201" s="74"/>
      <c r="J201" s="74"/>
    </row>
    <row r="202" spans="1:10" ht="15.75" customHeight="1">
      <c r="A202" s="74"/>
      <c r="B202" s="88"/>
      <c r="C202" s="92" t="s">
        <v>189</v>
      </c>
      <c r="D202" s="93"/>
      <c r="E202" s="94" t="s">
        <v>9</v>
      </c>
      <c r="F202" s="27"/>
      <c r="G202" s="78" t="str">
        <f t="shared" si="7"/>
        <v>Golf Course</v>
      </c>
      <c r="H202" s="74"/>
      <c r="I202" s="74"/>
      <c r="J202" s="74"/>
    </row>
    <row r="203" spans="1:10" ht="15.75" customHeight="1">
      <c r="A203" s="74"/>
      <c r="B203" s="88"/>
      <c r="C203" s="92" t="s">
        <v>190</v>
      </c>
      <c r="D203" s="93"/>
      <c r="E203" s="94" t="s">
        <v>9</v>
      </c>
      <c r="F203" s="27"/>
      <c r="G203" s="78" t="str">
        <f t="shared" si="7"/>
        <v>Golf Course</v>
      </c>
      <c r="H203" s="74"/>
      <c r="I203" s="74"/>
      <c r="J203" s="74"/>
    </row>
    <row r="204" spans="1:10" ht="19.5" customHeight="1">
      <c r="A204" s="74"/>
      <c r="B204" s="88"/>
      <c r="C204" s="89"/>
      <c r="D204" s="95" t="str">
        <f>B177&amp;" Operational Score"</f>
        <v>Golf Course Operational Score</v>
      </c>
      <c r="E204" s="96">
        <f>IF(G286+H286=0,"N/A",G286/(G286+H286))</f>
        <v>0.92307692307692313</v>
      </c>
      <c r="F204" s="27"/>
      <c r="G204" s="97"/>
      <c r="H204" s="74"/>
      <c r="I204" s="74"/>
      <c r="J204" s="74"/>
    </row>
    <row r="205" spans="1:10" ht="19.5" customHeight="1">
      <c r="A205" s="74"/>
      <c r="B205" s="88" t="s">
        <v>191</v>
      </c>
      <c r="C205" s="89"/>
      <c r="D205" s="90"/>
      <c r="E205" s="91"/>
      <c r="F205" s="27"/>
      <c r="G205" s="97"/>
      <c r="H205" s="74"/>
      <c r="I205" s="74"/>
      <c r="J205" s="74"/>
    </row>
    <row r="206" spans="1:10" ht="15.75" customHeight="1">
      <c r="A206" s="74"/>
      <c r="B206" s="88"/>
      <c r="C206" s="92" t="s">
        <v>192</v>
      </c>
      <c r="D206" s="93"/>
      <c r="E206" s="94" t="s">
        <v>9</v>
      </c>
      <c r="F206" s="27"/>
      <c r="G206" s="78" t="str">
        <f>$B$205</f>
        <v>Maintenance</v>
      </c>
      <c r="H206" s="74"/>
      <c r="I206" s="74"/>
      <c r="J206" s="74"/>
    </row>
    <row r="207" spans="1:10" ht="15.75" customHeight="1">
      <c r="A207" s="74"/>
      <c r="B207" s="88"/>
      <c r="C207" s="92" t="s">
        <v>12</v>
      </c>
      <c r="D207" s="93"/>
      <c r="E207" s="94" t="s">
        <v>9</v>
      </c>
      <c r="F207" s="27"/>
      <c r="G207" s="78" t="str">
        <f t="shared" ref="G207:G225" si="8">$B$205</f>
        <v>Maintenance</v>
      </c>
      <c r="H207" s="74"/>
      <c r="I207" s="74"/>
      <c r="J207" s="74"/>
    </row>
    <row r="208" spans="1:10" ht="15.75" customHeight="1">
      <c r="A208" s="74"/>
      <c r="B208" s="88"/>
      <c r="C208" s="92" t="s">
        <v>11</v>
      </c>
      <c r="D208" s="93"/>
      <c r="E208" s="94" t="s">
        <v>9</v>
      </c>
      <c r="F208" s="27"/>
      <c r="G208" s="78" t="str">
        <f t="shared" si="8"/>
        <v>Maintenance</v>
      </c>
      <c r="H208" s="74"/>
      <c r="I208" s="74"/>
      <c r="J208" s="74"/>
    </row>
    <row r="209" spans="1:10" ht="15.75" customHeight="1">
      <c r="A209" s="74"/>
      <c r="B209" s="88"/>
      <c r="C209" s="92" t="s">
        <v>193</v>
      </c>
      <c r="D209" s="93"/>
      <c r="E209" s="94" t="s">
        <v>9</v>
      </c>
      <c r="F209" s="27"/>
      <c r="G209" s="78" t="str">
        <f t="shared" si="8"/>
        <v>Maintenance</v>
      </c>
      <c r="H209" s="74"/>
      <c r="I209" s="74"/>
      <c r="J209" s="74"/>
    </row>
    <row r="210" spans="1:10" ht="15.75" customHeight="1">
      <c r="A210" s="74"/>
      <c r="B210" s="88"/>
      <c r="C210" s="92" t="s">
        <v>194</v>
      </c>
      <c r="D210" s="93"/>
      <c r="E210" s="94" t="s">
        <v>9</v>
      </c>
      <c r="F210" s="27"/>
      <c r="G210" s="78" t="str">
        <f t="shared" si="8"/>
        <v>Maintenance</v>
      </c>
      <c r="H210" s="74"/>
      <c r="I210" s="74"/>
      <c r="J210" s="74"/>
    </row>
    <row r="211" spans="1:10" ht="15.75" customHeight="1">
      <c r="A211" s="74"/>
      <c r="B211" s="88"/>
      <c r="C211" s="92" t="s">
        <v>195</v>
      </c>
      <c r="D211" s="93"/>
      <c r="E211" s="94" t="s">
        <v>9</v>
      </c>
      <c r="F211" s="27"/>
      <c r="G211" s="78" t="str">
        <f t="shared" si="8"/>
        <v>Maintenance</v>
      </c>
      <c r="H211" s="74"/>
      <c r="I211" s="74"/>
      <c r="J211" s="74"/>
    </row>
    <row r="212" spans="1:10" ht="15.75" customHeight="1">
      <c r="A212" s="74"/>
      <c r="B212" s="88"/>
      <c r="C212" s="92" t="s">
        <v>196</v>
      </c>
      <c r="D212" s="93"/>
      <c r="E212" s="94" t="s">
        <v>9</v>
      </c>
      <c r="F212" s="27"/>
      <c r="G212" s="78" t="str">
        <f t="shared" si="8"/>
        <v>Maintenance</v>
      </c>
      <c r="H212" s="74"/>
      <c r="I212" s="74"/>
      <c r="J212" s="74"/>
    </row>
    <row r="213" spans="1:10" ht="15.75" customHeight="1">
      <c r="A213" s="74"/>
      <c r="B213" s="88"/>
      <c r="C213" s="92" t="s">
        <v>197</v>
      </c>
      <c r="D213" s="93"/>
      <c r="E213" s="94" t="s">
        <v>7</v>
      </c>
      <c r="F213" s="27"/>
      <c r="G213" s="78" t="str">
        <f t="shared" si="8"/>
        <v>Maintenance</v>
      </c>
      <c r="H213" s="74"/>
      <c r="I213" s="74"/>
      <c r="J213" s="74"/>
    </row>
    <row r="214" spans="1:10" ht="15.75" customHeight="1">
      <c r="A214" s="74"/>
      <c r="B214" s="88"/>
      <c r="C214" s="92" t="s">
        <v>198</v>
      </c>
      <c r="D214" s="93"/>
      <c r="E214" s="94" t="s">
        <v>9</v>
      </c>
      <c r="F214" s="27"/>
      <c r="G214" s="78" t="str">
        <f t="shared" si="8"/>
        <v>Maintenance</v>
      </c>
      <c r="H214" s="74"/>
      <c r="I214" s="74"/>
      <c r="J214" s="74"/>
    </row>
    <row r="215" spans="1:10" ht="15.75" customHeight="1">
      <c r="A215" s="74"/>
      <c r="B215" s="88"/>
      <c r="C215" s="92" t="s">
        <v>199</v>
      </c>
      <c r="D215" s="93"/>
      <c r="E215" s="94" t="s">
        <v>9</v>
      </c>
      <c r="F215" s="27"/>
      <c r="G215" s="78" t="str">
        <f t="shared" si="8"/>
        <v>Maintenance</v>
      </c>
      <c r="H215" s="74"/>
      <c r="I215" s="74"/>
      <c r="J215" s="74"/>
    </row>
    <row r="216" spans="1:10" ht="15.75" customHeight="1">
      <c r="A216" s="74"/>
      <c r="B216" s="88"/>
      <c r="C216" s="92" t="s">
        <v>200</v>
      </c>
      <c r="D216" s="93"/>
      <c r="E216" s="94" t="s">
        <v>9</v>
      </c>
      <c r="F216" s="27"/>
      <c r="G216" s="78" t="str">
        <f t="shared" si="8"/>
        <v>Maintenance</v>
      </c>
      <c r="H216" s="74"/>
      <c r="I216" s="74"/>
      <c r="J216" s="74"/>
    </row>
    <row r="217" spans="1:10" ht="15.75" customHeight="1">
      <c r="A217" s="74"/>
      <c r="B217" s="88"/>
      <c r="C217" s="92" t="s">
        <v>201</v>
      </c>
      <c r="D217" s="93"/>
      <c r="E217" s="94" t="s">
        <v>9</v>
      </c>
      <c r="F217" s="27"/>
      <c r="G217" s="78" t="str">
        <f t="shared" si="8"/>
        <v>Maintenance</v>
      </c>
      <c r="H217" s="74"/>
      <c r="I217" s="74"/>
      <c r="J217" s="74"/>
    </row>
    <row r="218" spans="1:10" ht="15.75" customHeight="1">
      <c r="A218" s="74"/>
      <c r="B218" s="88"/>
      <c r="C218" s="92" t="s">
        <v>202</v>
      </c>
      <c r="D218" s="93"/>
      <c r="E218" s="94" t="s">
        <v>9</v>
      </c>
      <c r="F218" s="27"/>
      <c r="G218" s="78" t="str">
        <f t="shared" si="8"/>
        <v>Maintenance</v>
      </c>
      <c r="H218" s="74"/>
      <c r="I218" s="74"/>
      <c r="J218" s="74"/>
    </row>
    <row r="219" spans="1:10" ht="15.75" customHeight="1">
      <c r="A219" s="74"/>
      <c r="B219" s="88"/>
      <c r="C219" s="92" t="s">
        <v>203</v>
      </c>
      <c r="D219" s="93"/>
      <c r="E219" s="94" t="s">
        <v>9</v>
      </c>
      <c r="F219" s="27"/>
      <c r="G219" s="78" t="str">
        <f t="shared" si="8"/>
        <v>Maintenance</v>
      </c>
      <c r="H219" s="74"/>
      <c r="I219" s="74"/>
      <c r="J219" s="74"/>
    </row>
    <row r="220" spans="1:10" ht="15.75" customHeight="1">
      <c r="A220" s="74"/>
      <c r="B220" s="88"/>
      <c r="C220" s="92" t="s">
        <v>204</v>
      </c>
      <c r="D220" s="93"/>
      <c r="E220" s="94" t="s">
        <v>9</v>
      </c>
      <c r="F220" s="27"/>
      <c r="G220" s="78" t="str">
        <f t="shared" si="8"/>
        <v>Maintenance</v>
      </c>
      <c r="H220" s="74"/>
      <c r="I220" s="74"/>
      <c r="J220" s="74"/>
    </row>
    <row r="221" spans="1:10" ht="15.75" customHeight="1">
      <c r="A221" s="74"/>
      <c r="B221" s="88"/>
      <c r="C221" s="92" t="s">
        <v>205</v>
      </c>
      <c r="D221" s="93"/>
      <c r="E221" s="94" t="s">
        <v>9</v>
      </c>
      <c r="F221" s="27"/>
      <c r="G221" s="78" t="str">
        <f t="shared" si="8"/>
        <v>Maintenance</v>
      </c>
      <c r="H221" s="74"/>
      <c r="I221" s="74"/>
      <c r="J221" s="74"/>
    </row>
    <row r="222" spans="1:10" ht="15.75" customHeight="1">
      <c r="A222" s="74"/>
      <c r="B222" s="88"/>
      <c r="C222" s="92" t="s">
        <v>206</v>
      </c>
      <c r="D222" s="93"/>
      <c r="E222" s="94" t="s">
        <v>9</v>
      </c>
      <c r="F222" s="27"/>
      <c r="G222" s="78" t="str">
        <f t="shared" si="8"/>
        <v>Maintenance</v>
      </c>
      <c r="H222" s="74"/>
      <c r="I222" s="74"/>
      <c r="J222" s="74"/>
    </row>
    <row r="223" spans="1:10" ht="15.75" customHeight="1">
      <c r="A223" s="74"/>
      <c r="B223" s="88"/>
      <c r="C223" s="92" t="s">
        <v>207</v>
      </c>
      <c r="D223" s="93"/>
      <c r="E223" s="94" t="s">
        <v>9</v>
      </c>
      <c r="F223" s="27"/>
      <c r="G223" s="78" t="str">
        <f t="shared" si="8"/>
        <v>Maintenance</v>
      </c>
      <c r="H223" s="74"/>
      <c r="I223" s="74"/>
      <c r="J223" s="74"/>
    </row>
    <row r="224" spans="1:10" ht="15.75" customHeight="1">
      <c r="A224" s="74"/>
      <c r="B224" s="88"/>
      <c r="C224" s="92" t="s">
        <v>208</v>
      </c>
      <c r="D224" s="93"/>
      <c r="E224" s="94" t="s">
        <v>9</v>
      </c>
      <c r="F224" s="27"/>
      <c r="G224" s="78" t="str">
        <f t="shared" si="8"/>
        <v>Maintenance</v>
      </c>
      <c r="H224" s="74"/>
      <c r="I224" s="74"/>
      <c r="J224" s="74"/>
    </row>
    <row r="225" spans="1:10" ht="15.75" customHeight="1">
      <c r="A225" s="74"/>
      <c r="B225" s="88"/>
      <c r="C225" s="92" t="s">
        <v>209</v>
      </c>
      <c r="D225" s="93"/>
      <c r="E225" s="94" t="s">
        <v>9</v>
      </c>
      <c r="F225" s="27"/>
      <c r="G225" s="78" t="str">
        <f t="shared" si="8"/>
        <v>Maintenance</v>
      </c>
      <c r="H225" s="74"/>
      <c r="I225" s="74"/>
      <c r="J225" s="74"/>
    </row>
    <row r="226" spans="1:10">
      <c r="A226" s="74"/>
      <c r="B226" s="88"/>
      <c r="C226" s="89"/>
      <c r="D226" s="95" t="str">
        <f>B205&amp;" Operational Score"</f>
        <v>Maintenance Operational Score</v>
      </c>
      <c r="E226" s="96">
        <f>IF(G287+H287=0,"N/A",G287/(G287+H287))</f>
        <v>0.95</v>
      </c>
      <c r="F226" s="27"/>
      <c r="G226" s="97"/>
      <c r="H226" s="74"/>
      <c r="I226" s="74"/>
      <c r="J226" s="74"/>
    </row>
    <row r="227" spans="1:10">
      <c r="A227" s="74"/>
      <c r="B227" s="88" t="s">
        <v>210</v>
      </c>
      <c r="C227" s="89"/>
      <c r="D227" s="90"/>
      <c r="E227" s="91"/>
      <c r="F227" s="27"/>
      <c r="G227" s="97"/>
      <c r="H227" s="74"/>
      <c r="I227" s="74"/>
      <c r="J227" s="74"/>
    </row>
    <row r="228" spans="1:10" ht="15.75" customHeight="1">
      <c r="A228" s="74"/>
      <c r="B228" s="88"/>
      <c r="C228" s="92" t="s">
        <v>211</v>
      </c>
      <c r="D228" s="93"/>
      <c r="E228" s="94" t="s">
        <v>9</v>
      </c>
      <c r="F228" s="27"/>
      <c r="G228" s="78" t="str">
        <f t="shared" ref="G228:G242" si="9">$B$227</f>
        <v>Clubhouse Grounds</v>
      </c>
      <c r="H228" s="74"/>
      <c r="I228" s="74"/>
      <c r="J228" s="74"/>
    </row>
    <row r="229" spans="1:10" ht="15.75" customHeight="1">
      <c r="A229" s="74"/>
      <c r="B229" s="88"/>
      <c r="C229" s="92" t="s">
        <v>212</v>
      </c>
      <c r="D229" s="93"/>
      <c r="E229" s="94" t="s">
        <v>9</v>
      </c>
      <c r="F229" s="27"/>
      <c r="G229" s="78"/>
      <c r="H229" s="74"/>
      <c r="I229" s="74"/>
      <c r="J229" s="74"/>
    </row>
    <row r="230" spans="1:10" ht="15.75" customHeight="1">
      <c r="A230" s="74"/>
      <c r="B230" s="88"/>
      <c r="C230" s="92" t="s">
        <v>213</v>
      </c>
      <c r="D230" s="93"/>
      <c r="E230" s="94" t="s">
        <v>9</v>
      </c>
      <c r="F230" s="27"/>
      <c r="G230" s="78" t="str">
        <f t="shared" si="9"/>
        <v>Clubhouse Grounds</v>
      </c>
      <c r="H230" s="74"/>
      <c r="I230" s="74"/>
      <c r="J230" s="74"/>
    </row>
    <row r="231" spans="1:10" ht="15.75" customHeight="1">
      <c r="A231" s="74"/>
      <c r="B231" s="88"/>
      <c r="C231" s="92" t="s">
        <v>214</v>
      </c>
      <c r="D231" s="93"/>
      <c r="E231" s="94" t="s">
        <v>7</v>
      </c>
      <c r="F231" s="27"/>
      <c r="G231" s="78" t="str">
        <f t="shared" si="9"/>
        <v>Clubhouse Grounds</v>
      </c>
      <c r="H231" s="74"/>
      <c r="I231" s="74"/>
      <c r="J231" s="74"/>
    </row>
    <row r="232" spans="1:10" ht="15.75" customHeight="1">
      <c r="A232" s="74"/>
      <c r="B232" s="88"/>
      <c r="C232" s="92" t="s">
        <v>215</v>
      </c>
      <c r="D232" s="93"/>
      <c r="E232" s="94" t="s">
        <v>9</v>
      </c>
      <c r="F232" s="27"/>
      <c r="G232" s="78" t="str">
        <f t="shared" si="9"/>
        <v>Clubhouse Grounds</v>
      </c>
      <c r="H232" s="74"/>
      <c r="I232" s="74"/>
      <c r="J232" s="74"/>
    </row>
    <row r="233" spans="1:10" ht="15.75" customHeight="1">
      <c r="A233" s="74"/>
      <c r="B233" s="88"/>
      <c r="C233" s="92" t="s">
        <v>216</v>
      </c>
      <c r="D233" s="93"/>
      <c r="E233" s="94" t="s">
        <v>9</v>
      </c>
      <c r="F233" s="27"/>
      <c r="G233" s="78" t="str">
        <f t="shared" si="9"/>
        <v>Clubhouse Grounds</v>
      </c>
      <c r="H233" s="74"/>
      <c r="I233" s="74"/>
      <c r="J233" s="74"/>
    </row>
    <row r="234" spans="1:10" ht="15.75" customHeight="1">
      <c r="A234" s="74"/>
      <c r="B234" s="88"/>
      <c r="C234" s="92" t="s">
        <v>217</v>
      </c>
      <c r="D234" s="93"/>
      <c r="E234" s="94" t="s">
        <v>9</v>
      </c>
      <c r="F234" s="27"/>
      <c r="G234" s="78" t="str">
        <f t="shared" si="9"/>
        <v>Clubhouse Grounds</v>
      </c>
      <c r="H234" s="74"/>
      <c r="I234" s="74"/>
      <c r="J234" s="74"/>
    </row>
    <row r="235" spans="1:10" ht="15.75" customHeight="1">
      <c r="A235" s="74"/>
      <c r="B235" s="88"/>
      <c r="C235" s="92" t="s">
        <v>218</v>
      </c>
      <c r="D235" s="93"/>
      <c r="E235" s="94" t="s">
        <v>9</v>
      </c>
      <c r="F235" s="27"/>
      <c r="G235" s="78" t="str">
        <f t="shared" si="9"/>
        <v>Clubhouse Grounds</v>
      </c>
      <c r="H235" s="74"/>
      <c r="I235" s="74"/>
      <c r="J235" s="74"/>
    </row>
    <row r="236" spans="1:10" ht="15.75" customHeight="1">
      <c r="A236" s="74"/>
      <c r="B236" s="88"/>
      <c r="C236" s="92" t="s">
        <v>219</v>
      </c>
      <c r="D236" s="93"/>
      <c r="E236" s="94" t="s">
        <v>9</v>
      </c>
      <c r="F236" s="27"/>
      <c r="G236" s="78" t="str">
        <f t="shared" si="9"/>
        <v>Clubhouse Grounds</v>
      </c>
      <c r="H236" s="74"/>
      <c r="I236" s="74"/>
      <c r="J236" s="74"/>
    </row>
    <row r="237" spans="1:10" ht="15.75" customHeight="1">
      <c r="A237" s="74"/>
      <c r="B237" s="88"/>
      <c r="C237" s="92" t="s">
        <v>220</v>
      </c>
      <c r="D237" s="93"/>
      <c r="E237" s="94" t="s">
        <v>9</v>
      </c>
      <c r="F237" s="27"/>
      <c r="G237" s="78" t="str">
        <f t="shared" si="9"/>
        <v>Clubhouse Grounds</v>
      </c>
      <c r="H237" s="74"/>
      <c r="I237" s="74"/>
      <c r="J237" s="74"/>
    </row>
    <row r="238" spans="1:10" ht="15.75" customHeight="1">
      <c r="A238" s="74"/>
      <c r="B238" s="88"/>
      <c r="C238" s="92" t="s">
        <v>221</v>
      </c>
      <c r="D238" s="93"/>
      <c r="E238" s="94" t="s">
        <v>9</v>
      </c>
      <c r="F238" s="27"/>
      <c r="G238" s="78" t="str">
        <f t="shared" si="9"/>
        <v>Clubhouse Grounds</v>
      </c>
      <c r="H238" s="74"/>
      <c r="I238" s="74"/>
      <c r="J238" s="74"/>
    </row>
    <row r="239" spans="1:10" ht="15.75" customHeight="1">
      <c r="A239" s="74"/>
      <c r="B239" s="88"/>
      <c r="C239" s="92" t="s">
        <v>222</v>
      </c>
      <c r="D239" s="93"/>
      <c r="E239" s="94" t="s">
        <v>9</v>
      </c>
      <c r="F239" s="27"/>
      <c r="G239" s="78" t="str">
        <f t="shared" si="9"/>
        <v>Clubhouse Grounds</v>
      </c>
      <c r="H239" s="74"/>
      <c r="I239" s="74"/>
      <c r="J239" s="74"/>
    </row>
    <row r="240" spans="1:10" ht="15.75" customHeight="1">
      <c r="A240" s="74"/>
      <c r="B240" s="88"/>
      <c r="C240" s="92" t="s">
        <v>223</v>
      </c>
      <c r="D240" s="93"/>
      <c r="E240" s="94" t="s">
        <v>9</v>
      </c>
      <c r="F240" s="27"/>
      <c r="G240" s="78" t="str">
        <f t="shared" si="9"/>
        <v>Clubhouse Grounds</v>
      </c>
      <c r="H240" s="74"/>
      <c r="I240" s="74"/>
      <c r="J240" s="74"/>
    </row>
    <row r="241" spans="1:10" ht="15.75" customHeight="1">
      <c r="A241" s="74"/>
      <c r="B241" s="88"/>
      <c r="C241" s="92" t="s">
        <v>224</v>
      </c>
      <c r="D241" s="93"/>
      <c r="E241" s="94" t="s">
        <v>9</v>
      </c>
      <c r="F241" s="27"/>
      <c r="G241" s="78" t="str">
        <f t="shared" si="9"/>
        <v>Clubhouse Grounds</v>
      </c>
      <c r="H241" s="74"/>
      <c r="I241" s="74"/>
      <c r="J241" s="74"/>
    </row>
    <row r="242" spans="1:10" ht="15.75" customHeight="1">
      <c r="A242" s="74"/>
      <c r="B242" s="88"/>
      <c r="C242" s="92" t="s">
        <v>225</v>
      </c>
      <c r="D242" s="93"/>
      <c r="E242" s="94" t="s">
        <v>9</v>
      </c>
      <c r="F242" s="27"/>
      <c r="G242" s="78" t="str">
        <f t="shared" si="9"/>
        <v>Clubhouse Grounds</v>
      </c>
      <c r="H242" s="74"/>
      <c r="I242" s="74"/>
      <c r="J242" s="74"/>
    </row>
    <row r="243" spans="1:10">
      <c r="A243" s="74"/>
      <c r="B243" s="88"/>
      <c r="C243" s="89"/>
      <c r="D243" s="95" t="str">
        <f>B227&amp;" Operational Score"</f>
        <v>Clubhouse Grounds Operational Score</v>
      </c>
      <c r="E243" s="96">
        <f>IF(G288+H288=0,"N/A",G288/(G288+H288))</f>
        <v>0.93333333333333335</v>
      </c>
      <c r="F243" s="27"/>
      <c r="G243" s="97"/>
      <c r="H243" s="74"/>
      <c r="I243" s="74"/>
      <c r="J243" s="74"/>
    </row>
    <row r="244" spans="1:10">
      <c r="A244" s="74"/>
      <c r="B244" s="88" t="s">
        <v>226</v>
      </c>
      <c r="C244" s="89"/>
      <c r="D244" s="90"/>
      <c r="E244" s="91"/>
      <c r="F244" s="27"/>
      <c r="G244" s="97"/>
      <c r="H244" s="74"/>
      <c r="I244" s="74"/>
      <c r="J244" s="74"/>
    </row>
    <row r="245" spans="1:10" ht="15.75" customHeight="1">
      <c r="A245" s="74"/>
      <c r="B245" s="88"/>
      <c r="C245" s="92" t="s">
        <v>227</v>
      </c>
      <c r="D245" s="93"/>
      <c r="E245" s="94" t="s">
        <v>9</v>
      </c>
      <c r="F245" s="27"/>
      <c r="G245" s="78" t="str">
        <f>$B$244</f>
        <v>Pool</v>
      </c>
      <c r="H245" s="74"/>
      <c r="I245" s="74"/>
      <c r="J245" s="74"/>
    </row>
    <row r="246" spans="1:10" ht="15.75" customHeight="1">
      <c r="A246" s="74"/>
      <c r="B246" s="88"/>
      <c r="C246" s="92" t="s">
        <v>228</v>
      </c>
      <c r="D246" s="93"/>
      <c r="E246" s="94" t="s">
        <v>9</v>
      </c>
      <c r="F246" s="27"/>
      <c r="G246" s="78" t="str">
        <f t="shared" ref="G246:G257" si="10">$B$244</f>
        <v>Pool</v>
      </c>
      <c r="H246" s="74"/>
      <c r="I246" s="74"/>
      <c r="J246" s="74"/>
    </row>
    <row r="247" spans="1:10" ht="15.75" customHeight="1">
      <c r="A247" s="74"/>
      <c r="B247" s="88"/>
      <c r="C247" s="92" t="s">
        <v>229</v>
      </c>
      <c r="D247" s="93"/>
      <c r="E247" s="94" t="s">
        <v>9</v>
      </c>
      <c r="F247" s="27"/>
      <c r="G247" s="78" t="str">
        <f t="shared" si="10"/>
        <v>Pool</v>
      </c>
      <c r="H247" s="74"/>
      <c r="I247" s="74"/>
      <c r="J247" s="74"/>
    </row>
    <row r="248" spans="1:10" ht="15.75" customHeight="1">
      <c r="A248" s="74"/>
      <c r="B248" s="88"/>
      <c r="C248" s="92" t="s">
        <v>230</v>
      </c>
      <c r="D248" s="93"/>
      <c r="E248" s="94" t="s">
        <v>9</v>
      </c>
      <c r="F248" s="27"/>
      <c r="G248" s="78" t="str">
        <f t="shared" si="10"/>
        <v>Pool</v>
      </c>
      <c r="H248" s="74"/>
      <c r="I248" s="74"/>
      <c r="J248" s="74"/>
    </row>
    <row r="249" spans="1:10" ht="15.75" customHeight="1">
      <c r="A249" s="74"/>
      <c r="B249" s="88"/>
      <c r="C249" s="92" t="s">
        <v>231</v>
      </c>
      <c r="D249" s="93"/>
      <c r="E249" s="94" t="s">
        <v>9</v>
      </c>
      <c r="F249" s="27"/>
      <c r="G249" s="78" t="str">
        <f t="shared" si="10"/>
        <v>Pool</v>
      </c>
      <c r="H249" s="74"/>
      <c r="I249" s="74"/>
      <c r="J249" s="74"/>
    </row>
    <row r="250" spans="1:10" ht="15.75" customHeight="1">
      <c r="A250" s="74"/>
      <c r="B250" s="88"/>
      <c r="C250" s="92" t="s">
        <v>232</v>
      </c>
      <c r="D250" s="93"/>
      <c r="E250" s="94" t="s">
        <v>9</v>
      </c>
      <c r="F250" s="27"/>
      <c r="G250" s="78" t="str">
        <f t="shared" si="10"/>
        <v>Pool</v>
      </c>
      <c r="H250" s="74"/>
      <c r="I250" s="74"/>
      <c r="J250" s="74"/>
    </row>
    <row r="251" spans="1:10" ht="15.75" customHeight="1">
      <c r="A251" s="74"/>
      <c r="B251" s="88"/>
      <c r="C251" s="92" t="s">
        <v>233</v>
      </c>
      <c r="D251" s="93"/>
      <c r="E251" s="94" t="s">
        <v>7</v>
      </c>
      <c r="F251" s="27"/>
      <c r="G251" s="78" t="str">
        <f t="shared" si="10"/>
        <v>Pool</v>
      </c>
      <c r="H251" s="74"/>
      <c r="I251" s="74"/>
      <c r="J251" s="74"/>
    </row>
    <row r="252" spans="1:10" ht="15.75" customHeight="1">
      <c r="A252" s="74"/>
      <c r="B252" s="88"/>
      <c r="C252" s="92" t="s">
        <v>234</v>
      </c>
      <c r="D252" s="93"/>
      <c r="E252" s="94" t="s">
        <v>9</v>
      </c>
      <c r="F252" s="27"/>
      <c r="G252" s="78" t="str">
        <f t="shared" si="10"/>
        <v>Pool</v>
      </c>
      <c r="H252" s="74"/>
      <c r="I252" s="74"/>
      <c r="J252" s="74"/>
    </row>
    <row r="253" spans="1:10" ht="15.75" customHeight="1">
      <c r="A253" s="74"/>
      <c r="B253" s="88"/>
      <c r="C253" s="92" t="s">
        <v>235</v>
      </c>
      <c r="D253" s="93"/>
      <c r="E253" s="94" t="s">
        <v>9</v>
      </c>
      <c r="F253" s="27"/>
      <c r="G253" s="78" t="str">
        <f t="shared" si="10"/>
        <v>Pool</v>
      </c>
      <c r="H253" s="74"/>
      <c r="I253" s="74"/>
      <c r="J253" s="74"/>
    </row>
    <row r="254" spans="1:10" ht="15.75" customHeight="1">
      <c r="A254" s="74"/>
      <c r="B254" s="88"/>
      <c r="C254" s="92" t="s">
        <v>236</v>
      </c>
      <c r="D254" s="93"/>
      <c r="E254" s="94" t="s">
        <v>9</v>
      </c>
      <c r="F254" s="27"/>
      <c r="G254" s="78" t="str">
        <f t="shared" si="10"/>
        <v>Pool</v>
      </c>
      <c r="H254" s="74"/>
      <c r="I254" s="74"/>
      <c r="J254" s="74"/>
    </row>
    <row r="255" spans="1:10" ht="15.75" customHeight="1">
      <c r="A255" s="74"/>
      <c r="B255" s="88"/>
      <c r="C255" s="92" t="s">
        <v>237</v>
      </c>
      <c r="D255" s="93"/>
      <c r="E255" s="94" t="s">
        <v>9</v>
      </c>
      <c r="F255" s="27"/>
      <c r="G255" s="78" t="str">
        <f t="shared" si="10"/>
        <v>Pool</v>
      </c>
      <c r="H255" s="74"/>
      <c r="I255" s="74"/>
      <c r="J255" s="74"/>
    </row>
    <row r="256" spans="1:10" ht="15.75" customHeight="1">
      <c r="A256" s="74"/>
      <c r="B256" s="88"/>
      <c r="C256" s="92" t="s">
        <v>238</v>
      </c>
      <c r="D256" s="93"/>
      <c r="E256" s="94" t="s">
        <v>9</v>
      </c>
      <c r="F256" s="27"/>
      <c r="G256" s="78" t="str">
        <f t="shared" si="10"/>
        <v>Pool</v>
      </c>
      <c r="H256" s="74"/>
      <c r="I256" s="74"/>
      <c r="J256" s="74"/>
    </row>
    <row r="257" spans="1:10" ht="15.75" customHeight="1">
      <c r="A257" s="74"/>
      <c r="B257" s="88"/>
      <c r="C257" s="92" t="s">
        <v>239</v>
      </c>
      <c r="D257" s="93"/>
      <c r="E257" s="94" t="s">
        <v>9</v>
      </c>
      <c r="F257" s="27"/>
      <c r="G257" s="78" t="str">
        <f t="shared" si="10"/>
        <v>Pool</v>
      </c>
      <c r="H257" s="74"/>
      <c r="I257" s="74"/>
      <c r="J257" s="74"/>
    </row>
    <row r="258" spans="1:10">
      <c r="A258" s="74"/>
      <c r="B258" s="88"/>
      <c r="C258" s="89"/>
      <c r="D258" s="95" t="str">
        <f>B244&amp;" Operational Score"</f>
        <v>Pool Operational Score</v>
      </c>
      <c r="E258" s="96">
        <f>IF(G289+H289=0,"N/A",G289/(G289+H289))</f>
        <v>0.92307692307692313</v>
      </c>
      <c r="F258" s="27"/>
      <c r="G258" s="97"/>
      <c r="H258" s="74"/>
      <c r="I258" s="74"/>
      <c r="J258" s="74"/>
    </row>
    <row r="259" spans="1:10" ht="12" customHeight="1">
      <c r="A259" s="74"/>
      <c r="B259" s="88"/>
      <c r="C259" s="102"/>
      <c r="D259" s="103"/>
      <c r="E259" s="91"/>
      <c r="F259" s="27"/>
      <c r="G259" s="78"/>
      <c r="H259" s="74"/>
      <c r="I259" s="74"/>
      <c r="J259" s="74"/>
    </row>
    <row r="260" spans="1:10">
      <c r="A260" s="74"/>
      <c r="B260" s="88" t="s">
        <v>240</v>
      </c>
      <c r="C260" s="89"/>
      <c r="D260" s="90"/>
      <c r="E260" s="101"/>
      <c r="F260" s="27"/>
      <c r="G260" s="97"/>
      <c r="H260" s="74"/>
      <c r="I260" s="74"/>
      <c r="J260" s="74"/>
    </row>
    <row r="261" spans="1:10" ht="15.75" customHeight="1">
      <c r="A261" s="74"/>
      <c r="B261" s="88"/>
      <c r="C261" s="92" t="s">
        <v>6</v>
      </c>
      <c r="D261" s="93"/>
      <c r="E261" s="94" t="s">
        <v>9</v>
      </c>
      <c r="F261" s="27"/>
      <c r="G261" s="78" t="str">
        <f>$B$260</f>
        <v>Tennis</v>
      </c>
      <c r="H261" s="74"/>
      <c r="I261" s="74"/>
      <c r="J261" s="74"/>
    </row>
    <row r="262" spans="1:10" ht="15.75" customHeight="1">
      <c r="A262" s="74"/>
      <c r="B262" s="88"/>
      <c r="C262" s="92" t="s">
        <v>241</v>
      </c>
      <c r="D262" s="93"/>
      <c r="E262" s="94" t="s">
        <v>9</v>
      </c>
      <c r="F262" s="27"/>
      <c r="G262" s="78" t="str">
        <f t="shared" ref="G262:G275" si="11">$B$260</f>
        <v>Tennis</v>
      </c>
      <c r="H262" s="74"/>
      <c r="I262" s="74"/>
      <c r="J262" s="74"/>
    </row>
    <row r="263" spans="1:10" ht="15.75" customHeight="1">
      <c r="A263" s="74"/>
      <c r="B263" s="88"/>
      <c r="C263" s="92" t="s">
        <v>242</v>
      </c>
      <c r="D263" s="93"/>
      <c r="E263" s="94" t="s">
        <v>9</v>
      </c>
      <c r="F263" s="27"/>
      <c r="G263" s="78" t="str">
        <f t="shared" si="11"/>
        <v>Tennis</v>
      </c>
      <c r="H263" s="74"/>
      <c r="I263" s="74"/>
      <c r="J263" s="74"/>
    </row>
    <row r="264" spans="1:10" ht="15.75" customHeight="1">
      <c r="A264" s="74"/>
      <c r="B264" s="88"/>
      <c r="C264" s="92" t="s">
        <v>243</v>
      </c>
      <c r="D264" s="93"/>
      <c r="E264" s="94" t="s">
        <v>9</v>
      </c>
      <c r="F264" s="27"/>
      <c r="G264" s="78" t="str">
        <f t="shared" si="11"/>
        <v>Tennis</v>
      </c>
      <c r="H264" s="74"/>
      <c r="I264" s="74"/>
      <c r="J264" s="74"/>
    </row>
    <row r="265" spans="1:10" ht="15.75" customHeight="1">
      <c r="A265" s="74"/>
      <c r="B265" s="88"/>
      <c r="C265" s="92" t="s">
        <v>244</v>
      </c>
      <c r="D265" s="93"/>
      <c r="E265" s="94" t="s">
        <v>7</v>
      </c>
      <c r="F265" s="27"/>
      <c r="G265" s="78" t="str">
        <f t="shared" si="11"/>
        <v>Tennis</v>
      </c>
      <c r="H265" s="74"/>
      <c r="I265" s="74"/>
      <c r="J265" s="74"/>
    </row>
    <row r="266" spans="1:10" ht="15.75" customHeight="1">
      <c r="A266" s="74"/>
      <c r="B266" s="88"/>
      <c r="C266" s="92" t="s">
        <v>245</v>
      </c>
      <c r="D266" s="93"/>
      <c r="E266" s="94" t="s">
        <v>9</v>
      </c>
      <c r="F266" s="27"/>
      <c r="G266" s="78" t="str">
        <f t="shared" si="11"/>
        <v>Tennis</v>
      </c>
      <c r="H266" s="74"/>
      <c r="I266" s="74"/>
      <c r="J266" s="74"/>
    </row>
    <row r="267" spans="1:10" ht="15.75" customHeight="1">
      <c r="A267" s="74"/>
      <c r="B267" s="88"/>
      <c r="C267" s="92" t="s">
        <v>246</v>
      </c>
      <c r="D267" s="93"/>
      <c r="E267" s="94" t="s">
        <v>9</v>
      </c>
      <c r="F267" s="27"/>
      <c r="G267" s="78" t="str">
        <f t="shared" si="11"/>
        <v>Tennis</v>
      </c>
      <c r="H267" s="74"/>
      <c r="I267" s="74"/>
      <c r="J267" s="74"/>
    </row>
    <row r="268" spans="1:10" ht="15.75" customHeight="1">
      <c r="A268" s="74"/>
      <c r="B268" s="88"/>
      <c r="C268" s="92" t="s">
        <v>247</v>
      </c>
      <c r="D268" s="93"/>
      <c r="E268" s="94" t="s">
        <v>9</v>
      </c>
      <c r="F268" s="27"/>
      <c r="G268" s="78" t="str">
        <f t="shared" si="11"/>
        <v>Tennis</v>
      </c>
      <c r="H268" s="74"/>
      <c r="I268" s="74"/>
      <c r="J268" s="74"/>
    </row>
    <row r="269" spans="1:10" ht="15.75" customHeight="1">
      <c r="A269" s="74"/>
      <c r="B269" s="88"/>
      <c r="C269" s="92" t="s">
        <v>248</v>
      </c>
      <c r="D269" s="93"/>
      <c r="E269" s="94" t="s">
        <v>9</v>
      </c>
      <c r="F269" s="27"/>
      <c r="G269" s="78" t="str">
        <f t="shared" si="11"/>
        <v>Tennis</v>
      </c>
      <c r="H269" s="74"/>
      <c r="I269" s="74"/>
      <c r="J269" s="74"/>
    </row>
    <row r="270" spans="1:10" ht="15.75" customHeight="1">
      <c r="A270" s="74"/>
      <c r="B270" s="88"/>
      <c r="C270" s="92" t="s">
        <v>249</v>
      </c>
      <c r="D270" s="93"/>
      <c r="E270" s="94" t="s">
        <v>9</v>
      </c>
      <c r="F270" s="27"/>
      <c r="G270" s="78" t="str">
        <f t="shared" si="11"/>
        <v>Tennis</v>
      </c>
      <c r="H270" s="74"/>
      <c r="I270" s="74"/>
      <c r="J270" s="74"/>
    </row>
    <row r="271" spans="1:10" ht="15.75" customHeight="1">
      <c r="A271" s="74"/>
      <c r="B271" s="88"/>
      <c r="C271" s="92" t="s">
        <v>250</v>
      </c>
      <c r="D271" s="93"/>
      <c r="E271" s="94" t="s">
        <v>9</v>
      </c>
      <c r="F271" s="27"/>
      <c r="G271" s="78" t="str">
        <f t="shared" si="11"/>
        <v>Tennis</v>
      </c>
      <c r="H271" s="74"/>
      <c r="I271" s="74"/>
      <c r="J271" s="74"/>
    </row>
    <row r="272" spans="1:10" ht="15.75" customHeight="1">
      <c r="A272" s="74"/>
      <c r="B272" s="88"/>
      <c r="C272" s="92" t="s">
        <v>251</v>
      </c>
      <c r="D272" s="93"/>
      <c r="E272" s="94" t="s">
        <v>9</v>
      </c>
      <c r="F272" s="27"/>
      <c r="G272" s="78" t="str">
        <f t="shared" si="11"/>
        <v>Tennis</v>
      </c>
      <c r="H272" s="74"/>
      <c r="I272" s="74"/>
      <c r="J272" s="74"/>
    </row>
    <row r="273" spans="1:10" ht="15.75" customHeight="1">
      <c r="A273" s="74"/>
      <c r="B273" s="88"/>
      <c r="C273" s="92" t="s">
        <v>252</v>
      </c>
      <c r="D273" s="93"/>
      <c r="E273" s="94" t="s">
        <v>9</v>
      </c>
      <c r="F273" s="27"/>
      <c r="G273" s="78" t="str">
        <f t="shared" si="11"/>
        <v>Tennis</v>
      </c>
      <c r="H273" s="74"/>
      <c r="I273" s="74"/>
      <c r="J273" s="74"/>
    </row>
    <row r="274" spans="1:10" ht="15.75" customHeight="1">
      <c r="A274" s="74"/>
      <c r="B274" s="88"/>
      <c r="C274" s="92" t="s">
        <v>253</v>
      </c>
      <c r="D274" s="93"/>
      <c r="E274" s="94" t="s">
        <v>38</v>
      </c>
      <c r="F274" s="27"/>
      <c r="G274" s="78" t="str">
        <f t="shared" si="11"/>
        <v>Tennis</v>
      </c>
      <c r="H274" s="74"/>
      <c r="I274" s="74"/>
      <c r="J274" s="74"/>
    </row>
    <row r="275" spans="1:10" ht="15.75" customHeight="1">
      <c r="A275" s="74"/>
      <c r="B275" s="88"/>
      <c r="C275" s="92" t="s">
        <v>254</v>
      </c>
      <c r="D275" s="93"/>
      <c r="E275" s="94" t="s">
        <v>9</v>
      </c>
      <c r="F275" s="27"/>
      <c r="G275" s="78" t="str">
        <f t="shared" si="11"/>
        <v>Tennis</v>
      </c>
      <c r="H275" s="74"/>
      <c r="I275" s="74"/>
      <c r="J275" s="74"/>
    </row>
    <row r="276" spans="1:10">
      <c r="A276" s="74"/>
      <c r="B276" s="88"/>
      <c r="C276" s="89"/>
      <c r="D276" s="95" t="str">
        <f>B260&amp;" Operational Score"</f>
        <v>Tennis Operational Score</v>
      </c>
      <c r="E276" s="96">
        <f>IF(G290+H290=0,"N/A",G290/(G290+H290))</f>
        <v>0.9285714285714286</v>
      </c>
      <c r="F276" s="27"/>
      <c r="G276" s="78"/>
      <c r="H276" s="74"/>
      <c r="I276" s="74"/>
      <c r="J276" s="74"/>
    </row>
    <row r="277" spans="1:10" ht="12" customHeight="1">
      <c r="A277" s="74"/>
      <c r="B277" s="88"/>
      <c r="C277" s="102"/>
      <c r="D277" s="103"/>
      <c r="E277" s="91"/>
      <c r="F277" s="27"/>
      <c r="G277" s="78"/>
      <c r="H277" s="74"/>
      <c r="I277" s="74"/>
      <c r="J277" s="74"/>
    </row>
    <row r="278" spans="1:10">
      <c r="A278" s="74"/>
      <c r="B278" s="88" t="s">
        <v>255</v>
      </c>
      <c r="C278" s="89"/>
      <c r="D278" s="90"/>
      <c r="E278" s="91"/>
      <c r="F278" s="27"/>
      <c r="G278" s="104" t="s">
        <v>9</v>
      </c>
      <c r="H278" s="79" t="s">
        <v>7</v>
      </c>
      <c r="I278" s="79" t="s">
        <v>38</v>
      </c>
      <c r="J278" s="74"/>
    </row>
    <row r="279" spans="1:10" ht="15.75" customHeight="1">
      <c r="A279" s="74"/>
      <c r="B279" s="88"/>
      <c r="C279" s="92" t="str">
        <f>D44</f>
        <v>Pro Shop Operational Score</v>
      </c>
      <c r="D279" s="93"/>
      <c r="E279" s="105">
        <f>E44</f>
        <v>0.93548387096774188</v>
      </c>
      <c r="F279" s="27"/>
      <c r="G279" s="106">
        <f>COUNTIF(E12:E43,G278)</f>
        <v>29</v>
      </c>
      <c r="H279" s="80">
        <f>COUNTIF(E12:E43,H278)</f>
        <v>2</v>
      </c>
      <c r="I279" s="80">
        <f>COUNTIF(E12:E43,I278)</f>
        <v>1</v>
      </c>
      <c r="J279" s="74"/>
    </row>
    <row r="280" spans="1:10" ht="15.75" customHeight="1">
      <c r="A280" s="74"/>
      <c r="B280" s="88"/>
      <c r="C280" s="92" t="str">
        <f>D55</f>
        <v>Driving Range Operational Score</v>
      </c>
      <c r="D280" s="93"/>
      <c r="E280" s="105">
        <f>E55</f>
        <v>0.88888888888888884</v>
      </c>
      <c r="F280" s="27"/>
      <c r="G280" s="106">
        <f>COUNTIF(E46:E54,G278)</f>
        <v>8</v>
      </c>
      <c r="H280" s="80">
        <f>COUNTIF(E46:E54,H278)</f>
        <v>1</v>
      </c>
      <c r="I280" s="80">
        <f>COUNTIF(E46:E54,I278)</f>
        <v>0</v>
      </c>
      <c r="J280" s="74"/>
    </row>
    <row r="281" spans="1:10" ht="15.75" customHeight="1">
      <c r="A281" s="74"/>
      <c r="B281" s="88"/>
      <c r="C281" s="92" t="str">
        <f>D72</f>
        <v>Golf Carts Operational Score</v>
      </c>
      <c r="D281" s="93"/>
      <c r="E281" s="105">
        <f>E72</f>
        <v>0.9285714285714286</v>
      </c>
      <c r="F281" s="27"/>
      <c r="G281" s="106">
        <f>COUNTIF(E58:E71,G278)</f>
        <v>13</v>
      </c>
      <c r="H281" s="80">
        <f>COUNTIF(E58:E71,H278)</f>
        <v>1</v>
      </c>
      <c r="I281" s="80">
        <f>COUNTIF(E58:E71,I278)</f>
        <v>0</v>
      </c>
      <c r="J281" s="74"/>
    </row>
    <row r="282" spans="1:10" ht="15.75" customHeight="1">
      <c r="A282" s="74"/>
      <c r="B282" s="88"/>
      <c r="C282" s="92" t="str">
        <f>D84</f>
        <v>Restrooms/ Locker Rooms Operational Score</v>
      </c>
      <c r="D282" s="93"/>
      <c r="E282" s="105">
        <f>E84</f>
        <v>0.88888888888888884</v>
      </c>
      <c r="F282" s="27"/>
      <c r="G282" s="106">
        <f>COUNTIF(E75:E83,G278)</f>
        <v>8</v>
      </c>
      <c r="H282" s="80">
        <f>COUNTIF(E75:E83,H278)</f>
        <v>1</v>
      </c>
      <c r="I282" s="80">
        <f>COUNTIF(E75:E83,I278)</f>
        <v>0</v>
      </c>
      <c r="J282" s="74"/>
    </row>
    <row r="283" spans="1:10" ht="15.75" customHeight="1">
      <c r="A283" s="74"/>
      <c r="B283" s="88"/>
      <c r="C283" s="92" t="str">
        <f>D115</f>
        <v>Administrative Operational Score</v>
      </c>
      <c r="D283" s="93"/>
      <c r="E283" s="105">
        <f>E115</f>
        <v>0.96551724137931039</v>
      </c>
      <c r="F283" s="27"/>
      <c r="G283" s="106">
        <f>COUNTIF(E86:E114,G278)</f>
        <v>28</v>
      </c>
      <c r="H283" s="80">
        <f>COUNTIF(E86:E114,H278)</f>
        <v>1</v>
      </c>
      <c r="I283" s="80">
        <f>COUNTIF(E86:E114,I278)</f>
        <v>0</v>
      </c>
      <c r="J283" s="74"/>
    </row>
    <row r="284" spans="1:10" ht="15.75" customHeight="1">
      <c r="A284" s="74"/>
      <c r="B284" s="88"/>
      <c r="C284" s="92" t="str">
        <f>D142</f>
        <v>Food Service Operational Score</v>
      </c>
      <c r="D284" s="93"/>
      <c r="E284" s="105">
        <f>E142</f>
        <v>0.91304347826086951</v>
      </c>
      <c r="F284" s="27"/>
      <c r="G284" s="106">
        <f>COUNTIF(E118:E141,G278)</f>
        <v>21</v>
      </c>
      <c r="H284" s="80">
        <f>COUNTIF(E118:E141,H278)</f>
        <v>2</v>
      </c>
      <c r="I284" s="80">
        <f>COUNTIF(E118:E141,I278)</f>
        <v>0</v>
      </c>
      <c r="J284" s="74"/>
    </row>
    <row r="285" spans="1:10" ht="15.75" customHeight="1">
      <c r="A285" s="74"/>
      <c r="B285" s="88"/>
      <c r="C285" s="92" t="str">
        <f>D176</f>
        <v>Food Safety Operational Score</v>
      </c>
      <c r="D285" s="93"/>
      <c r="E285" s="105">
        <f>E176</f>
        <v>0.96875</v>
      </c>
      <c r="F285" s="27"/>
      <c r="G285" s="106">
        <f>COUNTIF(E144:E175,G278)</f>
        <v>31</v>
      </c>
      <c r="H285" s="80">
        <f>COUNTIF(E144:E175,H278)</f>
        <v>1</v>
      </c>
      <c r="I285" s="80">
        <f>COUNTIF(E144:E175,I278)</f>
        <v>0</v>
      </c>
      <c r="J285" s="74"/>
    </row>
    <row r="286" spans="1:10" ht="15.75" customHeight="1">
      <c r="A286" s="74"/>
      <c r="B286" s="88"/>
      <c r="C286" s="92" t="str">
        <f>D204</f>
        <v>Golf Course Operational Score</v>
      </c>
      <c r="D286" s="93"/>
      <c r="E286" s="105">
        <f>E204</f>
        <v>0.92307692307692313</v>
      </c>
      <c r="F286" s="27"/>
      <c r="G286" s="106">
        <f>COUNTIF(E178:E203,G278)</f>
        <v>24</v>
      </c>
      <c r="H286" s="80">
        <f>COUNTIF(E178:E203,H278)</f>
        <v>2</v>
      </c>
      <c r="I286" s="80">
        <f>COUNTIF(E178:E203,I278)</f>
        <v>0</v>
      </c>
      <c r="J286" s="74"/>
    </row>
    <row r="287" spans="1:10" ht="15.75" customHeight="1">
      <c r="A287" s="74"/>
      <c r="B287" s="88"/>
      <c r="C287" s="92" t="str">
        <f>D226</f>
        <v>Maintenance Operational Score</v>
      </c>
      <c r="D287" s="93"/>
      <c r="E287" s="105">
        <f>E226</f>
        <v>0.95</v>
      </c>
      <c r="F287" s="27"/>
      <c r="G287" s="106">
        <f>COUNTIF(E206:E225,G278)</f>
        <v>19</v>
      </c>
      <c r="H287" s="80">
        <f>COUNTIF(E206:E225,H278)</f>
        <v>1</v>
      </c>
      <c r="I287" s="80">
        <f>COUNTIF(E206:E225,I278)</f>
        <v>0</v>
      </c>
      <c r="J287" s="74"/>
    </row>
    <row r="288" spans="1:10" ht="15.75" customHeight="1">
      <c r="A288" s="74"/>
      <c r="B288" s="88"/>
      <c r="C288" s="92" t="str">
        <f>D243</f>
        <v>Clubhouse Grounds Operational Score</v>
      </c>
      <c r="D288" s="93"/>
      <c r="E288" s="105">
        <f>E243</f>
        <v>0.93333333333333335</v>
      </c>
      <c r="F288" s="27"/>
      <c r="G288" s="106">
        <f>COUNTIF(E228:E242,G278)</f>
        <v>14</v>
      </c>
      <c r="H288" s="80">
        <f>COUNTIF(E228:E242,H278)</f>
        <v>1</v>
      </c>
      <c r="I288" s="80">
        <f>COUNTIF(E228:E242,I278)</f>
        <v>0</v>
      </c>
      <c r="J288" s="74"/>
    </row>
    <row r="289" spans="1:10" ht="15.75" customHeight="1">
      <c r="A289" s="74"/>
      <c r="B289" s="88"/>
      <c r="C289" s="92" t="str">
        <f>D258</f>
        <v>Pool Operational Score</v>
      </c>
      <c r="D289" s="93"/>
      <c r="E289" s="105">
        <f>E258</f>
        <v>0.92307692307692313</v>
      </c>
      <c r="F289" s="27"/>
      <c r="G289" s="106">
        <f>COUNTIF(E245:E257,G278)</f>
        <v>12</v>
      </c>
      <c r="H289" s="80">
        <f>COUNTIF(E245:E257,H278)</f>
        <v>1</v>
      </c>
      <c r="I289" s="80">
        <f>COUNTIF(E245:E257,I278)</f>
        <v>0</v>
      </c>
      <c r="J289" s="74"/>
    </row>
    <row r="290" spans="1:10" ht="15.75" customHeight="1">
      <c r="A290" s="74"/>
      <c r="B290" s="88"/>
      <c r="C290" s="92" t="str">
        <f>D276</f>
        <v>Tennis Operational Score</v>
      </c>
      <c r="D290" s="93"/>
      <c r="E290" s="105">
        <f>E276</f>
        <v>0.9285714285714286</v>
      </c>
      <c r="F290" s="27"/>
      <c r="G290" s="106">
        <f>COUNTIF(E261:E275,G278)</f>
        <v>13</v>
      </c>
      <c r="H290" s="80">
        <f>COUNTIF(E261:E275,H278)</f>
        <v>1</v>
      </c>
      <c r="I290" s="80">
        <f>COUNTIF(E261:E275,I278)</f>
        <v>1</v>
      </c>
      <c r="J290" s="74"/>
    </row>
    <row r="291" spans="1:10" ht="8.4499999999999993" customHeight="1">
      <c r="A291" s="74"/>
      <c r="B291" s="88"/>
      <c r="C291" s="107"/>
      <c r="D291" s="90"/>
      <c r="E291" s="91"/>
      <c r="F291" s="27"/>
      <c r="G291" s="106"/>
      <c r="H291" s="80"/>
      <c r="I291" s="80"/>
      <c r="J291" s="74"/>
    </row>
    <row r="292" spans="1:10">
      <c r="A292" s="74"/>
      <c r="B292" s="88"/>
      <c r="C292" s="107"/>
      <c r="D292" s="108" t="s">
        <v>256</v>
      </c>
      <c r="E292" s="109">
        <f>G292/(G292+H292)</f>
        <v>0.93617021276595747</v>
      </c>
      <c r="F292" s="27"/>
      <c r="G292" s="106">
        <f>SUM(G279:G290)</f>
        <v>220</v>
      </c>
      <c r="H292" s="80">
        <f t="shared" ref="H292:I292" si="12">SUM(H279:H290)</f>
        <v>15</v>
      </c>
      <c r="I292" s="80">
        <f t="shared" si="12"/>
        <v>2</v>
      </c>
      <c r="J292" s="74"/>
    </row>
    <row r="293" spans="1:10">
      <c r="A293" s="74"/>
      <c r="B293" s="88"/>
      <c r="C293" s="107"/>
      <c r="D293" s="108"/>
      <c r="E293" s="109"/>
      <c r="F293" s="27"/>
      <c r="G293" s="104"/>
      <c r="H293" s="79"/>
      <c r="I293" s="79"/>
      <c r="J293" s="74"/>
    </row>
    <row r="294" spans="1:10">
      <c r="A294" s="74"/>
      <c r="B294" s="88" t="s">
        <v>257</v>
      </c>
      <c r="C294" s="107"/>
      <c r="D294" s="90"/>
      <c r="E294" s="91"/>
      <c r="F294" s="27"/>
      <c r="G294" s="78"/>
      <c r="H294" s="74"/>
      <c r="I294" s="74"/>
      <c r="J294" s="74"/>
    </row>
    <row r="295" spans="1:10" ht="15.75" customHeight="1">
      <c r="A295" s="74"/>
      <c r="B295" s="117" t="s">
        <v>258</v>
      </c>
      <c r="C295" s="111" t="str">
        <f t="array" ref="C295">IFERROR(INDEX($G$12:$G$277,SMALL(IF(E$12:$E$290="NO",ROW($G$12:$G$277)-ROW($G$12)+1),ROWS($G$12:$G12))),"")</f>
        <v>Pro Shop</v>
      </c>
      <c r="D295" s="111" t="str">
        <f t="array" ref="D295">IFERROR(INDEX($C$12:$C$290,SMALL(IF(E$12:$E$290="NO",ROW($C$12:$C$290)-ROW($C$12)+1),ROWS($C$12:$C12))),"")</f>
        <v>Staff in uniform with name tag</v>
      </c>
      <c r="E295" s="91"/>
      <c r="F295" s="27"/>
      <c r="G295" s="78"/>
      <c r="H295" s="74"/>
      <c r="I295" s="74"/>
      <c r="J295" s="74"/>
    </row>
    <row r="296" spans="1:10" ht="15.95">
      <c r="A296" s="74"/>
      <c r="B296" s="111" t="s">
        <v>259</v>
      </c>
      <c r="C296" s="111" t="str">
        <f t="array" ref="C296">IFERROR(INDEX($G$12:$G$277,SMALL(IF(E$12:$E$290="NO",ROW($G$12:$G$277)-ROW($G$12)+1),ROWS($G$12:$G13))),"")</f>
        <v>Pro Shop</v>
      </c>
      <c r="D296" s="111" t="str">
        <f t="array" ref="D296">IFERROR(INDEX($C$12:$C$290,SMALL(IF(E$12:$E$290="NO",ROW($C$12:$C$290)-ROW($C$12)+1),ROWS($C$12:$C13))),"")</f>
        <v>All light bulbs are working</v>
      </c>
      <c r="E296" s="112"/>
      <c r="F296" s="27"/>
      <c r="G296" s="78"/>
      <c r="H296" s="74"/>
      <c r="I296" s="74"/>
      <c r="J296" s="74"/>
    </row>
    <row r="297" spans="1:10" ht="15.95">
      <c r="A297" s="74"/>
      <c r="B297" s="117" t="s">
        <v>260</v>
      </c>
      <c r="C297" s="111" t="str">
        <f t="array" ref="C297">IFERROR(INDEX($G$12:$G$277,SMALL(IF(E$12:$E$290="NO",ROW($G$12:$G$277)-ROW($G$12)+1),ROWS($G$12:$G14))),"")</f>
        <v>Driving Range</v>
      </c>
      <c r="D297" s="111" t="str">
        <f t="array" ref="D297">IFERROR(INDEX($C$12:$C$290,SMALL(IF(E$12:$E$290="NO",ROW($C$12:$C$290)-ROW($C$12)+1),ROWS($C$12:$C14))),"")</f>
        <v xml:space="preserve">Range balls are in good condition </v>
      </c>
      <c r="E297" s="112"/>
      <c r="F297" s="27"/>
      <c r="G297" s="78"/>
      <c r="H297" s="74"/>
      <c r="I297" s="74"/>
      <c r="J297" s="74"/>
    </row>
    <row r="298" spans="1:10" ht="15.95">
      <c r="A298" s="74"/>
      <c r="B298" s="111" t="s">
        <v>261</v>
      </c>
      <c r="C298" s="111" t="str">
        <f t="array" ref="C298">IFERROR(INDEX($G$12:$G$277,SMALL(IF(E$12:$E$290="NO",ROW($G$12:$G$277)-ROW($G$12)+1),ROWS($G$12:$G15))),"")</f>
        <v>Golf Carts</v>
      </c>
      <c r="D298" s="111" t="str">
        <f t="array" ref="D298">IFERROR(INDEX($C$12:$C$290,SMALL(IF(E$12:$E$290="NO",ROW($C$12:$C$290)-ROW($C$12)+1),ROWS($C$12:$C15))),"")</f>
        <v>Cart rotation plan in place</v>
      </c>
      <c r="E298" s="112"/>
      <c r="F298" s="27"/>
      <c r="G298" s="78"/>
      <c r="H298" s="74"/>
      <c r="I298" s="74"/>
      <c r="J298" s="74"/>
    </row>
    <row r="299" spans="1:10" ht="15.95">
      <c r="A299" s="74"/>
      <c r="B299" s="117" t="s">
        <v>262</v>
      </c>
      <c r="C299" s="111" t="str">
        <f t="array" ref="C299">IFERROR(INDEX($G$12:$G$277,SMALL(IF(E$12:$E$290="NO",ROW($G$12:$G$277)-ROW($G$12)+1),ROWS($G$12:$G16))),"")</f>
        <v>Restrooms/ Locker Rooms</v>
      </c>
      <c r="D299" s="111" t="str">
        <f t="array" ref="D299">IFERROR(INDEX($C$12:$C$290,SMALL(IF(E$12:$E$290="NO",ROW($C$12:$C$290)-ROW($C$12)+1),ROWS($C$12:$C16))),"")</f>
        <v>Doors and walls clean</v>
      </c>
      <c r="E299" s="112"/>
      <c r="F299" s="27"/>
      <c r="G299" s="78"/>
      <c r="H299" s="74"/>
      <c r="I299" s="74"/>
      <c r="J299" s="74"/>
    </row>
    <row r="300" spans="1:10" ht="15.95">
      <c r="A300" s="74"/>
      <c r="B300" s="111" t="s">
        <v>263</v>
      </c>
      <c r="C300" s="111" t="str">
        <f t="array" ref="C300">IFERROR(INDEX($G$12:$G$277,SMALL(IF(E$12:$E$290="NO",ROW($G$12:$G$277)-ROW($G$12)+1),ROWS($G$12:$G17))),"")</f>
        <v>Administrative</v>
      </c>
      <c r="D300" s="111" t="str">
        <f t="array" ref="D300">IFERROR(INDEX($C$12:$C$290,SMALL(IF(E$12:$E$290="NO",ROW($C$12:$C$290)-ROW($C$12)+1),ROWS($C$12:$C17))),"")</f>
        <v>Safe is locked and secured</v>
      </c>
      <c r="E300" s="112"/>
      <c r="F300" s="27"/>
      <c r="G300" s="78"/>
      <c r="H300" s="74"/>
      <c r="I300" s="74"/>
      <c r="J300" s="74"/>
    </row>
    <row r="301" spans="1:10" ht="15.95">
      <c r="A301" s="74"/>
      <c r="B301" s="117" t="s">
        <v>264</v>
      </c>
      <c r="C301" s="111" t="str">
        <f t="array" ref="C301">IFERROR(INDEX($G$12:$G$277,SMALL(IF(E$12:$E$290="NO",ROW($G$12:$G$277)-ROW($G$12)+1),ROWS($G$12:$G17))),"")</f>
        <v>Administrative</v>
      </c>
      <c r="D301" s="111" t="str">
        <f t="array" ref="D301">IFERROR(INDEX($C$12:$C$290,SMALL(IF(E$12:$E$290="NO",ROW($C$12:$C$290)-ROW($C$12)+1),ROWS($C$12:$C17))),"")</f>
        <v>Safe is locked and secured</v>
      </c>
      <c r="E301" s="112"/>
      <c r="F301" s="27"/>
      <c r="G301" s="78"/>
      <c r="H301" s="74"/>
      <c r="I301" s="74"/>
      <c r="J301" s="74"/>
    </row>
    <row r="302" spans="1:10" ht="15.95">
      <c r="A302" s="74"/>
      <c r="B302" s="111" t="s">
        <v>265</v>
      </c>
      <c r="C302" s="111" t="str">
        <f t="array" ref="C302">IFERROR(INDEX($G$12:$G$277,SMALL(IF(E$12:$E$290="NO",ROW($G$12:$G$277)-ROW($G$12)+1),ROWS($G$12:$G18))),"")</f>
        <v>Food Service</v>
      </c>
      <c r="D302" s="111" t="str">
        <f t="array" ref="D302">IFERROR(INDEX($C$12:$C$290,SMALL(IF(E$12:$E$290="NO",ROW($C$12:$C$290)-ROW($C$12)+1),ROWS($C$12:$C18))),"")</f>
        <v>Vents clean</v>
      </c>
      <c r="E302" s="112"/>
      <c r="F302" s="27"/>
      <c r="G302" s="78"/>
      <c r="H302" s="74"/>
      <c r="I302" s="74"/>
      <c r="J302" s="74"/>
    </row>
    <row r="303" spans="1:10" ht="15.95">
      <c r="A303" s="74"/>
      <c r="B303" s="117" t="s">
        <v>266</v>
      </c>
      <c r="C303" s="111" t="str">
        <f t="array" ref="C303">IFERROR(INDEX($G$12:$G$277,SMALL(IF(E$12:$E$290="NO",ROW($G$12:$G$277)-ROW($G$12)+1),ROWS($G$12:$G19))),"")</f>
        <v>Food Service</v>
      </c>
      <c r="D303" s="111" t="str">
        <f t="array" ref="D303">IFERROR(INDEX($C$12:$C$290,SMALL(IF(E$12:$E$290="NO",ROW($C$12:$C$290)-ROW($C$12)+1),ROWS($C$12:$C19))),"")</f>
        <v>Customer tables and chairs clean and orderly</v>
      </c>
      <c r="E303" s="112"/>
      <c r="F303" s="27"/>
      <c r="G303" s="78"/>
      <c r="H303" s="74"/>
      <c r="I303" s="74"/>
      <c r="J303" s="74"/>
    </row>
    <row r="304" spans="1:10" ht="15.95">
      <c r="A304" s="74"/>
      <c r="B304" s="111" t="s">
        <v>267</v>
      </c>
      <c r="C304" s="111" t="str">
        <f t="array" ref="C304">IFERROR(INDEX($G$12:$G$277,SMALL(IF(E$12:$E$290="NO",ROW($G$12:$G$277)-ROW($G$12)+1),ROWS($G$12:$G20))),"")</f>
        <v>Food Safety</v>
      </c>
      <c r="D304" s="111" t="str">
        <f t="array" ref="D304">IFERROR(INDEX($C$12:$C$290,SMALL(IF(E$12:$E$290="NO",ROW($C$12:$C$290)-ROW($C$12)+1),ROWS($C$12:$C20))),"")</f>
        <v>Hair restraints worn in food service areas</v>
      </c>
      <c r="E304" s="112"/>
      <c r="F304" s="27"/>
      <c r="G304" s="78"/>
      <c r="H304" s="74"/>
      <c r="I304" s="74"/>
      <c r="J304" s="74"/>
    </row>
    <row r="305" spans="1:10" ht="15.95">
      <c r="A305" s="74"/>
      <c r="B305" s="117" t="s">
        <v>268</v>
      </c>
      <c r="C305" s="111" t="str">
        <f t="array" ref="C305">IFERROR(INDEX($G$12:$G$277,SMALL(IF(E$12:$E$290="NO",ROW($G$12:$G$277)-ROW($G$12)+1),ROWS($G$12:$G21))),"")</f>
        <v>Golf Course</v>
      </c>
      <c r="D305" s="111" t="str">
        <f t="array" ref="D305">IFERROR(INDEX($C$12:$C$290,SMALL(IF(E$12:$E$290="NO",ROW($C$12:$C$290)-ROW($C$12)+1),ROWS($C$12:$C21))),"")</f>
        <v>Ball washers clean with towels</v>
      </c>
      <c r="E305" s="112"/>
      <c r="F305" s="27"/>
      <c r="G305" s="78"/>
      <c r="H305" s="74"/>
      <c r="I305" s="74"/>
      <c r="J305" s="74"/>
    </row>
    <row r="306" spans="1:10" ht="15.95">
      <c r="A306" s="74"/>
      <c r="B306" s="111" t="s">
        <v>269</v>
      </c>
      <c r="C306" s="111" t="str">
        <f t="array" ref="C306">IFERROR(INDEX($G$12:$G$277,SMALL(IF(E$12:$E$290="NO",ROW($G$12:$G$277)-ROW($G$12)+1),ROWS($G$12:$G22))),"")</f>
        <v>Golf Course</v>
      </c>
      <c r="D306" s="111" t="str">
        <f t="array" ref="D306">IFERROR(INDEX($C$12:$C$290,SMALL(IF(E$12:$E$290="NO",ROW($C$12:$C$290)-ROW($C$12)+1),ROWS($C$12:$C22))),"")</f>
        <v>Irrigation house clean and orderly</v>
      </c>
      <c r="E306" s="112"/>
      <c r="F306" s="27"/>
      <c r="G306" s="78"/>
      <c r="H306" s="74"/>
      <c r="I306" s="74"/>
      <c r="J306" s="74"/>
    </row>
    <row r="307" spans="1:10" ht="15.95">
      <c r="A307" s="74"/>
      <c r="B307" s="117" t="s">
        <v>270</v>
      </c>
      <c r="C307" s="111" t="str">
        <f t="array" ref="C307">IFERROR(INDEX($G$12:$G$277,SMALL(IF(E$12:$E$290="NO",ROW($G$12:$G$277)-ROW($G$12)+1),ROWS($G$12:$G23))),"")</f>
        <v>Maintenance</v>
      </c>
      <c r="D307" s="111" t="str">
        <f t="array" ref="D307">IFERROR(INDEX($C$12:$C$290,SMALL(IF(E$12:$E$290="NO",ROW($C$12:$C$290)-ROW($C$12)+1),ROWS($C$12:$C23))),"")</f>
        <v>Chemicals are stored, organized, and inventoried</v>
      </c>
      <c r="E307" s="112"/>
      <c r="F307" s="27"/>
      <c r="G307" s="78"/>
      <c r="H307" s="74"/>
      <c r="I307" s="74"/>
      <c r="J307" s="74"/>
    </row>
    <row r="308" spans="1:10" ht="15.95">
      <c r="A308" s="74"/>
      <c r="B308" s="111" t="s">
        <v>271</v>
      </c>
      <c r="C308" s="111" t="str">
        <f t="array" ref="C308">IFERROR(INDEX($G$12:$G$277,SMALL(IF(E$12:$E$290="NO",ROW($G$12:$G$277)-ROW($G$12)+1),ROWS($G$12:$G24))),"")</f>
        <v>Clubhouse Grounds</v>
      </c>
      <c r="D308" s="111" t="str">
        <f t="array" ref="D308">IFERROR(INDEX($C$12:$C$290,SMALL(IF(E$12:$E$290="NO",ROW($C$12:$C$290)-ROW($C$12)+1),ROWS($C$12:$C24))),"")</f>
        <v>Landscaping in good condition</v>
      </c>
      <c r="E308" s="112"/>
      <c r="F308" s="27"/>
      <c r="G308" s="78"/>
      <c r="H308" s="74"/>
      <c r="I308" s="74"/>
      <c r="J308" s="74"/>
    </row>
    <row r="309" spans="1:10" ht="15.95">
      <c r="A309" s="74"/>
      <c r="B309" s="117" t="s">
        <v>272</v>
      </c>
      <c r="C309" s="111" t="str">
        <f t="array" ref="C309">IFERROR(INDEX($G$12:$G$277,SMALL(IF(E$12:$E$290="NO",ROW($G$12:$G$277)-ROW($G$12)+1),ROWS($G$12:$G25))),"")</f>
        <v>Pool</v>
      </c>
      <c r="D309" s="111" t="str">
        <f t="array" ref="D309">IFERROR(INDEX($C$12:$C$290,SMALL(IF(E$12:$E$290="NO",ROW($C$12:$C$290)-ROW($C$12)+1),ROWS($C$12:$C25))),"")</f>
        <v>Pool deck is power washed regularly</v>
      </c>
      <c r="E309" s="112"/>
      <c r="F309" s="27"/>
      <c r="G309" s="78"/>
      <c r="H309" s="74"/>
      <c r="I309" s="74"/>
      <c r="J309" s="74"/>
    </row>
    <row r="310" spans="1:10" ht="15.95">
      <c r="A310" s="74"/>
      <c r="B310" s="111" t="s">
        <v>273</v>
      </c>
      <c r="C310" s="111" t="str">
        <f t="array" ref="C310">IFERROR(INDEX($G$12:$G$277,SMALL(IF(E$12:$E$290="NO",ROW($G$12:$G$277)-ROW($G$12)+1),ROWS($G$12:$G26))),"")</f>
        <v>Tennis</v>
      </c>
      <c r="D310" s="111" t="str">
        <f t="array" ref="D310">IFERROR(INDEX($C$12:$C$290,SMALL(IF(E$12:$E$290="NO",ROW($C$12:$C$290)-ROW($C$12)+1),ROWS($C$12:$C26))),"")</f>
        <v>Nets are in good shape</v>
      </c>
      <c r="E310" s="112"/>
      <c r="F310" s="27"/>
      <c r="G310" s="78"/>
      <c r="H310" s="74"/>
      <c r="I310" s="74"/>
      <c r="J310" s="74"/>
    </row>
    <row r="311" spans="1:10" ht="15.95">
      <c r="A311" s="74"/>
      <c r="B311" s="117" t="s">
        <v>274</v>
      </c>
      <c r="C311" s="111" t="str">
        <f t="array" ref="C311">IFERROR(INDEX($G$12:$G$277,SMALL(IF(E$12:$E$290="NO",ROW($G$12:$G$277)-ROW($G$12)+1),ROWS($G$12:$G27))),"")</f>
        <v/>
      </c>
      <c r="D311" s="111" t="str">
        <f t="array" ref="D311">IFERROR(INDEX($C$12:$C$290,SMALL(IF(E$12:$E$290="NO",ROW($C$12:$C$290)-ROW($C$12)+1),ROWS($C$12:$C27))),"")</f>
        <v/>
      </c>
      <c r="E311" s="112"/>
      <c r="F311" s="27"/>
      <c r="G311" s="78"/>
      <c r="H311" s="74"/>
      <c r="I311" s="74"/>
      <c r="J311" s="74"/>
    </row>
    <row r="312" spans="1:10" ht="15.95">
      <c r="A312" s="74"/>
      <c r="B312" s="111" t="s">
        <v>275</v>
      </c>
      <c r="C312" s="111" t="str">
        <f t="array" ref="C312">IFERROR(INDEX($G$12:$G$277,SMALL(IF(E$12:$E$290="NO",ROW($G$12:$G$277)-ROW($G$12)+1),ROWS($G$12:$G28))),"")</f>
        <v/>
      </c>
      <c r="D312" s="111" t="str">
        <f t="array" ref="D312">IFERROR(INDEX($C$12:$C$290,SMALL(IF(E$12:$E$290="NO",ROW($C$12:$C$290)-ROW($C$12)+1),ROWS($C$12:$C28))),"")</f>
        <v/>
      </c>
      <c r="E312" s="112"/>
      <c r="F312" s="27"/>
      <c r="G312" s="78"/>
      <c r="H312" s="74"/>
      <c r="I312" s="74"/>
      <c r="J312" s="74"/>
    </row>
    <row r="313" spans="1:10" ht="15.95">
      <c r="A313" s="74"/>
      <c r="B313" s="117" t="s">
        <v>276</v>
      </c>
      <c r="C313" s="111" t="str">
        <f t="array" ref="C313">IFERROR(INDEX($G$12:$G$277,SMALL(IF(E$12:$E$290="NO",ROW($G$12:$G$277)-ROW($G$12)+1),ROWS($G$12:$G29))),"")</f>
        <v/>
      </c>
      <c r="D313" s="111" t="str">
        <f t="array" ref="D313">IFERROR(INDEX($C$12:$C$290,SMALL(IF(E$12:$E$290="NO",ROW($C$12:$C$290)-ROW($C$12)+1),ROWS($C$12:$C29))),"")</f>
        <v/>
      </c>
      <c r="E313" s="112"/>
      <c r="F313" s="27"/>
      <c r="G313" s="78"/>
      <c r="H313" s="74"/>
      <c r="I313" s="74"/>
      <c r="J313" s="74"/>
    </row>
    <row r="314" spans="1:10" ht="15.95">
      <c r="A314" s="74"/>
      <c r="B314" s="111" t="s">
        <v>277</v>
      </c>
      <c r="C314" s="111" t="str">
        <f t="array" ref="C314">IFERROR(INDEX($G$12:$G$277,SMALL(IF(E$12:$E$290="NO",ROW($G$12:$G$277)-ROW($G$12)+1),ROWS($G$12:$G30))),"")</f>
        <v/>
      </c>
      <c r="D314" s="111" t="str">
        <f t="array" ref="D314">IFERROR(INDEX($C$12:$C$290,SMALL(IF(E$12:$E$290="NO",ROW($C$12:$C$290)-ROW($C$12)+1),ROWS($C$12:$C30))),"")</f>
        <v/>
      </c>
      <c r="E314" s="112"/>
      <c r="F314" s="27"/>
      <c r="G314" s="78"/>
      <c r="H314" s="74"/>
      <c r="I314" s="74"/>
      <c r="J314" s="74"/>
    </row>
    <row r="315" spans="1:10" ht="15.95">
      <c r="A315" s="74"/>
      <c r="B315" s="117" t="s">
        <v>278</v>
      </c>
      <c r="C315" s="111" t="str">
        <f t="array" ref="C315">IFERROR(INDEX($G$12:$G$277,SMALL(IF(E$12:$E$290="NO",ROW($G$12:$G$277)-ROW($G$12)+1),ROWS($G$12:$G31))),"")</f>
        <v/>
      </c>
      <c r="D315" s="111" t="str">
        <f t="array" ref="D315">IFERROR(INDEX($C$12:$C$290,SMALL(IF(E$12:$E$290="NO",ROW($C$12:$C$290)-ROW($C$12)+1),ROWS($C$12:$C31))),"")</f>
        <v/>
      </c>
      <c r="E315" s="112"/>
      <c r="F315" s="27"/>
      <c r="G315" s="78"/>
      <c r="H315" s="74"/>
      <c r="I315" s="74"/>
      <c r="J315" s="74"/>
    </row>
    <row r="316" spans="1:10" ht="15.95">
      <c r="A316" s="27"/>
      <c r="B316" s="117" t="s">
        <v>279</v>
      </c>
      <c r="C316" s="111" t="str">
        <f t="array" ref="C316">IFERROR(INDEX($G$12:$G$277,SMALL(IF(E$12:$E$290="NO",ROW($G$12:$G$277)-ROW($G$12)+1),ROWS($G$12:$G32))),"")</f>
        <v/>
      </c>
      <c r="D316" s="111" t="str">
        <f t="array" ref="D316">IFERROR(INDEX($C$12:$C$290,SMALL(IF(E$12:$E$290="NO",ROW($C$12:$C$290)-ROW($C$12)+1),ROWS($C$12:$C32))),"")</f>
        <v/>
      </c>
      <c r="E316" s="91"/>
      <c r="F316" s="27"/>
      <c r="G316" s="78"/>
      <c r="H316" s="78"/>
      <c r="I316" s="78"/>
    </row>
    <row r="317" spans="1:10" ht="15.95">
      <c r="A317" s="27"/>
      <c r="B317" s="111" t="s">
        <v>280</v>
      </c>
      <c r="C317" s="111" t="str">
        <f t="array" ref="C317">IFERROR(INDEX($G$12:$G$277,SMALL(IF(E$12:$E$290="NO",ROW($G$12:$G$277)-ROW($G$12)+1),ROWS($G$12:$G33))),"")</f>
        <v/>
      </c>
      <c r="D317" s="111" t="str">
        <f t="array" ref="D317">IFERROR(INDEX($C$12:$C$290,SMALL(IF(E$12:$E$290="NO",ROW($C$12:$C$290)-ROW($C$12)+1),ROWS($C$12:$C33))),"")</f>
        <v/>
      </c>
      <c r="E317" s="91"/>
      <c r="F317" s="27"/>
      <c r="G317" s="78"/>
      <c r="H317" s="78"/>
      <c r="I317" s="78"/>
    </row>
    <row r="318" spans="1:10" ht="15.95">
      <c r="A318" s="27"/>
      <c r="B318" s="117" t="s">
        <v>281</v>
      </c>
      <c r="C318" s="111" t="str">
        <f t="array" ref="C318">IFERROR(INDEX($G$12:$G$277,SMALL(IF(E$12:$E$290="NO",ROW($G$12:$G$277)-ROW($G$12)+1),ROWS($G$12:$G34))),"")</f>
        <v/>
      </c>
      <c r="D318" s="111" t="str">
        <f t="array" ref="D318">IFERROR(INDEX($C$12:$C$290,SMALL(IF(E$12:$E$290="NO",ROW($C$12:$C$290)-ROW($C$12)+1),ROWS($C$12:$C34))),"")</f>
        <v/>
      </c>
      <c r="E318" s="91"/>
      <c r="F318" s="27"/>
      <c r="G318" s="78"/>
      <c r="H318" s="78"/>
      <c r="I318" s="78"/>
    </row>
    <row r="319" spans="1:10" ht="15.95">
      <c r="A319" s="27"/>
      <c r="B319" s="117" t="s">
        <v>282</v>
      </c>
      <c r="C319" s="111" t="str">
        <f t="array" ref="C319">IFERROR(INDEX($G$12:$G$277,SMALL(IF(E$12:$E$290="NO",ROW($G$12:$G$277)-ROW($G$12)+1),ROWS($G$12:$G35))),"")</f>
        <v/>
      </c>
      <c r="D319" s="111" t="str">
        <f t="array" ref="D319">IFERROR(INDEX($C$12:$C$290,SMALL(IF(E$12:$E$290="NO",ROW($C$12:$C$290)-ROW($C$12)+1),ROWS($C$12:$C35))),"")</f>
        <v/>
      </c>
      <c r="E319" s="91"/>
      <c r="F319" s="27"/>
      <c r="G319" s="78"/>
      <c r="H319" s="78"/>
      <c r="I319" s="78"/>
    </row>
    <row r="320" spans="1:10">
      <c r="A320" s="27"/>
      <c r="B320" s="110"/>
      <c r="C320" s="89"/>
      <c r="D320" s="90"/>
      <c r="E320" s="91"/>
      <c r="F320" s="27"/>
      <c r="G320" s="78"/>
      <c r="H320" s="78"/>
      <c r="I320" s="78"/>
    </row>
    <row r="321" spans="1:9">
      <c r="A321" s="27"/>
      <c r="B321" s="110"/>
      <c r="C321" s="89"/>
      <c r="D321" s="90"/>
      <c r="E321" s="91"/>
      <c r="F321" s="27"/>
      <c r="G321" s="78"/>
      <c r="H321" s="78"/>
      <c r="I321" s="78"/>
    </row>
    <row r="322" spans="1:9">
      <c r="A322" s="27"/>
      <c r="B322" s="110"/>
      <c r="C322" s="89"/>
      <c r="D322" s="90"/>
      <c r="E322" s="91"/>
      <c r="F322" s="27"/>
      <c r="G322" s="78"/>
      <c r="H322" s="78"/>
      <c r="I322" s="78"/>
    </row>
    <row r="323" spans="1:9">
      <c r="A323" s="27"/>
      <c r="B323" s="110"/>
      <c r="C323" s="89"/>
      <c r="D323" s="90"/>
      <c r="E323" s="91"/>
      <c r="F323" s="27"/>
      <c r="G323" s="78"/>
      <c r="H323" s="78"/>
      <c r="I323" s="78"/>
    </row>
    <row r="324" spans="1:9">
      <c r="A324" s="27"/>
      <c r="B324" s="110"/>
      <c r="C324" s="89"/>
      <c r="D324" s="90"/>
      <c r="E324" s="91"/>
      <c r="F324" s="27"/>
      <c r="G324" s="78"/>
      <c r="H324" s="78"/>
      <c r="I324" s="78"/>
    </row>
    <row r="325" spans="1:9">
      <c r="A325" s="27"/>
      <c r="B325" s="110"/>
      <c r="C325" s="89"/>
      <c r="D325" s="90"/>
      <c r="E325" s="91"/>
      <c r="F325" s="27"/>
      <c r="G325" s="78"/>
      <c r="H325" s="78"/>
      <c r="I325" s="78"/>
    </row>
    <row r="326" spans="1:9">
      <c r="A326" s="27"/>
      <c r="B326" s="110"/>
      <c r="C326" s="89"/>
      <c r="D326" s="90"/>
      <c r="E326" s="91"/>
      <c r="F326" s="27"/>
      <c r="G326" s="78"/>
      <c r="H326" s="78"/>
      <c r="I326" s="78"/>
    </row>
    <row r="327" spans="1:9">
      <c r="A327" s="27"/>
      <c r="B327" s="110"/>
      <c r="C327" s="89"/>
      <c r="D327" s="90"/>
      <c r="E327" s="91"/>
      <c r="F327" s="27"/>
      <c r="G327" s="78"/>
      <c r="H327" s="78"/>
      <c r="I327" s="78"/>
    </row>
    <row r="328" spans="1:9">
      <c r="A328" s="27"/>
      <c r="B328" s="110"/>
      <c r="C328" s="89"/>
      <c r="D328" s="90"/>
      <c r="E328" s="91"/>
      <c r="F328" s="27"/>
      <c r="G328" s="78"/>
      <c r="H328" s="78"/>
      <c r="I328" s="78"/>
    </row>
    <row r="329" spans="1:9">
      <c r="A329" s="27"/>
      <c r="B329" s="110"/>
      <c r="C329" s="89"/>
      <c r="D329" s="90"/>
      <c r="E329" s="91"/>
      <c r="F329" s="27"/>
      <c r="G329" s="78"/>
      <c r="H329" s="78"/>
      <c r="I329" s="78"/>
    </row>
    <row r="330" spans="1:9">
      <c r="A330" s="27"/>
      <c r="B330" s="110"/>
      <c r="C330" s="89"/>
      <c r="D330" s="90"/>
      <c r="E330" s="91"/>
      <c r="F330" s="27"/>
      <c r="G330" s="78"/>
      <c r="H330" s="78"/>
      <c r="I330" s="78"/>
    </row>
    <row r="331" spans="1:9">
      <c r="A331" s="27"/>
      <c r="B331" s="81"/>
      <c r="C331" s="75"/>
      <c r="D331" s="76"/>
      <c r="E331" s="77"/>
      <c r="F331" s="27"/>
      <c r="G331" s="78"/>
      <c r="H331" s="78"/>
      <c r="I331" s="78"/>
    </row>
    <row r="332" spans="1:9">
      <c r="A332" s="27"/>
      <c r="B332" s="81"/>
      <c r="C332" s="75"/>
      <c r="D332" s="76"/>
      <c r="E332" s="77"/>
      <c r="F332" s="27"/>
      <c r="G332" s="78"/>
      <c r="H332" s="78"/>
      <c r="I332" s="78"/>
    </row>
    <row r="333" spans="1:9">
      <c r="A333" s="27"/>
      <c r="B333" s="81"/>
      <c r="C333" s="75"/>
      <c r="D333" s="76"/>
      <c r="E333" s="77"/>
      <c r="F333" s="27"/>
      <c r="G333" s="78"/>
      <c r="H333" s="78"/>
      <c r="I333" s="78"/>
    </row>
    <row r="334" spans="1:9">
      <c r="A334" s="27"/>
      <c r="B334" s="81"/>
      <c r="C334" s="75"/>
      <c r="D334" s="76"/>
      <c r="E334" s="77"/>
      <c r="F334" s="27"/>
      <c r="G334" s="78"/>
      <c r="H334" s="78"/>
      <c r="I334" s="78"/>
    </row>
    <row r="335" spans="1:9">
      <c r="A335" s="27"/>
      <c r="B335" s="81"/>
      <c r="C335" s="75"/>
      <c r="D335" s="76"/>
      <c r="E335" s="77"/>
      <c r="F335" s="27"/>
      <c r="G335" s="78"/>
      <c r="H335" s="78"/>
      <c r="I335" s="78"/>
    </row>
    <row r="336" spans="1:9">
      <c r="A336" s="27"/>
      <c r="B336" s="81"/>
      <c r="C336" s="75"/>
      <c r="D336" s="76"/>
      <c r="E336" s="77"/>
      <c r="F336" s="27"/>
      <c r="G336" s="78"/>
      <c r="H336" s="78"/>
      <c r="I336" s="78"/>
    </row>
    <row r="337" spans="1:9">
      <c r="A337" s="27"/>
      <c r="B337" s="81"/>
      <c r="C337" s="75"/>
      <c r="D337" s="76"/>
      <c r="E337" s="77"/>
      <c r="F337" s="27"/>
      <c r="G337" s="78"/>
      <c r="H337" s="78"/>
      <c r="I337" s="78"/>
    </row>
    <row r="338" spans="1:9">
      <c r="A338" s="27"/>
      <c r="B338" s="81"/>
      <c r="C338" s="75"/>
      <c r="D338" s="76"/>
      <c r="E338" s="77"/>
      <c r="F338" s="27"/>
      <c r="G338" s="78"/>
      <c r="H338" s="78"/>
      <c r="I338" s="78"/>
    </row>
    <row r="339" spans="1:9">
      <c r="A339" s="27"/>
      <c r="B339" s="81"/>
      <c r="C339" s="75"/>
      <c r="D339" s="76"/>
      <c r="E339" s="77"/>
      <c r="F339" s="27"/>
      <c r="G339" s="78"/>
      <c r="H339" s="78"/>
      <c r="I339" s="78"/>
    </row>
    <row r="340" spans="1:9">
      <c r="A340" s="27"/>
      <c r="B340" s="81"/>
      <c r="C340" s="75"/>
      <c r="D340" s="76"/>
      <c r="E340" s="77"/>
      <c r="F340" s="27"/>
      <c r="G340" s="78"/>
      <c r="H340" s="78"/>
      <c r="I340" s="78"/>
    </row>
    <row r="341" spans="1:9">
      <c r="A341" s="27"/>
      <c r="B341" s="81"/>
      <c r="C341" s="75"/>
      <c r="D341" s="76"/>
      <c r="E341" s="77"/>
      <c r="F341" s="27"/>
      <c r="G341" s="78"/>
      <c r="H341" s="78"/>
      <c r="I341" s="78"/>
    </row>
    <row r="342" spans="1:9">
      <c r="A342" s="27"/>
      <c r="B342" s="81"/>
      <c r="C342" s="75"/>
      <c r="D342" s="76"/>
      <c r="E342" s="77"/>
      <c r="F342" s="27"/>
      <c r="G342" s="78"/>
      <c r="H342" s="78"/>
      <c r="I342" s="78"/>
    </row>
    <row r="343" spans="1:9">
      <c r="A343" s="27"/>
      <c r="B343" s="81"/>
      <c r="C343" s="75"/>
      <c r="D343" s="76"/>
      <c r="E343" s="77"/>
      <c r="F343" s="27"/>
      <c r="G343" s="78"/>
      <c r="H343" s="78"/>
      <c r="I343" s="78"/>
    </row>
    <row r="344" spans="1:9">
      <c r="A344" s="27"/>
      <c r="B344" s="81"/>
      <c r="C344" s="75"/>
      <c r="D344" s="76"/>
      <c r="E344" s="77"/>
      <c r="F344" s="27"/>
      <c r="G344" s="78"/>
      <c r="H344" s="78"/>
      <c r="I344" s="78"/>
    </row>
    <row r="345" spans="1:9">
      <c r="A345" s="27"/>
      <c r="B345" s="81"/>
      <c r="C345" s="75"/>
      <c r="D345" s="76"/>
      <c r="E345" s="77"/>
      <c r="F345" s="27"/>
      <c r="G345" s="78"/>
      <c r="H345" s="78"/>
      <c r="I345" s="78"/>
    </row>
    <row r="346" spans="1:9">
      <c r="A346" s="27"/>
      <c r="B346" s="81"/>
      <c r="C346" s="75"/>
      <c r="D346" s="76"/>
      <c r="E346" s="77"/>
      <c r="F346" s="27"/>
      <c r="G346" s="78"/>
      <c r="H346" s="78"/>
      <c r="I346" s="78"/>
    </row>
    <row r="347" spans="1:9">
      <c r="A347" s="27"/>
      <c r="B347" s="81"/>
      <c r="C347" s="75"/>
      <c r="D347" s="76"/>
      <c r="E347" s="77"/>
      <c r="F347" s="27"/>
      <c r="G347" s="78"/>
      <c r="H347" s="78"/>
      <c r="I347" s="78"/>
    </row>
    <row r="348" spans="1:9">
      <c r="A348" s="27"/>
      <c r="B348" s="81"/>
      <c r="C348" s="75"/>
      <c r="D348" s="76"/>
      <c r="E348" s="77"/>
      <c r="F348" s="27"/>
      <c r="G348" s="78"/>
      <c r="H348" s="78"/>
      <c r="I348" s="78"/>
    </row>
    <row r="349" spans="1:9">
      <c r="A349" s="27"/>
      <c r="B349" s="81"/>
      <c r="C349" s="75"/>
      <c r="D349" s="76"/>
      <c r="E349" s="77"/>
      <c r="F349" s="27"/>
      <c r="G349" s="78"/>
      <c r="H349" s="78"/>
      <c r="I349" s="78"/>
    </row>
    <row r="350" spans="1:9">
      <c r="A350" s="27"/>
      <c r="B350" s="81"/>
      <c r="C350" s="75"/>
      <c r="D350" s="76"/>
      <c r="E350" s="77"/>
      <c r="F350" s="27"/>
      <c r="G350" s="78"/>
      <c r="H350" s="78"/>
      <c r="I350" s="78"/>
    </row>
    <row r="351" spans="1:9">
      <c r="A351" s="27"/>
      <c r="B351" s="81"/>
      <c r="C351" s="75"/>
      <c r="D351" s="76"/>
      <c r="E351" s="77"/>
      <c r="F351" s="27"/>
      <c r="G351" s="78"/>
      <c r="H351" s="78"/>
      <c r="I351" s="78"/>
    </row>
    <row r="352" spans="1:9">
      <c r="A352" s="27"/>
      <c r="B352" s="81"/>
      <c r="C352" s="75"/>
      <c r="D352" s="76"/>
      <c r="E352" s="77"/>
      <c r="F352" s="27"/>
      <c r="G352" s="78"/>
      <c r="H352" s="78"/>
      <c r="I352" s="78"/>
    </row>
    <row r="353" spans="1:9">
      <c r="A353" s="27"/>
      <c r="B353" s="81"/>
      <c r="C353" s="75"/>
      <c r="D353" s="76"/>
      <c r="E353" s="77"/>
      <c r="F353" s="27"/>
      <c r="G353" s="78"/>
      <c r="H353" s="78"/>
      <c r="I353" s="78"/>
    </row>
    <row r="354" spans="1:9">
      <c r="A354" s="27"/>
      <c r="B354" s="81"/>
      <c r="C354" s="75"/>
      <c r="D354" s="76"/>
      <c r="E354" s="77"/>
      <c r="F354" s="27"/>
      <c r="G354" s="78"/>
      <c r="H354" s="78"/>
      <c r="I354" s="78"/>
    </row>
    <row r="355" spans="1:9">
      <c r="A355" s="27"/>
      <c r="B355" s="81"/>
      <c r="C355" s="75"/>
      <c r="D355" s="76"/>
      <c r="E355" s="77"/>
      <c r="F355" s="27"/>
      <c r="G355" s="78"/>
      <c r="H355" s="78"/>
      <c r="I355" s="78"/>
    </row>
    <row r="356" spans="1:9">
      <c r="A356" s="27"/>
      <c r="B356" s="81"/>
      <c r="C356" s="75"/>
      <c r="D356" s="76"/>
      <c r="E356" s="77"/>
      <c r="F356" s="27"/>
      <c r="G356" s="78"/>
      <c r="H356" s="78"/>
      <c r="I356" s="78"/>
    </row>
    <row r="357" spans="1:9">
      <c r="A357" s="27"/>
      <c r="B357" s="81"/>
      <c r="C357" s="75"/>
      <c r="D357" s="76"/>
      <c r="E357" s="77"/>
      <c r="F357" s="27"/>
      <c r="G357" s="78"/>
      <c r="H357" s="78"/>
      <c r="I357" s="78"/>
    </row>
    <row r="358" spans="1:9">
      <c r="A358" s="27"/>
      <c r="B358" s="81"/>
      <c r="C358" s="75"/>
      <c r="D358" s="76"/>
      <c r="E358" s="77"/>
      <c r="F358" s="27"/>
      <c r="G358" s="78"/>
      <c r="H358" s="78"/>
      <c r="I358" s="78"/>
    </row>
    <row r="359" spans="1:9">
      <c r="A359" s="27"/>
      <c r="B359" s="81"/>
      <c r="C359" s="75"/>
      <c r="D359" s="76"/>
      <c r="E359" s="77"/>
      <c r="F359" s="27"/>
      <c r="G359" s="78"/>
      <c r="H359" s="78"/>
      <c r="I359" s="78"/>
    </row>
    <row r="360" spans="1:9">
      <c r="A360" s="27"/>
      <c r="B360" s="81"/>
      <c r="C360" s="75"/>
      <c r="D360" s="76"/>
      <c r="E360" s="77"/>
      <c r="F360" s="27"/>
      <c r="G360" s="78"/>
      <c r="H360" s="78"/>
      <c r="I360" s="78"/>
    </row>
    <row r="361" spans="1:9">
      <c r="A361" s="27"/>
      <c r="B361" s="81"/>
      <c r="C361" s="75"/>
      <c r="D361" s="76"/>
      <c r="E361" s="77"/>
      <c r="F361" s="27"/>
      <c r="G361" s="78"/>
      <c r="H361" s="78"/>
      <c r="I361" s="78"/>
    </row>
    <row r="362" spans="1:9">
      <c r="A362" s="27"/>
      <c r="B362" s="81"/>
      <c r="C362" s="75"/>
      <c r="D362" s="76"/>
      <c r="E362" s="77"/>
      <c r="F362" s="27"/>
      <c r="G362" s="78"/>
      <c r="H362" s="78"/>
      <c r="I362" s="78"/>
    </row>
    <row r="363" spans="1:9">
      <c r="A363" s="27"/>
      <c r="B363" s="81"/>
      <c r="C363" s="75"/>
      <c r="D363" s="76"/>
      <c r="E363" s="77"/>
      <c r="F363" s="27"/>
      <c r="G363" s="78"/>
      <c r="H363" s="78"/>
      <c r="I363" s="78"/>
    </row>
    <row r="364" spans="1:9">
      <c r="A364" s="27"/>
      <c r="B364" s="81"/>
      <c r="C364" s="75"/>
      <c r="D364" s="76"/>
      <c r="E364" s="77"/>
      <c r="F364" s="27"/>
      <c r="G364" s="78"/>
      <c r="H364" s="78"/>
      <c r="I364" s="78"/>
    </row>
    <row r="365" spans="1:9">
      <c r="A365" s="27"/>
      <c r="B365" s="81"/>
      <c r="C365" s="75"/>
      <c r="D365" s="76"/>
      <c r="E365" s="77"/>
      <c r="F365" s="27"/>
      <c r="G365" s="78"/>
      <c r="H365" s="78"/>
      <c r="I365" s="78"/>
    </row>
    <row r="366" spans="1:9">
      <c r="A366" s="27"/>
      <c r="B366" s="81"/>
      <c r="C366" s="75"/>
      <c r="D366" s="76"/>
      <c r="E366" s="77"/>
      <c r="F366" s="27"/>
      <c r="G366" s="78"/>
      <c r="H366" s="78"/>
      <c r="I366" s="78"/>
    </row>
    <row r="367" spans="1:9">
      <c r="A367" s="27"/>
      <c r="B367" s="81"/>
      <c r="C367" s="75"/>
      <c r="D367" s="76"/>
      <c r="E367" s="77"/>
      <c r="F367" s="27"/>
      <c r="G367" s="78"/>
      <c r="H367" s="78"/>
      <c r="I367" s="78"/>
    </row>
    <row r="368" spans="1:9">
      <c r="A368" s="27"/>
      <c r="B368" s="81"/>
      <c r="C368" s="75"/>
      <c r="D368" s="76"/>
      <c r="E368" s="77"/>
      <c r="F368" s="27"/>
      <c r="G368" s="78"/>
      <c r="H368" s="78"/>
      <c r="I368" s="78"/>
    </row>
    <row r="369" spans="1:9">
      <c r="A369" s="27"/>
      <c r="B369" s="81"/>
      <c r="C369" s="75"/>
      <c r="D369" s="76"/>
      <c r="E369" s="77"/>
      <c r="F369" s="27"/>
      <c r="G369" s="78"/>
      <c r="H369" s="78"/>
      <c r="I369" s="78"/>
    </row>
    <row r="370" spans="1:9">
      <c r="A370" s="27"/>
      <c r="B370" s="81"/>
      <c r="C370" s="75"/>
      <c r="D370" s="76"/>
      <c r="E370" s="77"/>
      <c r="F370" s="27"/>
      <c r="G370" s="78"/>
      <c r="H370" s="78"/>
      <c r="I370" s="78"/>
    </row>
    <row r="371" spans="1:9">
      <c r="A371" s="27"/>
      <c r="B371" s="81"/>
      <c r="C371" s="75"/>
      <c r="D371" s="76"/>
      <c r="E371" s="77"/>
      <c r="F371" s="27"/>
      <c r="G371" s="78"/>
      <c r="H371" s="78"/>
      <c r="I371" s="78"/>
    </row>
    <row r="372" spans="1:9">
      <c r="A372" s="27"/>
      <c r="B372" s="81"/>
      <c r="C372" s="75"/>
      <c r="D372" s="76"/>
      <c r="E372" s="77"/>
      <c r="F372" s="27"/>
      <c r="G372" s="78"/>
      <c r="H372" s="78"/>
      <c r="I372" s="78"/>
    </row>
    <row r="373" spans="1:9">
      <c r="A373" s="27"/>
      <c r="B373" s="81"/>
      <c r="C373" s="75"/>
      <c r="D373" s="76"/>
      <c r="E373" s="77"/>
      <c r="F373" s="27"/>
      <c r="G373" s="78"/>
      <c r="H373" s="78"/>
      <c r="I373" s="78"/>
    </row>
    <row r="374" spans="1:9">
      <c r="A374" s="27"/>
      <c r="B374" s="81"/>
      <c r="C374" s="75"/>
      <c r="D374" s="76"/>
      <c r="E374" s="77"/>
      <c r="F374" s="27"/>
      <c r="G374" s="78"/>
      <c r="H374" s="78"/>
      <c r="I374" s="78"/>
    </row>
    <row r="375" spans="1:9">
      <c r="A375" s="27"/>
      <c r="B375" s="81"/>
      <c r="C375" s="75"/>
      <c r="D375" s="76"/>
      <c r="E375" s="77"/>
      <c r="F375" s="27"/>
      <c r="G375" s="78"/>
      <c r="H375" s="78"/>
      <c r="I375" s="78"/>
    </row>
    <row r="376" spans="1:9">
      <c r="A376" s="27"/>
      <c r="B376" s="81"/>
      <c r="C376" s="75"/>
      <c r="D376" s="76"/>
      <c r="E376" s="77"/>
      <c r="F376" s="27"/>
      <c r="G376" s="78"/>
      <c r="H376" s="78"/>
      <c r="I376" s="78"/>
    </row>
    <row r="377" spans="1:9">
      <c r="A377" s="27"/>
      <c r="B377" s="81"/>
      <c r="C377" s="75"/>
      <c r="D377" s="76"/>
      <c r="E377" s="77"/>
      <c r="F377" s="27"/>
      <c r="G377" s="78"/>
      <c r="H377" s="78"/>
      <c r="I377" s="78"/>
    </row>
    <row r="378" spans="1:9">
      <c r="A378" s="27"/>
      <c r="B378" s="81"/>
      <c r="C378" s="75"/>
      <c r="D378" s="76"/>
      <c r="E378" s="77"/>
      <c r="F378" s="27"/>
      <c r="G378" s="78"/>
      <c r="H378" s="78"/>
      <c r="I378" s="78"/>
    </row>
    <row r="379" spans="1:9">
      <c r="A379" s="27"/>
      <c r="B379" s="81"/>
      <c r="C379" s="75"/>
      <c r="D379" s="76"/>
      <c r="E379" s="77"/>
      <c r="F379" s="27"/>
      <c r="G379" s="78"/>
      <c r="H379" s="78"/>
      <c r="I379" s="78"/>
    </row>
    <row r="380" spans="1:9">
      <c r="A380" s="27"/>
      <c r="B380" s="81"/>
      <c r="C380" s="75"/>
      <c r="D380" s="76"/>
      <c r="E380" s="77"/>
      <c r="F380" s="27"/>
      <c r="G380" s="78"/>
      <c r="H380" s="78"/>
      <c r="I380" s="78"/>
    </row>
    <row r="381" spans="1:9">
      <c r="A381" s="27"/>
      <c r="B381" s="81"/>
      <c r="C381" s="75"/>
      <c r="D381" s="76"/>
      <c r="E381" s="77"/>
      <c r="F381" s="27"/>
      <c r="G381" s="78"/>
      <c r="H381" s="78"/>
      <c r="I381" s="78"/>
    </row>
    <row r="382" spans="1:9">
      <c r="A382" s="27"/>
      <c r="B382" s="81"/>
      <c r="C382" s="75"/>
      <c r="D382" s="76"/>
      <c r="E382" s="77"/>
      <c r="F382" s="27"/>
      <c r="G382" s="78"/>
      <c r="H382" s="78"/>
      <c r="I382" s="78"/>
    </row>
    <row r="383" spans="1:9">
      <c r="A383" s="27"/>
      <c r="B383" s="81"/>
      <c r="C383" s="75"/>
      <c r="D383" s="76"/>
      <c r="E383" s="77"/>
      <c r="F383" s="27"/>
      <c r="G383" s="78"/>
      <c r="H383" s="78"/>
      <c r="I383" s="78"/>
    </row>
    <row r="384" spans="1:9">
      <c r="A384" s="27"/>
      <c r="B384" s="81"/>
      <c r="C384" s="75"/>
      <c r="D384" s="76"/>
      <c r="E384" s="77"/>
      <c r="F384" s="27"/>
      <c r="G384" s="78"/>
      <c r="H384" s="78"/>
      <c r="I384" s="78"/>
    </row>
    <row r="385" spans="1:9">
      <c r="A385" s="27"/>
      <c r="B385" s="81"/>
      <c r="C385" s="75"/>
      <c r="D385" s="76"/>
      <c r="E385" s="77"/>
      <c r="F385" s="27"/>
      <c r="G385" s="78"/>
      <c r="H385" s="78"/>
      <c r="I385" s="78"/>
    </row>
    <row r="386" spans="1:9">
      <c r="A386" s="27"/>
      <c r="B386" s="81"/>
      <c r="C386" s="75"/>
      <c r="D386" s="76"/>
      <c r="E386" s="77"/>
      <c r="F386" s="27"/>
      <c r="G386" s="78"/>
      <c r="H386" s="78"/>
      <c r="I386" s="78"/>
    </row>
    <row r="387" spans="1:9">
      <c r="A387" s="27"/>
      <c r="B387" s="81"/>
      <c r="C387" s="75"/>
      <c r="D387" s="76"/>
      <c r="E387" s="77"/>
      <c r="F387" s="27"/>
      <c r="G387" s="78"/>
      <c r="H387" s="78"/>
      <c r="I387" s="78"/>
    </row>
    <row r="388" spans="1:9">
      <c r="A388" s="27"/>
      <c r="B388" s="81"/>
      <c r="C388" s="75"/>
      <c r="D388" s="76"/>
      <c r="E388" s="77"/>
      <c r="F388" s="27"/>
      <c r="G388" s="78"/>
      <c r="H388" s="78"/>
      <c r="I388" s="78"/>
    </row>
    <row r="389" spans="1:9">
      <c r="A389" s="27"/>
      <c r="B389" s="81"/>
      <c r="C389" s="75"/>
      <c r="D389" s="76"/>
      <c r="E389" s="77"/>
      <c r="F389" s="27"/>
      <c r="G389" s="78"/>
      <c r="H389" s="78"/>
      <c r="I389" s="78"/>
    </row>
    <row r="390" spans="1:9">
      <c r="A390" s="27"/>
      <c r="B390" s="81"/>
      <c r="C390" s="75"/>
      <c r="D390" s="76"/>
      <c r="E390" s="77"/>
      <c r="F390" s="27"/>
      <c r="G390" s="78"/>
      <c r="H390" s="78"/>
      <c r="I390" s="78"/>
    </row>
    <row r="391" spans="1:9">
      <c r="A391" s="27"/>
      <c r="B391" s="81"/>
      <c r="C391" s="75"/>
      <c r="D391" s="76"/>
      <c r="E391" s="77"/>
      <c r="F391" s="27"/>
      <c r="G391" s="78"/>
      <c r="H391" s="78"/>
      <c r="I391" s="78"/>
    </row>
    <row r="392" spans="1:9">
      <c r="A392" s="27"/>
      <c r="B392" s="81"/>
      <c r="C392" s="75"/>
      <c r="D392" s="76"/>
      <c r="E392" s="77"/>
      <c r="F392" s="27"/>
      <c r="G392" s="78"/>
      <c r="H392" s="78"/>
      <c r="I392" s="78"/>
    </row>
    <row r="393" spans="1:9">
      <c r="A393" s="27"/>
      <c r="B393" s="81"/>
      <c r="C393" s="75"/>
      <c r="D393" s="76"/>
      <c r="E393" s="77"/>
      <c r="F393" s="27"/>
      <c r="G393" s="78"/>
      <c r="H393" s="78"/>
      <c r="I393" s="78"/>
    </row>
    <row r="394" spans="1:9">
      <c r="A394" s="27"/>
      <c r="B394" s="81"/>
      <c r="C394" s="75"/>
      <c r="D394" s="76"/>
      <c r="E394" s="77"/>
      <c r="F394" s="27"/>
      <c r="G394" s="78"/>
      <c r="H394" s="78"/>
      <c r="I394" s="78"/>
    </row>
    <row r="395" spans="1:9">
      <c r="A395" s="27"/>
      <c r="B395" s="81"/>
      <c r="C395" s="75"/>
      <c r="D395" s="76"/>
      <c r="E395" s="77"/>
      <c r="F395" s="27"/>
      <c r="G395" s="78"/>
      <c r="H395" s="78"/>
      <c r="I395" s="78"/>
    </row>
    <row r="396" spans="1:9">
      <c r="A396" s="27"/>
      <c r="B396" s="81"/>
      <c r="C396" s="75"/>
      <c r="D396" s="76"/>
      <c r="E396" s="77"/>
      <c r="F396" s="27"/>
      <c r="G396" s="78"/>
      <c r="H396" s="78"/>
      <c r="I396" s="78"/>
    </row>
    <row r="397" spans="1:9">
      <c r="A397" s="27"/>
      <c r="B397" s="81"/>
      <c r="C397" s="75"/>
      <c r="D397" s="76"/>
      <c r="E397" s="77"/>
      <c r="F397" s="27"/>
      <c r="G397" s="78"/>
      <c r="H397" s="78"/>
      <c r="I397" s="78"/>
    </row>
    <row r="398" spans="1:9">
      <c r="A398" s="27"/>
      <c r="B398" s="81"/>
      <c r="C398" s="75"/>
      <c r="D398" s="76"/>
      <c r="E398" s="77"/>
      <c r="F398" s="27"/>
      <c r="G398" s="78"/>
      <c r="H398" s="78"/>
      <c r="I398" s="78"/>
    </row>
    <row r="399" spans="1:9">
      <c r="A399" s="27"/>
      <c r="B399" s="81"/>
      <c r="C399" s="75"/>
      <c r="D399" s="76"/>
      <c r="E399" s="77"/>
      <c r="F399" s="27"/>
      <c r="G399" s="78"/>
      <c r="H399" s="78"/>
      <c r="I399" s="78"/>
    </row>
    <row r="400" spans="1:9">
      <c r="A400" s="27"/>
      <c r="B400" s="81"/>
      <c r="C400" s="75"/>
      <c r="D400" s="76"/>
      <c r="E400" s="77"/>
      <c r="F400" s="27"/>
      <c r="G400" s="78"/>
      <c r="H400" s="78"/>
      <c r="I400" s="78"/>
    </row>
    <row r="401" spans="1:9">
      <c r="A401" s="27"/>
      <c r="B401" s="81"/>
      <c r="C401" s="75"/>
      <c r="D401" s="76"/>
      <c r="E401" s="77"/>
      <c r="F401" s="27"/>
      <c r="G401" s="78"/>
      <c r="H401" s="78"/>
      <c r="I401" s="78"/>
    </row>
    <row r="402" spans="1:9">
      <c r="A402" s="27"/>
      <c r="B402" s="81"/>
      <c r="C402" s="75"/>
      <c r="D402" s="76"/>
      <c r="E402" s="77"/>
      <c r="F402" s="27"/>
      <c r="G402" s="78"/>
      <c r="H402" s="78"/>
      <c r="I402" s="78"/>
    </row>
    <row r="403" spans="1:9">
      <c r="A403" s="27"/>
      <c r="B403" s="81"/>
      <c r="C403" s="75"/>
      <c r="D403" s="76"/>
      <c r="E403" s="77"/>
      <c r="F403" s="27"/>
      <c r="G403" s="78"/>
      <c r="H403" s="78"/>
      <c r="I403" s="78"/>
    </row>
    <row r="404" spans="1:9">
      <c r="A404" s="27"/>
      <c r="B404" s="81"/>
      <c r="C404" s="75"/>
      <c r="D404" s="76"/>
      <c r="E404" s="77"/>
      <c r="F404" s="27"/>
      <c r="G404" s="78"/>
      <c r="H404" s="78"/>
      <c r="I404" s="78"/>
    </row>
    <row r="405" spans="1:9">
      <c r="A405" s="27"/>
      <c r="B405" s="81"/>
      <c r="C405" s="75"/>
      <c r="D405" s="76"/>
      <c r="E405" s="77"/>
      <c r="F405" s="27"/>
      <c r="G405" s="78"/>
      <c r="H405" s="78"/>
      <c r="I405" s="78"/>
    </row>
    <row r="406" spans="1:9">
      <c r="A406" s="27"/>
      <c r="B406" s="81"/>
      <c r="C406" s="75"/>
      <c r="D406" s="76"/>
      <c r="E406" s="77"/>
      <c r="F406" s="27"/>
      <c r="G406" s="78"/>
      <c r="H406" s="78"/>
      <c r="I406" s="78"/>
    </row>
    <row r="407" spans="1:9">
      <c r="A407" s="27"/>
      <c r="B407" s="81"/>
      <c r="C407" s="75"/>
      <c r="D407" s="76"/>
      <c r="E407" s="77"/>
      <c r="F407" s="27"/>
      <c r="G407" s="78"/>
      <c r="H407" s="78"/>
      <c r="I407" s="78"/>
    </row>
    <row r="408" spans="1:9">
      <c r="A408" s="27"/>
      <c r="B408" s="81"/>
      <c r="C408" s="75"/>
      <c r="D408" s="76"/>
      <c r="E408" s="77"/>
      <c r="F408" s="27"/>
      <c r="G408" s="78"/>
      <c r="H408" s="78"/>
      <c r="I408" s="78"/>
    </row>
    <row r="409" spans="1:9">
      <c r="A409" s="27"/>
      <c r="B409" s="81"/>
      <c r="C409" s="75"/>
      <c r="D409" s="76"/>
      <c r="E409" s="77"/>
      <c r="F409" s="27"/>
      <c r="G409" s="78"/>
      <c r="H409" s="78"/>
      <c r="I409" s="78"/>
    </row>
    <row r="410" spans="1:9">
      <c r="A410" s="27"/>
      <c r="B410" s="81"/>
      <c r="C410" s="75"/>
      <c r="D410" s="76"/>
      <c r="E410" s="77"/>
      <c r="F410" s="27"/>
      <c r="G410" s="78"/>
      <c r="H410" s="78"/>
      <c r="I410" s="78"/>
    </row>
    <row r="411" spans="1:9">
      <c r="A411" s="27"/>
      <c r="B411" s="81"/>
      <c r="C411" s="75"/>
      <c r="D411" s="76"/>
      <c r="E411" s="77"/>
      <c r="F411" s="27"/>
      <c r="G411" s="78"/>
      <c r="H411" s="78"/>
      <c r="I411" s="78"/>
    </row>
    <row r="412" spans="1:9">
      <c r="A412" s="27"/>
      <c r="B412" s="81"/>
      <c r="C412" s="75"/>
      <c r="D412" s="76"/>
      <c r="E412" s="77"/>
      <c r="F412" s="27"/>
      <c r="G412" s="78"/>
      <c r="H412" s="78"/>
      <c r="I412" s="78"/>
    </row>
    <row r="413" spans="1:9">
      <c r="A413" s="27"/>
      <c r="B413" s="81"/>
      <c r="C413" s="75"/>
      <c r="D413" s="76"/>
      <c r="E413" s="77"/>
      <c r="F413" s="27"/>
      <c r="G413" s="78"/>
      <c r="H413" s="78"/>
      <c r="I413" s="78"/>
    </row>
    <row r="414" spans="1:9">
      <c r="A414" s="27"/>
      <c r="B414" s="81"/>
      <c r="C414" s="75"/>
      <c r="D414" s="76"/>
      <c r="E414" s="77"/>
      <c r="F414" s="27"/>
      <c r="G414" s="78"/>
      <c r="H414" s="78"/>
      <c r="I414" s="78"/>
    </row>
    <row r="415" spans="1:9">
      <c r="A415" s="27"/>
      <c r="B415" s="81"/>
      <c r="C415" s="75"/>
      <c r="D415" s="76"/>
      <c r="E415" s="77"/>
      <c r="F415" s="27"/>
      <c r="G415" s="78"/>
      <c r="H415" s="78"/>
      <c r="I415" s="78"/>
    </row>
    <row r="416" spans="1:9">
      <c r="A416" s="27"/>
      <c r="B416" s="81"/>
      <c r="C416" s="75"/>
      <c r="D416" s="76"/>
      <c r="E416" s="77"/>
      <c r="F416" s="27"/>
      <c r="G416" s="78"/>
      <c r="H416" s="78"/>
      <c r="I416" s="78"/>
    </row>
    <row r="417" spans="1:9">
      <c r="A417" s="27"/>
      <c r="B417" s="81"/>
      <c r="C417" s="75"/>
      <c r="D417" s="76"/>
      <c r="E417" s="77"/>
      <c r="F417" s="27"/>
      <c r="G417" s="78"/>
      <c r="H417" s="78"/>
      <c r="I417" s="78"/>
    </row>
    <row r="418" spans="1:9">
      <c r="A418" s="27"/>
      <c r="B418" s="81"/>
      <c r="C418" s="75"/>
      <c r="D418" s="76"/>
      <c r="E418" s="77"/>
      <c r="F418" s="27"/>
      <c r="G418" s="78"/>
      <c r="H418" s="78"/>
      <c r="I418" s="78"/>
    </row>
    <row r="419" spans="1:9">
      <c r="A419" s="27"/>
      <c r="B419" s="81"/>
      <c r="C419" s="75"/>
      <c r="D419" s="76"/>
      <c r="E419" s="77"/>
      <c r="F419" s="27"/>
      <c r="G419" s="78"/>
      <c r="H419" s="78"/>
      <c r="I419" s="78"/>
    </row>
    <row r="420" spans="1:9">
      <c r="A420" s="27"/>
      <c r="B420" s="81"/>
      <c r="C420" s="75"/>
      <c r="D420" s="76"/>
      <c r="E420" s="77"/>
      <c r="F420" s="27"/>
      <c r="G420" s="78"/>
      <c r="H420" s="78"/>
      <c r="I420" s="78"/>
    </row>
    <row r="421" spans="1:9">
      <c r="A421" s="27"/>
      <c r="B421" s="81"/>
      <c r="C421" s="75"/>
      <c r="D421" s="76"/>
      <c r="E421" s="77"/>
      <c r="F421" s="27"/>
      <c r="G421" s="78"/>
      <c r="H421" s="78"/>
      <c r="I421" s="78"/>
    </row>
    <row r="422" spans="1:9">
      <c r="A422" s="27"/>
      <c r="B422" s="81"/>
      <c r="C422" s="75"/>
      <c r="D422" s="76"/>
      <c r="E422" s="77"/>
      <c r="F422" s="27"/>
      <c r="G422" s="78"/>
      <c r="H422" s="78"/>
      <c r="I422" s="78"/>
    </row>
    <row r="423" spans="1:9">
      <c r="A423" s="27"/>
      <c r="B423" s="81"/>
      <c r="C423" s="75"/>
      <c r="D423" s="76"/>
      <c r="E423" s="77"/>
      <c r="F423" s="27"/>
      <c r="G423" s="78"/>
      <c r="H423" s="78"/>
      <c r="I423" s="78"/>
    </row>
    <row r="424" spans="1:9">
      <c r="A424" s="27"/>
      <c r="B424" s="81"/>
      <c r="C424" s="75"/>
      <c r="D424" s="76"/>
      <c r="E424" s="77"/>
      <c r="F424" s="27"/>
      <c r="G424" s="78"/>
      <c r="H424" s="78"/>
      <c r="I424" s="78"/>
    </row>
    <row r="425" spans="1:9">
      <c r="A425" s="27"/>
      <c r="B425" s="81"/>
      <c r="C425" s="75"/>
      <c r="D425" s="76"/>
      <c r="E425" s="77"/>
      <c r="F425" s="27"/>
      <c r="G425" s="78"/>
      <c r="H425" s="78"/>
      <c r="I425" s="78"/>
    </row>
    <row r="426" spans="1:9">
      <c r="A426" s="27"/>
      <c r="B426" s="81"/>
      <c r="C426" s="75"/>
      <c r="D426" s="76"/>
      <c r="E426" s="77"/>
      <c r="F426" s="27"/>
      <c r="G426" s="78"/>
      <c r="H426" s="78"/>
      <c r="I426" s="78"/>
    </row>
    <row r="427" spans="1:9">
      <c r="A427" s="27"/>
      <c r="B427" s="81"/>
      <c r="C427" s="75"/>
      <c r="D427" s="76"/>
      <c r="E427" s="77"/>
      <c r="F427" s="27"/>
      <c r="G427" s="78"/>
      <c r="H427" s="78"/>
      <c r="I427" s="78"/>
    </row>
    <row r="428" spans="1:9">
      <c r="A428" s="27"/>
      <c r="B428" s="81"/>
      <c r="C428" s="75"/>
      <c r="D428" s="76"/>
      <c r="E428" s="77"/>
      <c r="F428" s="27"/>
      <c r="G428" s="78"/>
      <c r="H428" s="78"/>
      <c r="I428" s="78"/>
    </row>
    <row r="429" spans="1:9">
      <c r="A429" s="27"/>
      <c r="B429" s="81"/>
      <c r="C429" s="75"/>
      <c r="D429" s="76"/>
      <c r="E429" s="77"/>
      <c r="F429" s="27"/>
      <c r="G429" s="78"/>
      <c r="H429" s="78"/>
      <c r="I429" s="78"/>
    </row>
    <row r="430" spans="1:9">
      <c r="A430" s="27"/>
      <c r="B430" s="81"/>
      <c r="C430" s="75"/>
      <c r="D430" s="76"/>
      <c r="E430" s="77"/>
      <c r="F430" s="27"/>
      <c r="G430" s="78"/>
      <c r="H430" s="78"/>
      <c r="I430" s="78"/>
    </row>
    <row r="431" spans="1:9">
      <c r="A431" s="27"/>
      <c r="B431" s="81"/>
      <c r="C431" s="75"/>
      <c r="D431" s="76"/>
      <c r="E431" s="77"/>
      <c r="F431" s="27"/>
      <c r="G431" s="78"/>
      <c r="H431" s="78"/>
      <c r="I431" s="78"/>
    </row>
    <row r="432" spans="1:9">
      <c r="A432" s="27"/>
      <c r="B432" s="81"/>
      <c r="C432" s="75"/>
      <c r="D432" s="76"/>
      <c r="E432" s="77"/>
      <c r="F432" s="27"/>
      <c r="G432" s="78"/>
      <c r="H432" s="78"/>
      <c r="I432" s="78"/>
    </row>
  </sheetData>
  <phoneticPr fontId="13" type="noConversion"/>
  <conditionalFormatting sqref="E80:E85 E115:E117 E141:E163 E165:E233 E6:E77 E236:E65476">
    <cfRule type="cellIs" dxfId="8" priority="14" stopIfTrue="1" operator="equal">
      <formula>"NO"</formula>
    </cfRule>
  </conditionalFormatting>
  <conditionalFormatting sqref="E78:E79">
    <cfRule type="cellIs" dxfId="7" priority="12" stopIfTrue="1" operator="equal">
      <formula>"NO"</formula>
    </cfRule>
  </conditionalFormatting>
  <conditionalFormatting sqref="E86 E91:E114">
    <cfRule type="cellIs" dxfId="6" priority="11" stopIfTrue="1" operator="equal">
      <formula>"NO"</formula>
    </cfRule>
  </conditionalFormatting>
  <conditionalFormatting sqref="E118:E141">
    <cfRule type="cellIs" dxfId="5" priority="10" stopIfTrue="1" operator="equal">
      <formula>"NO"</formula>
    </cfRule>
  </conditionalFormatting>
  <conditionalFormatting sqref="E164">
    <cfRule type="cellIs" dxfId="4" priority="9" stopIfTrue="1" operator="equal">
      <formula>"NO"</formula>
    </cfRule>
  </conditionalFormatting>
  <conditionalFormatting sqref="E234:E235">
    <cfRule type="cellIs" dxfId="3" priority="8" stopIfTrue="1" operator="equal">
      <formula>"NO"</formula>
    </cfRule>
  </conditionalFormatting>
  <conditionalFormatting sqref="E87:E90">
    <cfRule type="cellIs" dxfId="2" priority="1" stopIfTrue="1" operator="equal">
      <formula>"NO"</formula>
    </cfRule>
  </conditionalFormatting>
  <dataValidations count="1">
    <dataValidation type="list" allowBlank="1" showInputMessage="1" showErrorMessage="1" sqref="E245:E257 E228:E242 E144:E175 E178:E203 E118:E141 E261:E275 E46:E54 E58:E71 E75:E83 E86:E114 E206:E225 E12:E43" xr:uid="{00000000-0002-0000-0000-000000000000}">
      <formula1>"YES, NO, N/A"</formula1>
    </dataValidation>
  </dataValidations>
  <pageMargins left="0.25" right="0.25" top="0.75" bottom="0.75" header="0.3" footer="0.3"/>
  <pageSetup scale="91" fitToHeight="0" orientation="portrait" r:id="rId1"/>
  <rowBreaks count="9" manualBreakCount="9">
    <brk id="44" min="1" max="5" man="1"/>
    <brk id="84" min="1" max="5" man="1"/>
    <brk id="115" min="1" max="5" man="1"/>
    <brk id="142" min="1" max="5" man="1"/>
    <brk id="176" min="1" max="5" man="1"/>
    <brk id="204" min="1" max="5" man="1"/>
    <brk id="243" min="1" max="5" man="1"/>
    <brk id="277" min="1" max="5" man="1"/>
    <brk id="292" min="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11"/>
  <sheetViews>
    <sheetView showGridLines="0" topLeftCell="B1" zoomScale="120" zoomScaleNormal="120" zoomScaleSheetLayoutView="100" workbookViewId="0">
      <selection activeCell="C8" sqref="C8"/>
    </sheetView>
  </sheetViews>
  <sheetFormatPr defaultColWidth="9.140625" defaultRowHeight="15"/>
  <cols>
    <col min="1" max="1" width="9.140625" style="1"/>
    <col min="2" max="2" width="13" style="20" customWidth="1"/>
    <col min="3" max="3" width="52.140625" style="2" customWidth="1"/>
    <col min="4" max="4" width="13.42578125" style="1" customWidth="1"/>
    <col min="5" max="6" width="10.85546875" style="3" customWidth="1"/>
    <col min="7" max="7" width="56" style="1" customWidth="1"/>
    <col min="8" max="8" width="65.28515625" style="1" customWidth="1"/>
    <col min="9" max="9" width="52.7109375" style="1" customWidth="1"/>
    <col min="10" max="10" width="66.42578125" style="1" customWidth="1"/>
    <col min="11" max="11" width="27.140625" style="1" customWidth="1"/>
    <col min="12" max="16384" width="9.140625" style="1"/>
  </cols>
  <sheetData>
    <row r="1" spans="1:11">
      <c r="A1" s="13"/>
      <c r="B1" s="18"/>
      <c r="C1" s="13"/>
      <c r="D1" s="13"/>
      <c r="E1" s="13"/>
      <c r="F1" s="13"/>
      <c r="G1" s="13"/>
      <c r="H1" s="13"/>
      <c r="I1" s="13"/>
      <c r="J1" s="13"/>
      <c r="K1" s="13"/>
    </row>
    <row r="2" spans="1:11" ht="27.75" customHeight="1">
      <c r="A2" s="13"/>
      <c r="B2" s="15"/>
      <c r="C2" s="15" t="s">
        <v>283</v>
      </c>
      <c r="D2" s="4"/>
      <c r="E2" s="4"/>
      <c r="F2" s="4"/>
      <c r="G2" s="13"/>
      <c r="H2" s="13"/>
      <c r="I2" s="13"/>
      <c r="J2" s="13"/>
      <c r="K2" s="13"/>
    </row>
    <row r="3" spans="1:11" ht="39" customHeight="1">
      <c r="A3" s="13"/>
      <c r="B3" s="66"/>
      <c r="C3" s="68" t="str">
        <f>'Operational Audit'!D8&amp;" - "&amp;TEXT('Operational Audit'!D9,"MMM DD, YYYY")</f>
        <v xml:space="preserve"> - Jan 00, 1900</v>
      </c>
      <c r="D3" s="67"/>
      <c r="E3" s="67"/>
      <c r="F3" s="67"/>
      <c r="G3" s="13"/>
      <c r="H3" s="13"/>
      <c r="I3" s="13"/>
      <c r="J3" s="13"/>
      <c r="K3" s="13"/>
    </row>
    <row r="4" spans="1:11" ht="31.35" customHeight="1">
      <c r="A4" s="13"/>
      <c r="B4" s="19" t="s">
        <v>284</v>
      </c>
      <c r="C4" s="17" t="s">
        <v>285</v>
      </c>
      <c r="D4" s="21" t="s">
        <v>286</v>
      </c>
      <c r="E4" s="22" t="s">
        <v>287</v>
      </c>
      <c r="F4" s="22" t="s">
        <v>288</v>
      </c>
      <c r="G4" s="13"/>
      <c r="H4" s="13"/>
      <c r="I4" s="13"/>
      <c r="J4" s="13"/>
      <c r="K4" s="13"/>
    </row>
    <row r="5" spans="1:11" ht="17.45" customHeight="1">
      <c r="A5" s="13"/>
      <c r="B5" s="25" t="str">
        <f>'Operational Audit'!C295</f>
        <v>Pro Shop</v>
      </c>
      <c r="C5" s="14" t="str">
        <f>'Operational Audit'!D295</f>
        <v>Staff in uniform with name tag</v>
      </c>
      <c r="D5" s="122"/>
      <c r="E5" s="123"/>
      <c r="F5" s="120"/>
      <c r="G5" s="13"/>
      <c r="H5" s="13"/>
      <c r="I5" s="13"/>
      <c r="J5" s="13"/>
      <c r="K5" s="13"/>
    </row>
    <row r="6" spans="1:11" ht="27" customHeight="1">
      <c r="A6" s="13"/>
      <c r="B6" s="26"/>
      <c r="C6" s="16"/>
      <c r="D6" s="119"/>
      <c r="E6" s="121"/>
      <c r="F6" s="121"/>
      <c r="G6" s="13"/>
      <c r="H6" s="13"/>
      <c r="I6" s="13"/>
      <c r="J6" s="13"/>
      <c r="K6" s="13"/>
    </row>
    <row r="7" spans="1:11" ht="18" customHeight="1">
      <c r="A7" s="13"/>
      <c r="B7" s="25" t="str">
        <f>'Operational Audit'!C296</f>
        <v>Pro Shop</v>
      </c>
      <c r="C7" s="14" t="str">
        <f>'Operational Audit'!D296</f>
        <v>All light bulbs are working</v>
      </c>
      <c r="D7" s="122"/>
      <c r="E7" s="123"/>
      <c r="F7" s="120"/>
      <c r="G7" s="13"/>
      <c r="H7" s="13"/>
      <c r="I7" s="13"/>
      <c r="J7" s="13"/>
      <c r="K7" s="13"/>
    </row>
    <row r="8" spans="1:11" ht="26.25" customHeight="1">
      <c r="A8" s="13"/>
      <c r="B8" s="26"/>
      <c r="C8" s="16"/>
      <c r="D8" s="119"/>
      <c r="E8" s="121"/>
      <c r="F8" s="121"/>
      <c r="G8" s="13"/>
      <c r="H8" s="13"/>
      <c r="I8" s="13"/>
      <c r="J8" s="13"/>
      <c r="K8" s="13"/>
    </row>
    <row r="9" spans="1:11" ht="18" customHeight="1">
      <c r="A9" s="13"/>
      <c r="B9" s="25" t="str">
        <f>'Operational Audit'!C297</f>
        <v>Driving Range</v>
      </c>
      <c r="C9" s="14" t="str">
        <f>'Operational Audit'!D297</f>
        <v xml:space="preserve">Range balls are in good condition </v>
      </c>
      <c r="D9" s="118"/>
      <c r="E9" s="120"/>
      <c r="F9" s="120"/>
      <c r="G9" s="13"/>
      <c r="H9" s="13"/>
      <c r="I9" s="13"/>
      <c r="J9" s="13"/>
      <c r="K9" s="13"/>
    </row>
    <row r="10" spans="1:11" ht="26.25" customHeight="1">
      <c r="A10" s="13"/>
      <c r="B10" s="26"/>
      <c r="C10" s="16"/>
      <c r="D10" s="119"/>
      <c r="E10" s="121"/>
      <c r="F10" s="121"/>
      <c r="G10" s="13"/>
      <c r="H10" s="13"/>
      <c r="I10" s="13"/>
      <c r="J10" s="13"/>
      <c r="K10" s="13"/>
    </row>
    <row r="11" spans="1:11" ht="18" customHeight="1">
      <c r="A11" s="13"/>
      <c r="B11" s="25" t="str">
        <f>'Operational Audit'!C298</f>
        <v>Golf Carts</v>
      </c>
      <c r="C11" s="14" t="str">
        <f>'Operational Audit'!D298</f>
        <v>Cart rotation plan in place</v>
      </c>
      <c r="D11" s="118"/>
      <c r="E11" s="120"/>
      <c r="F11" s="120"/>
      <c r="G11" s="13"/>
      <c r="H11" s="13"/>
      <c r="I11" s="13"/>
      <c r="J11" s="13"/>
      <c r="K11" s="13"/>
    </row>
    <row r="12" spans="1:11" ht="26.25" customHeight="1">
      <c r="A12" s="13"/>
      <c r="B12" s="26"/>
      <c r="C12" s="16"/>
      <c r="D12" s="119"/>
      <c r="E12" s="121"/>
      <c r="F12" s="121"/>
      <c r="G12" s="13"/>
      <c r="H12" s="13"/>
      <c r="I12" s="13"/>
      <c r="J12" s="13"/>
      <c r="K12" s="13"/>
    </row>
    <row r="13" spans="1:11" ht="18" customHeight="1">
      <c r="A13" s="13"/>
      <c r="B13" s="25" t="str">
        <f>'Operational Audit'!C299</f>
        <v>Restrooms/ Locker Rooms</v>
      </c>
      <c r="C13" s="14" t="str">
        <f>'Operational Audit'!D299</f>
        <v>Doors and walls clean</v>
      </c>
      <c r="D13" s="118"/>
      <c r="E13" s="120"/>
      <c r="F13" s="120"/>
      <c r="G13" s="13"/>
      <c r="H13" s="13"/>
      <c r="I13" s="13"/>
      <c r="J13" s="13"/>
      <c r="K13" s="13"/>
    </row>
    <row r="14" spans="1:11" ht="26.25" customHeight="1">
      <c r="A14" s="13"/>
      <c r="B14" s="26"/>
      <c r="C14" s="16"/>
      <c r="D14" s="119"/>
      <c r="E14" s="121"/>
      <c r="F14" s="121"/>
      <c r="G14" s="13"/>
      <c r="H14" s="13"/>
      <c r="I14" s="13"/>
      <c r="J14" s="13"/>
      <c r="K14" s="13"/>
    </row>
    <row r="15" spans="1:11" ht="18" customHeight="1">
      <c r="A15" s="13"/>
      <c r="B15" s="25" t="str">
        <f>'Operational Audit'!C300</f>
        <v>Administrative</v>
      </c>
      <c r="C15" s="14" t="str">
        <f>'Operational Audit'!D300</f>
        <v>Safe is locked and secured</v>
      </c>
      <c r="D15" s="118"/>
      <c r="E15" s="120"/>
      <c r="F15" s="120"/>
      <c r="G15" s="13"/>
      <c r="H15" s="13"/>
      <c r="I15" s="13"/>
      <c r="J15" s="13"/>
      <c r="K15" s="13"/>
    </row>
    <row r="16" spans="1:11" ht="26.25" customHeight="1">
      <c r="A16" s="13"/>
      <c r="B16" s="26"/>
      <c r="C16" s="16"/>
      <c r="D16" s="119"/>
      <c r="E16" s="121"/>
      <c r="F16" s="121"/>
      <c r="G16" s="13"/>
      <c r="H16" s="13"/>
      <c r="I16" s="13"/>
      <c r="J16" s="13"/>
      <c r="K16" s="13"/>
    </row>
    <row r="17" spans="1:11" ht="18" customHeight="1">
      <c r="A17" s="13"/>
      <c r="B17" s="25" t="str">
        <f>'Operational Audit'!C301</f>
        <v>Administrative</v>
      </c>
      <c r="C17" s="14" t="str">
        <f>'Operational Audit'!D301</f>
        <v>Safe is locked and secured</v>
      </c>
      <c r="D17" s="118"/>
      <c r="E17" s="120"/>
      <c r="F17" s="120"/>
      <c r="G17" s="13"/>
      <c r="H17" s="13"/>
      <c r="I17" s="13"/>
      <c r="J17" s="13"/>
      <c r="K17" s="13"/>
    </row>
    <row r="18" spans="1:11" ht="26.25" customHeight="1">
      <c r="A18" s="13"/>
      <c r="B18" s="26"/>
      <c r="C18" s="16"/>
      <c r="D18" s="119"/>
      <c r="E18" s="121"/>
      <c r="F18" s="121"/>
      <c r="G18" s="13"/>
      <c r="H18" s="13"/>
      <c r="I18" s="13"/>
      <c r="J18" s="13"/>
      <c r="K18" s="13"/>
    </row>
    <row r="19" spans="1:11" ht="18" customHeight="1">
      <c r="A19" s="13"/>
      <c r="B19" s="25" t="str">
        <f>'Operational Audit'!C302</f>
        <v>Food Service</v>
      </c>
      <c r="C19" s="14" t="str">
        <f>'Operational Audit'!D302</f>
        <v>Vents clean</v>
      </c>
      <c r="D19" s="118"/>
      <c r="E19" s="120"/>
      <c r="F19" s="120"/>
      <c r="G19" s="13"/>
      <c r="H19" s="13"/>
      <c r="I19" s="13"/>
      <c r="J19" s="13"/>
      <c r="K19" s="13"/>
    </row>
    <row r="20" spans="1:11" ht="26.25" customHeight="1">
      <c r="A20" s="13"/>
      <c r="B20" s="26"/>
      <c r="C20" s="16"/>
      <c r="D20" s="119"/>
      <c r="E20" s="121"/>
      <c r="F20" s="121"/>
      <c r="G20" s="13"/>
      <c r="H20" s="13"/>
      <c r="I20" s="13"/>
      <c r="J20" s="13"/>
      <c r="K20" s="13"/>
    </row>
    <row r="21" spans="1:11" ht="18" customHeight="1">
      <c r="A21" s="13"/>
      <c r="B21" s="25" t="str">
        <f>'Operational Audit'!C303</f>
        <v>Food Service</v>
      </c>
      <c r="C21" s="14" t="str">
        <f>'Operational Audit'!D303</f>
        <v>Customer tables and chairs clean and orderly</v>
      </c>
      <c r="D21" s="118"/>
      <c r="E21" s="120"/>
      <c r="F21" s="120"/>
      <c r="G21" s="13"/>
      <c r="H21" s="13"/>
      <c r="I21" s="13"/>
      <c r="J21" s="13"/>
      <c r="K21" s="13"/>
    </row>
    <row r="22" spans="1:11" ht="26.25" customHeight="1">
      <c r="A22" s="13"/>
      <c r="B22" s="26"/>
      <c r="C22" s="16"/>
      <c r="D22" s="119"/>
      <c r="E22" s="121"/>
      <c r="F22" s="121"/>
      <c r="G22" s="13"/>
      <c r="H22" s="13"/>
      <c r="I22" s="13"/>
      <c r="J22" s="13"/>
      <c r="K22" s="13"/>
    </row>
    <row r="23" spans="1:11" ht="18" customHeight="1">
      <c r="A23" s="13"/>
      <c r="B23" s="25" t="str">
        <f>'Operational Audit'!C304</f>
        <v>Food Safety</v>
      </c>
      <c r="C23" s="14" t="str">
        <f>'Operational Audit'!D304</f>
        <v>Hair restraints worn in food service areas</v>
      </c>
      <c r="D23" s="118"/>
      <c r="E23" s="120"/>
      <c r="F23" s="120"/>
      <c r="G23" s="13"/>
      <c r="H23" s="13"/>
      <c r="I23" s="13"/>
      <c r="J23" s="13"/>
      <c r="K23" s="13"/>
    </row>
    <row r="24" spans="1:11" ht="26.25" customHeight="1">
      <c r="A24" s="13"/>
      <c r="B24" s="26"/>
      <c r="C24" s="16"/>
      <c r="D24" s="119"/>
      <c r="E24" s="121"/>
      <c r="F24" s="121"/>
      <c r="G24" s="13"/>
      <c r="H24" s="13"/>
      <c r="I24" s="13"/>
      <c r="J24" s="13"/>
      <c r="K24" s="13"/>
    </row>
    <row r="25" spans="1:11" ht="18" customHeight="1">
      <c r="A25" s="13"/>
      <c r="B25" s="25" t="str">
        <f>'Operational Audit'!C305</f>
        <v>Golf Course</v>
      </c>
      <c r="C25" s="14" t="str">
        <f>'Operational Audit'!D305</f>
        <v>Ball washers clean with towels</v>
      </c>
      <c r="D25" s="118"/>
      <c r="E25" s="120"/>
      <c r="F25" s="120"/>
      <c r="G25" s="13"/>
      <c r="H25" s="13"/>
      <c r="I25" s="13"/>
      <c r="J25" s="13"/>
      <c r="K25" s="13"/>
    </row>
    <row r="26" spans="1:11" ht="26.25" customHeight="1">
      <c r="A26" s="13"/>
      <c r="B26" s="26"/>
      <c r="C26" s="16"/>
      <c r="D26" s="119"/>
      <c r="E26" s="121"/>
      <c r="F26" s="121"/>
      <c r="G26" s="13"/>
      <c r="H26" s="13"/>
      <c r="I26" s="13"/>
      <c r="J26" s="13"/>
      <c r="K26" s="13"/>
    </row>
    <row r="27" spans="1:11" ht="18" customHeight="1">
      <c r="A27" s="13"/>
      <c r="B27" s="25" t="str">
        <f>'Operational Audit'!C306</f>
        <v>Golf Course</v>
      </c>
      <c r="C27" s="14" t="str">
        <f>'Operational Audit'!D306</f>
        <v>Irrigation house clean and orderly</v>
      </c>
      <c r="D27" s="118"/>
      <c r="E27" s="120"/>
      <c r="F27" s="120"/>
      <c r="G27" s="13"/>
      <c r="H27" s="13"/>
      <c r="I27" s="13"/>
      <c r="J27" s="13"/>
      <c r="K27" s="13"/>
    </row>
    <row r="28" spans="1:11" ht="26.25" customHeight="1">
      <c r="A28" s="13"/>
      <c r="B28" s="26"/>
      <c r="C28" s="16"/>
      <c r="D28" s="119"/>
      <c r="E28" s="121"/>
      <c r="F28" s="121"/>
      <c r="G28" s="13"/>
      <c r="H28" s="13"/>
      <c r="I28" s="13"/>
      <c r="J28" s="13"/>
      <c r="K28" s="13"/>
    </row>
    <row r="29" spans="1:11" ht="18" customHeight="1">
      <c r="A29" s="13"/>
      <c r="B29" s="25" t="str">
        <f>'Operational Audit'!C307</f>
        <v>Maintenance</v>
      </c>
      <c r="C29" s="14" t="str">
        <f>'Operational Audit'!D307</f>
        <v>Chemicals are stored, organized, and inventoried</v>
      </c>
      <c r="D29" s="118"/>
      <c r="E29" s="120"/>
      <c r="F29" s="120"/>
      <c r="G29" s="13"/>
      <c r="H29" s="13"/>
      <c r="I29" s="13"/>
      <c r="J29" s="13"/>
      <c r="K29" s="13"/>
    </row>
    <row r="30" spans="1:11" ht="26.25" customHeight="1">
      <c r="A30" s="13"/>
      <c r="B30" s="26"/>
      <c r="C30" s="16"/>
      <c r="D30" s="119"/>
      <c r="E30" s="121"/>
      <c r="F30" s="121"/>
      <c r="G30" s="13"/>
      <c r="H30" s="13"/>
      <c r="I30" s="13"/>
      <c r="J30" s="13"/>
      <c r="K30" s="13"/>
    </row>
    <row r="31" spans="1:11" ht="18" customHeight="1">
      <c r="A31" s="13"/>
      <c r="B31" s="25" t="str">
        <f>'Operational Audit'!C308</f>
        <v>Clubhouse Grounds</v>
      </c>
      <c r="C31" s="14" t="str">
        <f>'Operational Audit'!D308</f>
        <v>Landscaping in good condition</v>
      </c>
      <c r="D31" s="118"/>
      <c r="E31" s="120"/>
      <c r="F31" s="120"/>
      <c r="G31" s="13"/>
      <c r="H31" s="13"/>
      <c r="I31" s="13"/>
      <c r="J31" s="13"/>
      <c r="K31" s="13"/>
    </row>
    <row r="32" spans="1:11" ht="26.25" customHeight="1">
      <c r="A32" s="13"/>
      <c r="B32" s="26"/>
      <c r="C32" s="16"/>
      <c r="D32" s="119"/>
      <c r="E32" s="121"/>
      <c r="F32" s="121"/>
      <c r="G32" s="13"/>
      <c r="H32" s="13"/>
      <c r="I32" s="13"/>
      <c r="J32" s="13"/>
      <c r="K32" s="13"/>
    </row>
    <row r="33" spans="1:11" ht="18" customHeight="1">
      <c r="A33" s="13"/>
      <c r="B33" s="25" t="str">
        <f>'Operational Audit'!C309</f>
        <v>Pool</v>
      </c>
      <c r="C33" s="14" t="str">
        <f>'Operational Audit'!D309</f>
        <v>Pool deck is power washed regularly</v>
      </c>
      <c r="D33" s="118"/>
      <c r="E33" s="120"/>
      <c r="F33" s="120"/>
      <c r="G33" s="13"/>
      <c r="H33" s="13"/>
      <c r="I33" s="13"/>
      <c r="J33" s="13"/>
      <c r="K33" s="13"/>
    </row>
    <row r="34" spans="1:11" ht="26.25" customHeight="1">
      <c r="A34" s="13"/>
      <c r="B34" s="26"/>
      <c r="C34" s="16"/>
      <c r="D34" s="119"/>
      <c r="E34" s="121"/>
      <c r="F34" s="121"/>
      <c r="G34" s="13"/>
      <c r="H34" s="13"/>
      <c r="I34" s="13"/>
      <c r="J34" s="13"/>
      <c r="K34" s="13"/>
    </row>
    <row r="35" spans="1:11" ht="18" customHeight="1">
      <c r="A35" s="13"/>
      <c r="B35" s="25" t="str">
        <f>'Operational Audit'!C310</f>
        <v>Tennis</v>
      </c>
      <c r="C35" s="14" t="str">
        <f>'Operational Audit'!D310</f>
        <v>Nets are in good shape</v>
      </c>
      <c r="D35" s="118"/>
      <c r="E35" s="120"/>
      <c r="F35" s="120"/>
      <c r="G35" s="13"/>
      <c r="H35" s="13"/>
      <c r="I35" s="13"/>
      <c r="J35" s="13"/>
      <c r="K35" s="13"/>
    </row>
    <row r="36" spans="1:11" ht="26.25" customHeight="1">
      <c r="A36" s="13"/>
      <c r="B36" s="26"/>
      <c r="C36" s="16"/>
      <c r="D36" s="119"/>
      <c r="E36" s="121"/>
      <c r="F36" s="121"/>
      <c r="G36" s="13"/>
      <c r="H36" s="13"/>
      <c r="I36" s="13"/>
      <c r="J36" s="13"/>
      <c r="K36" s="13"/>
    </row>
    <row r="37" spans="1:11" ht="18" customHeight="1">
      <c r="A37" s="13"/>
      <c r="B37" s="25" t="str">
        <f>'Operational Audit'!C311</f>
        <v/>
      </c>
      <c r="C37" s="14" t="str">
        <f>'Operational Audit'!D311</f>
        <v/>
      </c>
      <c r="D37" s="118"/>
      <c r="E37" s="120"/>
      <c r="F37" s="120"/>
      <c r="G37" s="13"/>
      <c r="H37" s="13"/>
      <c r="I37" s="13"/>
      <c r="J37" s="13"/>
      <c r="K37" s="13"/>
    </row>
    <row r="38" spans="1:11" ht="26.25" customHeight="1">
      <c r="A38" s="13"/>
      <c r="B38" s="26"/>
      <c r="C38" s="16"/>
      <c r="D38" s="119"/>
      <c r="E38" s="121"/>
      <c r="F38" s="121"/>
      <c r="G38" s="13"/>
      <c r="H38" s="13"/>
      <c r="I38" s="13"/>
      <c r="J38" s="13"/>
      <c r="K38" s="13"/>
    </row>
    <row r="39" spans="1:11" ht="18" customHeight="1">
      <c r="A39" s="13"/>
      <c r="B39" s="25" t="str">
        <f>'Operational Audit'!C312</f>
        <v/>
      </c>
      <c r="C39" s="14" t="str">
        <f>'Operational Audit'!D312</f>
        <v/>
      </c>
      <c r="D39" s="118"/>
      <c r="E39" s="120"/>
      <c r="F39" s="120"/>
      <c r="G39" s="13"/>
      <c r="H39" s="13"/>
      <c r="I39" s="13"/>
      <c r="J39" s="13"/>
      <c r="K39" s="13"/>
    </row>
    <row r="40" spans="1:11" ht="26.25" customHeight="1">
      <c r="A40" s="13"/>
      <c r="B40" s="26"/>
      <c r="C40" s="16"/>
      <c r="D40" s="119"/>
      <c r="E40" s="121"/>
      <c r="F40" s="121"/>
      <c r="G40" s="13"/>
      <c r="H40" s="13"/>
      <c r="I40" s="13"/>
      <c r="J40" s="13"/>
      <c r="K40" s="13"/>
    </row>
    <row r="41" spans="1:11" ht="18" customHeight="1">
      <c r="A41" s="13"/>
      <c r="B41" s="25" t="str">
        <f>'Operational Audit'!C313</f>
        <v/>
      </c>
      <c r="C41" s="14" t="str">
        <f>'Operational Audit'!D313</f>
        <v/>
      </c>
      <c r="D41" s="118"/>
      <c r="E41" s="120"/>
      <c r="F41" s="120"/>
      <c r="G41" s="13"/>
      <c r="H41" s="13"/>
      <c r="I41" s="13"/>
      <c r="J41" s="13"/>
      <c r="K41" s="13"/>
    </row>
    <row r="42" spans="1:11" ht="26.25" customHeight="1">
      <c r="A42" s="13"/>
      <c r="B42" s="26"/>
      <c r="C42" s="16"/>
      <c r="D42" s="119"/>
      <c r="E42" s="121"/>
      <c r="F42" s="121"/>
      <c r="G42" s="13"/>
      <c r="H42" s="13"/>
      <c r="I42" s="13"/>
      <c r="J42" s="13"/>
      <c r="K42" s="13"/>
    </row>
    <row r="43" spans="1:11" ht="18" customHeight="1">
      <c r="A43" s="13"/>
      <c r="B43" s="25" t="str">
        <f>'Operational Audit'!C314</f>
        <v/>
      </c>
      <c r="C43" s="14" t="str">
        <f>'Operational Audit'!D314</f>
        <v/>
      </c>
      <c r="D43" s="118"/>
      <c r="E43" s="120"/>
      <c r="F43" s="120"/>
      <c r="G43" s="13"/>
      <c r="H43" s="13"/>
      <c r="I43" s="13"/>
      <c r="J43" s="13"/>
      <c r="K43" s="13"/>
    </row>
    <row r="44" spans="1:11" ht="26.25" customHeight="1">
      <c r="A44" s="13"/>
      <c r="B44" s="26"/>
      <c r="C44" s="16"/>
      <c r="D44" s="119"/>
      <c r="E44" s="121"/>
      <c r="F44" s="121"/>
      <c r="G44" s="13"/>
      <c r="H44" s="13"/>
      <c r="I44" s="13"/>
      <c r="J44" s="13"/>
      <c r="K44" s="13"/>
    </row>
    <row r="45" spans="1:11" ht="18" customHeight="1">
      <c r="A45" s="13"/>
      <c r="B45" s="25" t="str">
        <f>'Operational Audit'!C315</f>
        <v/>
      </c>
      <c r="C45" s="14" t="str">
        <f>'Operational Audit'!D315</f>
        <v/>
      </c>
      <c r="D45" s="118"/>
      <c r="E45" s="120"/>
      <c r="F45" s="120"/>
      <c r="G45" s="13"/>
      <c r="H45" s="13"/>
      <c r="I45" s="13"/>
      <c r="J45" s="13"/>
      <c r="K45" s="13"/>
    </row>
    <row r="46" spans="1:11" ht="26.25" customHeight="1">
      <c r="A46" s="13"/>
      <c r="B46" s="26"/>
      <c r="C46" s="16"/>
      <c r="D46" s="119"/>
      <c r="E46" s="121"/>
      <c r="F46" s="121"/>
      <c r="G46" s="13"/>
      <c r="H46" s="13"/>
      <c r="I46" s="13"/>
      <c r="J46" s="13"/>
      <c r="K46" s="13"/>
    </row>
    <row r="47" spans="1:11" ht="18" customHeight="1">
      <c r="A47" s="13"/>
      <c r="B47" s="25" t="e">
        <f>'Operational Audit'!#REF!</f>
        <v>#REF!</v>
      </c>
      <c r="C47" s="14" t="e">
        <f>'Operational Audit'!#REF!</f>
        <v>#REF!</v>
      </c>
      <c r="D47" s="118"/>
      <c r="E47" s="120"/>
      <c r="F47" s="120"/>
      <c r="G47" s="13"/>
      <c r="H47" s="13"/>
      <c r="I47" s="13"/>
      <c r="J47" s="13"/>
      <c r="K47" s="13"/>
    </row>
    <row r="48" spans="1:11" ht="26.25" customHeight="1">
      <c r="A48" s="13"/>
      <c r="B48" s="26"/>
      <c r="C48" s="16"/>
      <c r="D48" s="119"/>
      <c r="E48" s="121"/>
      <c r="F48" s="121"/>
      <c r="G48" s="13"/>
      <c r="H48" s="13"/>
      <c r="I48" s="13"/>
      <c r="J48" s="13"/>
      <c r="K48" s="13"/>
    </row>
    <row r="49" spans="1:11" ht="18" customHeight="1">
      <c r="A49" s="13"/>
      <c r="B49" s="25" t="e">
        <f>'Operational Audit'!#REF!</f>
        <v>#REF!</v>
      </c>
      <c r="C49" s="14" t="e">
        <f>'Operational Audit'!#REF!</f>
        <v>#REF!</v>
      </c>
      <c r="D49" s="118"/>
      <c r="E49" s="120"/>
      <c r="F49" s="120"/>
      <c r="G49" s="13"/>
      <c r="H49" s="13"/>
      <c r="I49" s="13"/>
      <c r="J49" s="13"/>
      <c r="K49" s="13"/>
    </row>
    <row r="50" spans="1:11" ht="26.25" customHeight="1">
      <c r="A50" s="13"/>
      <c r="B50" s="26"/>
      <c r="C50" s="16"/>
      <c r="D50" s="119"/>
      <c r="E50" s="121"/>
      <c r="F50" s="121"/>
      <c r="G50" s="13"/>
      <c r="H50" s="13"/>
      <c r="I50" s="13"/>
      <c r="J50" s="13"/>
      <c r="K50" s="13"/>
    </row>
    <row r="51" spans="1:11" ht="18" customHeight="1">
      <c r="A51" s="13"/>
      <c r="B51" s="25" t="e">
        <f>'Operational Audit'!#REF!</f>
        <v>#REF!</v>
      </c>
      <c r="C51" s="14" t="e">
        <f>'Operational Audit'!#REF!</f>
        <v>#REF!</v>
      </c>
      <c r="D51" s="118"/>
      <c r="E51" s="120"/>
      <c r="F51" s="120"/>
      <c r="G51" s="13"/>
      <c r="H51" s="13"/>
      <c r="I51" s="13"/>
      <c r="J51" s="13"/>
      <c r="K51" s="13"/>
    </row>
    <row r="52" spans="1:11" ht="26.25" customHeight="1">
      <c r="A52" s="13"/>
      <c r="B52" s="26"/>
      <c r="C52" s="16"/>
      <c r="D52" s="119"/>
      <c r="E52" s="121"/>
      <c r="F52" s="121"/>
      <c r="G52" s="13"/>
      <c r="H52" s="13"/>
      <c r="I52" s="13"/>
      <c r="J52" s="13"/>
      <c r="K52" s="13"/>
    </row>
    <row r="53" spans="1:11" ht="18" customHeight="1">
      <c r="A53" s="13"/>
      <c r="B53" s="25" t="e">
        <f>'Operational Audit'!#REF!</f>
        <v>#REF!</v>
      </c>
      <c r="C53" s="14" t="e">
        <f>'Operational Audit'!#REF!</f>
        <v>#REF!</v>
      </c>
      <c r="D53" s="118"/>
      <c r="E53" s="120"/>
      <c r="F53" s="120"/>
      <c r="G53" s="13"/>
      <c r="H53" s="13"/>
      <c r="I53" s="13"/>
      <c r="J53" s="13"/>
      <c r="K53" s="13"/>
    </row>
    <row r="54" spans="1:11" ht="26.25" customHeight="1">
      <c r="A54" s="13"/>
      <c r="B54" s="26"/>
      <c r="C54" s="16"/>
      <c r="D54" s="119"/>
      <c r="E54" s="121"/>
      <c r="F54" s="121"/>
      <c r="G54" s="13"/>
      <c r="H54" s="13"/>
      <c r="I54" s="13"/>
      <c r="J54" s="13"/>
      <c r="K54" s="13"/>
    </row>
    <row r="55" spans="1:11" ht="18" customHeight="1">
      <c r="A55" s="13"/>
      <c r="B55" s="25" t="e">
        <f>'Operational Audit'!#REF!</f>
        <v>#REF!</v>
      </c>
      <c r="C55" s="14" t="e">
        <f>'Operational Audit'!#REF!</f>
        <v>#REF!</v>
      </c>
      <c r="D55" s="118"/>
      <c r="E55" s="120"/>
      <c r="F55" s="120"/>
      <c r="G55" s="13"/>
      <c r="H55" s="13"/>
      <c r="I55" s="13"/>
      <c r="J55" s="13"/>
      <c r="K55" s="13"/>
    </row>
    <row r="56" spans="1:11" ht="26.25" customHeight="1">
      <c r="A56" s="13"/>
      <c r="B56" s="26"/>
      <c r="C56" s="16"/>
      <c r="D56" s="119"/>
      <c r="E56" s="121"/>
      <c r="F56" s="121"/>
      <c r="G56" s="13"/>
      <c r="H56" s="13"/>
      <c r="I56" s="13"/>
      <c r="J56" s="13"/>
      <c r="K56" s="13"/>
    </row>
    <row r="57" spans="1:11" ht="18" customHeight="1">
      <c r="A57" s="13"/>
      <c r="B57" s="25" t="e">
        <f>'Operational Audit'!#REF!</f>
        <v>#REF!</v>
      </c>
      <c r="C57" s="14" t="e">
        <f>'Operational Audit'!#REF!</f>
        <v>#REF!</v>
      </c>
      <c r="D57" s="118"/>
      <c r="E57" s="120"/>
      <c r="F57" s="120"/>
      <c r="G57" s="13"/>
      <c r="H57" s="13"/>
      <c r="I57" s="13"/>
      <c r="J57" s="13"/>
      <c r="K57" s="13"/>
    </row>
    <row r="58" spans="1:11" ht="26.25" customHeight="1">
      <c r="A58" s="13"/>
      <c r="B58" s="26"/>
      <c r="C58" s="16"/>
      <c r="D58" s="119"/>
      <c r="E58" s="121"/>
      <c r="F58" s="121"/>
      <c r="G58" s="13"/>
      <c r="H58" s="13"/>
      <c r="I58" s="13"/>
      <c r="J58" s="13"/>
      <c r="K58" s="13"/>
    </row>
    <row r="59" spans="1:11" ht="18" customHeight="1">
      <c r="A59" s="13"/>
      <c r="B59" s="25" t="e">
        <f>'Operational Audit'!#REF!</f>
        <v>#REF!</v>
      </c>
      <c r="C59" s="14" t="e">
        <f>'Operational Audit'!#REF!</f>
        <v>#REF!</v>
      </c>
      <c r="D59" s="118"/>
      <c r="E59" s="120"/>
      <c r="F59" s="120"/>
      <c r="G59" s="13"/>
      <c r="H59" s="13"/>
      <c r="I59" s="13"/>
      <c r="J59" s="13"/>
      <c r="K59" s="13"/>
    </row>
    <row r="60" spans="1:11" ht="26.25" customHeight="1">
      <c r="A60" s="13"/>
      <c r="B60" s="26"/>
      <c r="C60" s="16"/>
      <c r="D60" s="119"/>
      <c r="E60" s="121"/>
      <c r="F60" s="121"/>
      <c r="G60" s="13"/>
      <c r="H60" s="13"/>
      <c r="I60" s="13"/>
      <c r="J60" s="13"/>
      <c r="K60" s="13"/>
    </row>
    <row r="61" spans="1:11" ht="18" customHeight="1">
      <c r="A61" s="13"/>
      <c r="B61" s="25" t="e">
        <f>'Operational Audit'!#REF!</f>
        <v>#REF!</v>
      </c>
      <c r="C61" s="14" t="e">
        <f>'Operational Audit'!#REF!</f>
        <v>#REF!</v>
      </c>
      <c r="D61" s="118"/>
      <c r="E61" s="120"/>
      <c r="F61" s="120"/>
      <c r="G61" s="13"/>
      <c r="H61" s="13"/>
      <c r="I61" s="13"/>
      <c r="J61" s="13"/>
      <c r="K61" s="13"/>
    </row>
    <row r="62" spans="1:11" ht="26.25" customHeight="1">
      <c r="A62" s="13"/>
      <c r="B62" s="26"/>
      <c r="C62" s="16"/>
      <c r="D62" s="119"/>
      <c r="E62" s="121"/>
      <c r="F62" s="121"/>
      <c r="G62" s="13"/>
      <c r="H62" s="13"/>
      <c r="I62" s="13"/>
      <c r="J62" s="13"/>
      <c r="K62" s="13"/>
    </row>
    <row r="63" spans="1:11" ht="18" customHeight="1">
      <c r="A63" s="13"/>
      <c r="B63" s="25" t="e">
        <f>'Operational Audit'!#REF!</f>
        <v>#REF!</v>
      </c>
      <c r="C63" s="14" t="e">
        <f>'Operational Audit'!#REF!</f>
        <v>#REF!</v>
      </c>
      <c r="D63" s="118"/>
      <c r="E63" s="120"/>
      <c r="F63" s="120"/>
      <c r="G63" s="13"/>
      <c r="H63" s="13"/>
      <c r="I63" s="13"/>
      <c r="J63" s="13"/>
      <c r="K63" s="13"/>
    </row>
    <row r="64" spans="1:11" ht="26.25" customHeight="1">
      <c r="A64" s="13"/>
      <c r="B64" s="26"/>
      <c r="C64" s="16"/>
      <c r="D64" s="119"/>
      <c r="E64" s="121"/>
      <c r="F64" s="121"/>
      <c r="G64" s="13"/>
      <c r="H64" s="13"/>
      <c r="I64" s="13"/>
      <c r="J64" s="13"/>
      <c r="K64" s="13"/>
    </row>
    <row r="65" spans="1:11" ht="18" customHeight="1">
      <c r="A65" s="13"/>
      <c r="B65" s="25" t="e">
        <f>'Operational Audit'!#REF!</f>
        <v>#REF!</v>
      </c>
      <c r="C65" s="14" t="e">
        <f>'Operational Audit'!#REF!</f>
        <v>#REF!</v>
      </c>
      <c r="D65" s="118"/>
      <c r="E65" s="120"/>
      <c r="F65" s="120"/>
      <c r="G65" s="13"/>
      <c r="H65" s="13"/>
      <c r="I65" s="13"/>
      <c r="J65" s="13"/>
      <c r="K65" s="13"/>
    </row>
    <row r="66" spans="1:11" ht="26.25" customHeight="1">
      <c r="A66" s="13"/>
      <c r="B66" s="26"/>
      <c r="C66" s="16"/>
      <c r="D66" s="119"/>
      <c r="E66" s="121"/>
      <c r="F66" s="121"/>
      <c r="G66" s="13"/>
      <c r="H66" s="13"/>
      <c r="I66" s="13"/>
      <c r="J66" s="13"/>
      <c r="K66" s="13"/>
    </row>
    <row r="67" spans="1:11" ht="18" customHeight="1">
      <c r="A67" s="13"/>
      <c r="B67" s="25" t="e">
        <f>'Operational Audit'!#REF!</f>
        <v>#REF!</v>
      </c>
      <c r="C67" s="14" t="e">
        <f>'Operational Audit'!#REF!</f>
        <v>#REF!</v>
      </c>
      <c r="D67" s="118"/>
      <c r="E67" s="120"/>
      <c r="F67" s="120"/>
      <c r="G67" s="13"/>
      <c r="H67" s="13"/>
      <c r="I67" s="13"/>
      <c r="J67" s="13"/>
      <c r="K67" s="13"/>
    </row>
    <row r="68" spans="1:11" ht="26.25" customHeight="1">
      <c r="A68" s="13"/>
      <c r="B68" s="26"/>
      <c r="C68" s="16"/>
      <c r="D68" s="119"/>
      <c r="E68" s="121"/>
      <c r="F68" s="121"/>
      <c r="G68" s="13"/>
      <c r="H68" s="13"/>
      <c r="I68" s="13"/>
      <c r="J68" s="13"/>
      <c r="K68" s="13"/>
    </row>
    <row r="69" spans="1:11" ht="18" customHeight="1">
      <c r="A69" s="13"/>
      <c r="B69" s="25" t="e">
        <f>'Operational Audit'!#REF!</f>
        <v>#REF!</v>
      </c>
      <c r="C69" s="14" t="e">
        <f>'Operational Audit'!#REF!</f>
        <v>#REF!</v>
      </c>
      <c r="D69" s="118"/>
      <c r="E69" s="120"/>
      <c r="F69" s="120"/>
      <c r="G69" s="13"/>
      <c r="H69" s="13"/>
      <c r="I69" s="13"/>
      <c r="J69" s="13"/>
      <c r="K69" s="13"/>
    </row>
    <row r="70" spans="1:11" ht="26.25" customHeight="1">
      <c r="A70" s="13"/>
      <c r="B70" s="26"/>
      <c r="C70" s="16"/>
      <c r="D70" s="119"/>
      <c r="E70" s="121"/>
      <c r="F70" s="121"/>
      <c r="G70" s="13"/>
      <c r="H70" s="13"/>
      <c r="I70" s="13"/>
      <c r="J70" s="13"/>
      <c r="K70" s="13"/>
    </row>
    <row r="71" spans="1:11" ht="18" customHeight="1">
      <c r="A71" s="13"/>
      <c r="B71" s="25" t="e">
        <f>'Operational Audit'!#REF!</f>
        <v>#REF!</v>
      </c>
      <c r="C71" s="14" t="e">
        <f>'Operational Audit'!#REF!</f>
        <v>#REF!</v>
      </c>
      <c r="D71" s="118"/>
      <c r="E71" s="120"/>
      <c r="F71" s="120"/>
      <c r="G71" s="13"/>
      <c r="H71" s="13"/>
      <c r="I71" s="13"/>
      <c r="J71" s="13"/>
      <c r="K71" s="13"/>
    </row>
    <row r="72" spans="1:11" ht="26.25" customHeight="1">
      <c r="A72" s="13"/>
      <c r="B72" s="26"/>
      <c r="C72" s="16"/>
      <c r="D72" s="119"/>
      <c r="E72" s="121"/>
      <c r="F72" s="121"/>
      <c r="G72" s="13"/>
      <c r="H72" s="13"/>
      <c r="I72" s="13"/>
      <c r="J72" s="13"/>
      <c r="K72" s="13"/>
    </row>
    <row r="73" spans="1:11" ht="18" customHeight="1">
      <c r="A73" s="13"/>
      <c r="B73" s="25" t="e">
        <f>'Operational Audit'!#REF!</f>
        <v>#REF!</v>
      </c>
      <c r="C73" s="14" t="e">
        <f>'Operational Audit'!#REF!</f>
        <v>#REF!</v>
      </c>
      <c r="D73" s="118"/>
      <c r="E73" s="120"/>
      <c r="F73" s="120"/>
      <c r="G73" s="13"/>
      <c r="H73" s="13"/>
      <c r="I73" s="13"/>
      <c r="J73" s="13"/>
      <c r="K73" s="13"/>
    </row>
    <row r="74" spans="1:11" ht="26.25" customHeight="1">
      <c r="A74" s="13"/>
      <c r="B74" s="26"/>
      <c r="C74" s="16"/>
      <c r="D74" s="119"/>
      <c r="E74" s="121"/>
      <c r="F74" s="121"/>
      <c r="G74" s="13"/>
      <c r="H74" s="13"/>
      <c r="I74" s="13"/>
      <c r="J74" s="13"/>
      <c r="K74" s="13"/>
    </row>
    <row r="75" spans="1:11" ht="18" customHeight="1">
      <c r="A75" s="13"/>
      <c r="B75" s="25" t="e">
        <f>'Operational Audit'!#REF!</f>
        <v>#REF!</v>
      </c>
      <c r="C75" s="14" t="e">
        <f>'Operational Audit'!#REF!</f>
        <v>#REF!</v>
      </c>
      <c r="D75" s="118"/>
      <c r="E75" s="120"/>
      <c r="F75" s="120"/>
      <c r="G75" s="13"/>
      <c r="H75" s="13"/>
      <c r="I75" s="13"/>
      <c r="J75" s="13"/>
      <c r="K75" s="13"/>
    </row>
    <row r="76" spans="1:11" ht="26.25" customHeight="1">
      <c r="A76" s="13"/>
      <c r="B76" s="26"/>
      <c r="C76" s="16"/>
      <c r="D76" s="119"/>
      <c r="E76" s="121"/>
      <c r="F76" s="121"/>
      <c r="G76" s="13"/>
      <c r="H76" s="13"/>
      <c r="I76" s="13"/>
      <c r="J76" s="13"/>
      <c r="K76" s="13"/>
    </row>
    <row r="77" spans="1:11" ht="18" customHeight="1">
      <c r="A77" s="13"/>
      <c r="B77" s="25" t="e">
        <f>'Operational Audit'!#REF!</f>
        <v>#REF!</v>
      </c>
      <c r="C77" s="14" t="e">
        <f>'Operational Audit'!#REF!</f>
        <v>#REF!</v>
      </c>
      <c r="D77" s="118"/>
      <c r="E77" s="120"/>
      <c r="F77" s="120"/>
      <c r="G77" s="13"/>
      <c r="H77" s="13"/>
      <c r="I77" s="13"/>
      <c r="J77" s="13"/>
      <c r="K77" s="13"/>
    </row>
    <row r="78" spans="1:11" ht="26.25" customHeight="1">
      <c r="A78" s="13"/>
      <c r="B78" s="26"/>
      <c r="C78" s="16"/>
      <c r="D78" s="119"/>
      <c r="E78" s="121"/>
      <c r="F78" s="121"/>
      <c r="G78" s="13"/>
      <c r="H78" s="13"/>
      <c r="I78" s="13"/>
      <c r="J78" s="13"/>
      <c r="K78" s="13"/>
    </row>
    <row r="79" spans="1:11" ht="18" customHeight="1">
      <c r="A79" s="13"/>
      <c r="B79" s="25" t="e">
        <f>'Operational Audit'!#REF!</f>
        <v>#REF!</v>
      </c>
      <c r="C79" s="14" t="e">
        <f>'Operational Audit'!#REF!</f>
        <v>#REF!</v>
      </c>
      <c r="D79" s="118"/>
      <c r="E79" s="120"/>
      <c r="F79" s="120"/>
      <c r="G79" s="13"/>
      <c r="H79" s="13"/>
      <c r="I79" s="13"/>
      <c r="J79" s="13"/>
      <c r="K79" s="13"/>
    </row>
    <row r="80" spans="1:11" ht="26.25" customHeight="1">
      <c r="A80" s="13"/>
      <c r="B80" s="26"/>
      <c r="C80" s="16"/>
      <c r="D80" s="119"/>
      <c r="E80" s="121"/>
      <c r="F80" s="121"/>
      <c r="G80" s="13"/>
      <c r="H80" s="13"/>
      <c r="I80" s="13"/>
      <c r="J80" s="13"/>
      <c r="K80" s="13"/>
    </row>
    <row r="81" spans="1:11" ht="18" customHeight="1">
      <c r="A81" s="13"/>
      <c r="B81" s="25" t="e">
        <f>'Operational Audit'!#REF!</f>
        <v>#REF!</v>
      </c>
      <c r="C81" s="14" t="e">
        <f>'Operational Audit'!#REF!</f>
        <v>#REF!</v>
      </c>
      <c r="D81" s="118"/>
      <c r="E81" s="120"/>
      <c r="F81" s="120"/>
      <c r="G81" s="13"/>
      <c r="H81" s="13"/>
      <c r="I81" s="13"/>
      <c r="J81" s="13"/>
      <c r="K81" s="13"/>
    </row>
    <row r="82" spans="1:11" ht="26.25" customHeight="1">
      <c r="A82" s="13"/>
      <c r="B82" s="26"/>
      <c r="C82" s="16"/>
      <c r="D82" s="119"/>
      <c r="E82" s="121"/>
      <c r="F82" s="121"/>
      <c r="G82" s="13"/>
      <c r="H82" s="13"/>
      <c r="I82" s="13"/>
      <c r="J82" s="13"/>
      <c r="K82" s="13"/>
    </row>
    <row r="83" spans="1:11" ht="18" customHeight="1">
      <c r="A83" s="13"/>
      <c r="B83" s="25" t="e">
        <f>'Operational Audit'!#REF!</f>
        <v>#REF!</v>
      </c>
      <c r="C83" s="14" t="e">
        <f>'Operational Audit'!#REF!</f>
        <v>#REF!</v>
      </c>
      <c r="D83" s="118"/>
      <c r="E83" s="120"/>
      <c r="F83" s="120"/>
      <c r="G83" s="13"/>
      <c r="H83" s="13"/>
      <c r="I83" s="13"/>
      <c r="J83" s="13"/>
      <c r="K83" s="13"/>
    </row>
    <row r="84" spans="1:11" ht="26.25" customHeight="1">
      <c r="A84" s="13"/>
      <c r="B84" s="26"/>
      <c r="C84" s="16"/>
      <c r="D84" s="119"/>
      <c r="E84" s="121"/>
      <c r="F84" s="121"/>
      <c r="G84" s="13"/>
      <c r="H84" s="13"/>
      <c r="I84" s="13"/>
      <c r="J84" s="13"/>
      <c r="K84" s="13"/>
    </row>
    <row r="85" spans="1:11" ht="18" customHeight="1">
      <c r="A85" s="13"/>
      <c r="B85" s="25" t="e">
        <f>'Operational Audit'!#REF!</f>
        <v>#REF!</v>
      </c>
      <c r="C85" s="14" t="e">
        <f>'Operational Audit'!#REF!</f>
        <v>#REF!</v>
      </c>
      <c r="D85" s="118"/>
      <c r="E85" s="120"/>
      <c r="F85" s="120"/>
      <c r="G85" s="13"/>
      <c r="H85" s="13"/>
      <c r="I85" s="13"/>
      <c r="J85" s="13"/>
      <c r="K85" s="13"/>
    </row>
    <row r="86" spans="1:11" ht="26.25" customHeight="1">
      <c r="A86" s="13"/>
      <c r="B86" s="26"/>
      <c r="C86" s="16"/>
      <c r="D86" s="119"/>
      <c r="E86" s="121"/>
      <c r="F86" s="121"/>
      <c r="G86" s="13"/>
      <c r="H86" s="13"/>
      <c r="I86" s="13"/>
      <c r="J86" s="13"/>
      <c r="K86" s="13"/>
    </row>
    <row r="87" spans="1:11" ht="18" customHeight="1">
      <c r="A87" s="13"/>
      <c r="B87" s="25" t="e">
        <f>'Operational Audit'!#REF!</f>
        <v>#REF!</v>
      </c>
      <c r="C87" s="14" t="e">
        <f>'Operational Audit'!#REF!</f>
        <v>#REF!</v>
      </c>
      <c r="D87" s="118"/>
      <c r="E87" s="120"/>
      <c r="F87" s="120"/>
      <c r="G87" s="13"/>
      <c r="H87" s="13"/>
      <c r="I87" s="13"/>
      <c r="J87" s="13"/>
      <c r="K87" s="13"/>
    </row>
    <row r="88" spans="1:11" ht="26.25" customHeight="1">
      <c r="A88" s="13"/>
      <c r="B88" s="26"/>
      <c r="C88" s="16"/>
      <c r="D88" s="119"/>
      <c r="E88" s="121"/>
      <c r="F88" s="121"/>
      <c r="G88" s="13"/>
      <c r="H88" s="13"/>
      <c r="I88" s="13"/>
      <c r="J88" s="13"/>
      <c r="K88" s="13"/>
    </row>
    <row r="89" spans="1:11" ht="18" customHeight="1">
      <c r="A89" s="13"/>
      <c r="B89" s="25" t="e">
        <f>'Operational Audit'!#REF!</f>
        <v>#REF!</v>
      </c>
      <c r="C89" s="14" t="e">
        <f>'Operational Audit'!#REF!</f>
        <v>#REF!</v>
      </c>
      <c r="D89" s="118"/>
      <c r="E89" s="120"/>
      <c r="F89" s="120"/>
      <c r="G89" s="13"/>
      <c r="H89" s="13"/>
      <c r="I89" s="13"/>
      <c r="J89" s="13"/>
      <c r="K89" s="13"/>
    </row>
    <row r="90" spans="1:11" ht="26.25" customHeight="1">
      <c r="A90" s="13"/>
      <c r="B90" s="26"/>
      <c r="C90" s="16"/>
      <c r="D90" s="119"/>
      <c r="E90" s="121"/>
      <c r="F90" s="121"/>
      <c r="G90" s="13"/>
      <c r="H90" s="13"/>
      <c r="I90" s="13"/>
      <c r="J90" s="13"/>
      <c r="K90" s="13"/>
    </row>
    <row r="91" spans="1:11" ht="18" customHeight="1">
      <c r="A91" s="13"/>
      <c r="B91" s="25" t="e">
        <f>'Operational Audit'!#REF!</f>
        <v>#REF!</v>
      </c>
      <c r="C91" s="14" t="e">
        <f>'Operational Audit'!#REF!</f>
        <v>#REF!</v>
      </c>
      <c r="D91" s="118"/>
      <c r="E91" s="120"/>
      <c r="F91" s="120"/>
      <c r="G91" s="13"/>
      <c r="H91" s="13"/>
      <c r="I91" s="13"/>
      <c r="J91" s="13"/>
      <c r="K91" s="13"/>
    </row>
    <row r="92" spans="1:11" ht="26.25" customHeight="1">
      <c r="A92" s="13"/>
      <c r="B92" s="26"/>
      <c r="C92" s="16"/>
      <c r="D92" s="119"/>
      <c r="E92" s="121"/>
      <c r="F92" s="121"/>
      <c r="G92" s="13"/>
      <c r="H92" s="13"/>
      <c r="I92" s="13"/>
      <c r="J92" s="13"/>
      <c r="K92" s="13"/>
    </row>
    <row r="93" spans="1:11" ht="18" customHeight="1">
      <c r="A93" s="13"/>
      <c r="B93" s="25" t="e">
        <f>'Operational Audit'!#REF!</f>
        <v>#REF!</v>
      </c>
      <c r="C93" s="14" t="e">
        <f>'Operational Audit'!#REF!</f>
        <v>#REF!</v>
      </c>
      <c r="D93" s="118"/>
      <c r="E93" s="120"/>
      <c r="F93" s="120"/>
      <c r="G93" s="13"/>
      <c r="H93" s="13"/>
      <c r="I93" s="13"/>
      <c r="J93" s="13"/>
      <c r="K93" s="13"/>
    </row>
    <row r="94" spans="1:11" ht="26.25" customHeight="1">
      <c r="A94" s="13"/>
      <c r="B94" s="26"/>
      <c r="C94" s="16"/>
      <c r="D94" s="119"/>
      <c r="E94" s="121"/>
      <c r="F94" s="121"/>
      <c r="G94" s="13"/>
      <c r="H94" s="13"/>
      <c r="I94" s="13"/>
      <c r="J94" s="13"/>
      <c r="K94" s="13"/>
    </row>
    <row r="95" spans="1:11" ht="18" customHeight="1">
      <c r="A95" s="13"/>
      <c r="B95" s="25" t="e">
        <f>'Operational Audit'!#REF!</f>
        <v>#REF!</v>
      </c>
      <c r="C95" s="14" t="e">
        <f>'Operational Audit'!#REF!</f>
        <v>#REF!</v>
      </c>
      <c r="D95" s="118"/>
      <c r="E95" s="120"/>
      <c r="F95" s="120"/>
      <c r="G95" s="13"/>
      <c r="H95" s="13"/>
      <c r="I95" s="13"/>
      <c r="J95" s="13"/>
      <c r="K95" s="13"/>
    </row>
    <row r="96" spans="1:11" ht="26.25" customHeight="1">
      <c r="A96" s="13"/>
      <c r="B96" s="26"/>
      <c r="C96" s="16"/>
      <c r="D96" s="119"/>
      <c r="E96" s="121"/>
      <c r="F96" s="121"/>
      <c r="G96" s="13"/>
      <c r="H96" s="13"/>
      <c r="I96" s="13"/>
      <c r="J96" s="13"/>
      <c r="K96" s="13"/>
    </row>
    <row r="97" spans="1:11" ht="18" customHeight="1">
      <c r="A97" s="13"/>
      <c r="B97" s="25" t="e">
        <f>'Operational Audit'!#REF!</f>
        <v>#REF!</v>
      </c>
      <c r="C97" s="14" t="e">
        <f>'Operational Audit'!#REF!</f>
        <v>#REF!</v>
      </c>
      <c r="D97" s="118"/>
      <c r="E97" s="120"/>
      <c r="F97" s="120"/>
      <c r="G97" s="13"/>
      <c r="H97" s="13"/>
      <c r="I97" s="13"/>
      <c r="J97" s="13"/>
      <c r="K97" s="13"/>
    </row>
    <row r="98" spans="1:11" ht="26.25" customHeight="1">
      <c r="A98" s="13"/>
      <c r="B98" s="26"/>
      <c r="C98" s="16"/>
      <c r="D98" s="119"/>
      <c r="E98" s="121"/>
      <c r="F98" s="121"/>
      <c r="G98" s="13"/>
      <c r="H98" s="13"/>
      <c r="I98" s="13"/>
      <c r="J98" s="13"/>
      <c r="K98" s="13"/>
    </row>
    <row r="99" spans="1:11" ht="18" customHeight="1">
      <c r="A99" s="13"/>
      <c r="B99" s="25" t="e">
        <f>'Operational Audit'!#REF!</f>
        <v>#REF!</v>
      </c>
      <c r="C99" s="14" t="e">
        <f>'Operational Audit'!#REF!</f>
        <v>#REF!</v>
      </c>
      <c r="D99" s="118"/>
      <c r="E99" s="120"/>
      <c r="F99" s="120"/>
      <c r="G99" s="13"/>
      <c r="H99" s="13"/>
      <c r="I99" s="13"/>
      <c r="J99" s="13"/>
      <c r="K99" s="13"/>
    </row>
    <row r="100" spans="1:11" ht="26.25" customHeight="1">
      <c r="A100" s="13"/>
      <c r="B100" s="26"/>
      <c r="C100" s="16"/>
      <c r="D100" s="119"/>
      <c r="E100" s="121"/>
      <c r="F100" s="121"/>
      <c r="G100" s="13"/>
      <c r="H100" s="13"/>
      <c r="I100" s="13"/>
      <c r="J100" s="13"/>
      <c r="K100" s="13"/>
    </row>
    <row r="101" spans="1:11" ht="18" customHeight="1">
      <c r="A101" s="13"/>
      <c r="B101" s="25" t="e">
        <f>'Operational Audit'!#REF!</f>
        <v>#REF!</v>
      </c>
      <c r="C101" s="14" t="e">
        <f>'Operational Audit'!#REF!</f>
        <v>#REF!</v>
      </c>
      <c r="D101" s="118"/>
      <c r="E101" s="120"/>
      <c r="F101" s="120"/>
      <c r="G101" s="13"/>
      <c r="H101" s="13"/>
      <c r="I101" s="13"/>
      <c r="J101" s="13"/>
      <c r="K101" s="13"/>
    </row>
    <row r="102" spans="1:11" ht="26.25" customHeight="1">
      <c r="A102" s="13"/>
      <c r="B102" s="26"/>
      <c r="C102" s="16"/>
      <c r="D102" s="119"/>
      <c r="E102" s="121"/>
      <c r="F102" s="121"/>
      <c r="G102" s="13"/>
      <c r="H102" s="13"/>
      <c r="I102" s="13"/>
      <c r="J102" s="13"/>
      <c r="K102" s="13"/>
    </row>
    <row r="103" spans="1:11" ht="18" customHeight="1">
      <c r="A103" s="13"/>
      <c r="B103" s="25" t="e">
        <f>'Operational Audit'!#REF!</f>
        <v>#REF!</v>
      </c>
      <c r="C103" s="14" t="e">
        <f>'Operational Audit'!#REF!</f>
        <v>#REF!</v>
      </c>
      <c r="D103" s="118"/>
      <c r="E103" s="120"/>
      <c r="F103" s="120"/>
      <c r="G103" s="13"/>
      <c r="H103" s="13"/>
      <c r="I103" s="13"/>
      <c r="J103" s="13"/>
      <c r="K103" s="13"/>
    </row>
    <row r="104" spans="1:11" ht="26.25" customHeight="1">
      <c r="A104" s="13"/>
      <c r="B104" s="26" t="e">
        <f>'Operational Audit'!#REF!</f>
        <v>#REF!</v>
      </c>
      <c r="C104" s="16" t="e">
        <f>'Operational Audit'!#REF!</f>
        <v>#REF!</v>
      </c>
      <c r="D104" s="119"/>
      <c r="E104" s="121"/>
      <c r="F104" s="121"/>
      <c r="G104" s="13"/>
      <c r="H104" s="13"/>
      <c r="I104" s="13"/>
      <c r="J104" s="13"/>
      <c r="K104" s="13"/>
    </row>
    <row r="105" spans="1:11" ht="26.25" customHeight="1">
      <c r="A105" s="13"/>
      <c r="B105" s="25" t="e">
        <f>'Operational Audit'!#REF!</f>
        <v>#REF!</v>
      </c>
      <c r="C105" s="14" t="e">
        <f>'Operational Audit'!#REF!</f>
        <v>#REF!</v>
      </c>
      <c r="D105" s="37"/>
      <c r="E105" s="38"/>
      <c r="F105" s="38"/>
      <c r="G105" s="13"/>
      <c r="H105" s="13"/>
      <c r="I105" s="13"/>
      <c r="J105" s="13"/>
      <c r="K105" s="13"/>
    </row>
    <row r="106" spans="1:11" ht="26.25" customHeight="1">
      <c r="A106" s="13"/>
      <c r="B106" s="26" t="e">
        <f>'Operational Audit'!#REF!</f>
        <v>#REF!</v>
      </c>
      <c r="C106" s="36"/>
      <c r="D106" s="37"/>
      <c r="E106" s="38"/>
      <c r="F106" s="38"/>
      <c r="G106" s="13"/>
      <c r="H106" s="13"/>
      <c r="I106" s="13"/>
      <c r="J106" s="13"/>
      <c r="K106" s="13"/>
    </row>
    <row r="107" spans="1:11" ht="18" customHeight="1">
      <c r="A107" s="13"/>
      <c r="B107" s="25" t="e">
        <f>'Operational Audit'!#REF!</f>
        <v>#REF!</v>
      </c>
      <c r="C107" s="14" t="e">
        <f>'Operational Audit'!#REF!</f>
        <v>#REF!</v>
      </c>
      <c r="D107" s="118"/>
      <c r="E107" s="120"/>
      <c r="F107" s="120"/>
      <c r="G107" s="13"/>
      <c r="H107" s="13"/>
      <c r="I107" s="13"/>
      <c r="J107" s="13"/>
      <c r="K107" s="13"/>
    </row>
    <row r="108" spans="1:11" ht="26.25" customHeight="1">
      <c r="A108" s="13"/>
      <c r="B108" s="26" t="e">
        <f>'Operational Audit'!#REF!</f>
        <v>#REF!</v>
      </c>
      <c r="C108" s="16"/>
      <c r="D108" s="119"/>
      <c r="E108" s="121"/>
      <c r="F108" s="121"/>
      <c r="G108" s="13"/>
      <c r="H108" s="13"/>
      <c r="I108" s="13"/>
      <c r="J108" s="13"/>
      <c r="K108" s="13"/>
    </row>
    <row r="109" spans="1:11" ht="18" customHeight="1">
      <c r="A109" s="13"/>
      <c r="B109" s="25" t="e">
        <f>'Operational Audit'!#REF!</f>
        <v>#REF!</v>
      </c>
      <c r="C109" s="14" t="e">
        <f>'Operational Audit'!#REF!</f>
        <v>#REF!</v>
      </c>
      <c r="D109" s="118"/>
      <c r="E109" s="120"/>
      <c r="F109" s="120"/>
      <c r="G109" s="13"/>
      <c r="H109" s="13"/>
      <c r="I109" s="13"/>
      <c r="J109" s="13"/>
      <c r="K109" s="13"/>
    </row>
    <row r="110" spans="1:11" ht="26.25" customHeight="1">
      <c r="A110" s="13"/>
      <c r="B110" s="26"/>
      <c r="C110" s="16"/>
      <c r="D110" s="119"/>
      <c r="E110" s="121"/>
      <c r="F110" s="121"/>
      <c r="G110" s="13"/>
      <c r="H110" s="13"/>
      <c r="I110" s="13"/>
      <c r="J110" s="13"/>
      <c r="K110" s="13"/>
    </row>
    <row r="111" spans="1:11" ht="18" customHeight="1">
      <c r="A111" s="13"/>
      <c r="B111" s="25" t="e">
        <f>'Operational Audit'!#REF!</f>
        <v>#REF!</v>
      </c>
      <c r="C111" s="14" t="e">
        <f>'Operational Audit'!#REF!</f>
        <v>#REF!</v>
      </c>
      <c r="D111" s="118"/>
      <c r="E111" s="120"/>
      <c r="F111" s="120"/>
      <c r="G111" s="13"/>
      <c r="H111" s="13"/>
      <c r="I111" s="13"/>
      <c r="J111" s="13"/>
      <c r="K111" s="13"/>
    </row>
    <row r="112" spans="1:11" ht="26.25" customHeight="1">
      <c r="A112" s="13"/>
      <c r="B112" s="26"/>
      <c r="C112" s="16"/>
      <c r="D112" s="119"/>
      <c r="E112" s="121"/>
      <c r="F112" s="121"/>
      <c r="G112" s="13"/>
      <c r="H112" s="13"/>
      <c r="I112" s="13"/>
      <c r="J112" s="13"/>
      <c r="K112" s="13"/>
    </row>
    <row r="113" spans="1:11" ht="18" customHeight="1">
      <c r="A113" s="13"/>
      <c r="B113" s="25" t="e">
        <f>'Operational Audit'!#REF!</f>
        <v>#REF!</v>
      </c>
      <c r="C113" s="14" t="e">
        <f>'Operational Audit'!#REF!</f>
        <v>#REF!</v>
      </c>
      <c r="D113" s="118"/>
      <c r="E113" s="120"/>
      <c r="F113" s="120"/>
      <c r="G113" s="13"/>
      <c r="H113" s="13"/>
      <c r="I113" s="13"/>
      <c r="J113" s="13"/>
      <c r="K113" s="13"/>
    </row>
    <row r="114" spans="1:11" ht="26.25" customHeight="1">
      <c r="A114" s="13"/>
      <c r="B114" s="26"/>
      <c r="C114" s="16"/>
      <c r="D114" s="119"/>
      <c r="E114" s="121"/>
      <c r="F114" s="121"/>
      <c r="G114" s="13"/>
      <c r="H114" s="13"/>
      <c r="I114" s="13"/>
      <c r="J114" s="13"/>
      <c r="K114" s="13"/>
    </row>
    <row r="115" spans="1:11" ht="18" customHeight="1">
      <c r="A115" s="13"/>
      <c r="B115" s="25" t="e">
        <f>'Operational Audit'!#REF!</f>
        <v>#REF!</v>
      </c>
      <c r="C115" s="14" t="e">
        <f>'Operational Audit'!#REF!</f>
        <v>#REF!</v>
      </c>
      <c r="D115" s="118"/>
      <c r="E115" s="120"/>
      <c r="F115" s="120"/>
      <c r="G115" s="13"/>
      <c r="H115" s="13"/>
      <c r="I115" s="13"/>
      <c r="J115" s="13"/>
      <c r="K115" s="13"/>
    </row>
    <row r="116" spans="1:11" ht="26.25" customHeight="1">
      <c r="A116" s="13"/>
      <c r="B116" s="26"/>
      <c r="C116" s="16"/>
      <c r="D116" s="119"/>
      <c r="E116" s="121"/>
      <c r="F116" s="121"/>
      <c r="G116" s="13"/>
      <c r="H116" s="13"/>
      <c r="I116" s="13"/>
      <c r="J116" s="13"/>
      <c r="K116" s="13"/>
    </row>
    <row r="117" spans="1:11" ht="18" customHeight="1">
      <c r="A117" s="13"/>
      <c r="B117" s="25" t="e">
        <f>'Operational Audit'!#REF!</f>
        <v>#REF!</v>
      </c>
      <c r="C117" s="14" t="e">
        <f>'Operational Audit'!#REF!</f>
        <v>#REF!</v>
      </c>
      <c r="D117" s="118"/>
      <c r="E117" s="120"/>
      <c r="F117" s="120"/>
      <c r="G117" s="13"/>
      <c r="H117" s="13"/>
      <c r="I117" s="13"/>
      <c r="J117" s="13"/>
      <c r="K117" s="13"/>
    </row>
    <row r="118" spans="1:11" ht="26.25" customHeight="1">
      <c r="A118" s="13"/>
      <c r="B118" s="26"/>
      <c r="C118" s="16"/>
      <c r="D118" s="119"/>
      <c r="E118" s="121"/>
      <c r="F118" s="121"/>
      <c r="G118" s="13"/>
      <c r="H118" s="13"/>
      <c r="I118" s="13"/>
      <c r="J118" s="13"/>
      <c r="K118" s="13"/>
    </row>
    <row r="119" spans="1:11" ht="18" customHeight="1">
      <c r="A119" s="13"/>
      <c r="B119" s="25" t="e">
        <f>'Operational Audit'!#REF!</f>
        <v>#REF!</v>
      </c>
      <c r="C119" s="14" t="e">
        <f>'Operational Audit'!#REF!</f>
        <v>#REF!</v>
      </c>
      <c r="D119" s="118"/>
      <c r="E119" s="120"/>
      <c r="F119" s="120"/>
      <c r="G119" s="13"/>
      <c r="H119" s="13"/>
      <c r="I119" s="13"/>
      <c r="J119" s="13"/>
      <c r="K119" s="13"/>
    </row>
    <row r="120" spans="1:11" ht="26.25" customHeight="1">
      <c r="A120" s="13"/>
      <c r="B120" s="26"/>
      <c r="C120" s="16"/>
      <c r="D120" s="119"/>
      <c r="E120" s="121"/>
      <c r="F120" s="121"/>
      <c r="G120" s="13"/>
      <c r="H120" s="13"/>
      <c r="I120" s="13"/>
      <c r="J120" s="13"/>
      <c r="K120" s="13"/>
    </row>
    <row r="121" spans="1:11" ht="18" customHeight="1">
      <c r="A121" s="13"/>
      <c r="B121" s="25" t="e">
        <f>'Operational Audit'!#REF!</f>
        <v>#REF!</v>
      </c>
      <c r="C121" s="14" t="e">
        <f>'Operational Audit'!#REF!</f>
        <v>#REF!</v>
      </c>
      <c r="D121" s="118"/>
      <c r="E121" s="120"/>
      <c r="F121" s="120"/>
      <c r="G121" s="13"/>
      <c r="H121" s="13"/>
      <c r="I121" s="13"/>
      <c r="J121" s="13"/>
      <c r="K121" s="13"/>
    </row>
    <row r="122" spans="1:11" ht="26.25" customHeight="1">
      <c r="A122" s="13"/>
      <c r="B122" s="26"/>
      <c r="C122" s="16"/>
      <c r="D122" s="119"/>
      <c r="E122" s="121"/>
      <c r="F122" s="121"/>
      <c r="G122" s="13"/>
      <c r="H122" s="13"/>
      <c r="I122" s="13"/>
      <c r="J122" s="13"/>
      <c r="K122" s="13"/>
    </row>
    <row r="123" spans="1:11" ht="18" customHeight="1">
      <c r="A123" s="13"/>
      <c r="B123" s="25" t="e">
        <f>'Operational Audit'!#REF!</f>
        <v>#REF!</v>
      </c>
      <c r="C123" s="14" t="e">
        <f>'Operational Audit'!#REF!</f>
        <v>#REF!</v>
      </c>
      <c r="D123" s="118"/>
      <c r="E123" s="120"/>
      <c r="F123" s="120"/>
      <c r="G123" s="13"/>
      <c r="H123" s="13"/>
      <c r="I123" s="13"/>
      <c r="J123" s="13"/>
      <c r="K123" s="13"/>
    </row>
    <row r="124" spans="1:11" ht="26.25" customHeight="1">
      <c r="A124" s="13"/>
      <c r="B124" s="26"/>
      <c r="C124" s="16"/>
      <c r="D124" s="119"/>
      <c r="E124" s="121"/>
      <c r="F124" s="121"/>
      <c r="G124" s="13"/>
      <c r="H124" s="13"/>
      <c r="I124" s="13"/>
      <c r="J124" s="13"/>
      <c r="K124" s="13"/>
    </row>
    <row r="125" spans="1:11" ht="18" customHeight="1">
      <c r="A125" s="13"/>
      <c r="B125" s="25" t="e">
        <f>'Operational Audit'!#REF!</f>
        <v>#REF!</v>
      </c>
      <c r="C125" s="14" t="e">
        <f>'Operational Audit'!#REF!</f>
        <v>#REF!</v>
      </c>
      <c r="D125" s="118"/>
      <c r="E125" s="120"/>
      <c r="F125" s="120"/>
      <c r="G125" s="13"/>
      <c r="H125" s="13"/>
      <c r="I125" s="13"/>
      <c r="J125" s="13"/>
      <c r="K125" s="13"/>
    </row>
    <row r="126" spans="1:11" ht="26.25" customHeight="1">
      <c r="A126" s="13"/>
      <c r="B126" s="26"/>
      <c r="C126" s="16"/>
      <c r="D126" s="119"/>
      <c r="E126" s="121"/>
      <c r="F126" s="121"/>
      <c r="G126" s="13"/>
      <c r="H126" s="13"/>
      <c r="I126" s="13"/>
      <c r="J126" s="13"/>
      <c r="K126" s="13"/>
    </row>
    <row r="127" spans="1:11" ht="18" customHeight="1">
      <c r="A127" s="13"/>
      <c r="B127" s="25" t="e">
        <f>'Operational Audit'!#REF!</f>
        <v>#REF!</v>
      </c>
      <c r="C127" s="14" t="e">
        <f>'Operational Audit'!#REF!</f>
        <v>#REF!</v>
      </c>
      <c r="D127" s="118"/>
      <c r="E127" s="120"/>
      <c r="F127" s="120"/>
      <c r="G127" s="13"/>
      <c r="H127" s="13"/>
      <c r="I127" s="13"/>
      <c r="J127" s="13"/>
      <c r="K127" s="13"/>
    </row>
    <row r="128" spans="1:11" ht="26.25" customHeight="1">
      <c r="A128" s="13"/>
      <c r="B128" s="26"/>
      <c r="C128" s="16"/>
      <c r="D128" s="119"/>
      <c r="E128" s="121"/>
      <c r="F128" s="121"/>
      <c r="G128" s="13"/>
      <c r="H128" s="13"/>
      <c r="I128" s="13"/>
      <c r="J128" s="13"/>
      <c r="K128" s="13"/>
    </row>
    <row r="129" spans="1:11" ht="18" customHeight="1">
      <c r="A129" s="13"/>
      <c r="B129" s="25" t="e">
        <f>'Operational Audit'!#REF!</f>
        <v>#REF!</v>
      </c>
      <c r="C129" s="14" t="e">
        <f>'Operational Audit'!#REF!</f>
        <v>#REF!</v>
      </c>
      <c r="D129" s="118"/>
      <c r="E129" s="120"/>
      <c r="F129" s="120"/>
      <c r="G129" s="13"/>
      <c r="H129" s="13"/>
      <c r="I129" s="13"/>
      <c r="J129" s="13"/>
      <c r="K129" s="13"/>
    </row>
    <row r="130" spans="1:11" ht="26.25" customHeight="1">
      <c r="A130" s="13"/>
      <c r="B130" s="26"/>
      <c r="C130" s="16"/>
      <c r="D130" s="119"/>
      <c r="E130" s="121"/>
      <c r="F130" s="121"/>
      <c r="G130" s="13"/>
      <c r="H130" s="13"/>
      <c r="I130" s="13"/>
      <c r="J130" s="13"/>
      <c r="K130" s="13"/>
    </row>
    <row r="131" spans="1:11" ht="18" customHeight="1">
      <c r="A131" s="13"/>
      <c r="B131" s="25" t="e">
        <f>'Operational Audit'!#REF!</f>
        <v>#REF!</v>
      </c>
      <c r="C131" s="14" t="e">
        <f>'Operational Audit'!#REF!</f>
        <v>#REF!</v>
      </c>
      <c r="D131" s="118"/>
      <c r="E131" s="120"/>
      <c r="F131" s="120"/>
      <c r="G131" s="13"/>
      <c r="H131" s="13"/>
      <c r="I131" s="13"/>
      <c r="J131" s="13"/>
      <c r="K131" s="13"/>
    </row>
    <row r="132" spans="1:11" ht="26.25" customHeight="1">
      <c r="A132" s="13"/>
      <c r="B132" s="26"/>
      <c r="C132" s="16"/>
      <c r="D132" s="119"/>
      <c r="E132" s="121"/>
      <c r="F132" s="121"/>
      <c r="G132" s="13"/>
      <c r="H132" s="13"/>
      <c r="I132" s="13"/>
      <c r="J132" s="13"/>
      <c r="K132" s="13"/>
    </row>
    <row r="133" spans="1:11" ht="18" customHeight="1">
      <c r="A133" s="13"/>
      <c r="B133" s="25" t="e">
        <f>'Operational Audit'!#REF!</f>
        <v>#REF!</v>
      </c>
      <c r="C133" s="14" t="e">
        <f>'Operational Audit'!#REF!</f>
        <v>#REF!</v>
      </c>
      <c r="D133" s="118"/>
      <c r="E133" s="120"/>
      <c r="F133" s="120"/>
      <c r="G133" s="13"/>
      <c r="H133" s="13"/>
      <c r="I133" s="13"/>
      <c r="J133" s="13"/>
      <c r="K133" s="13"/>
    </row>
    <row r="134" spans="1:11" ht="26.25" customHeight="1">
      <c r="A134" s="13"/>
      <c r="B134" s="26"/>
      <c r="C134" s="16"/>
      <c r="D134" s="119"/>
      <c r="E134" s="121"/>
      <c r="F134" s="121"/>
      <c r="G134" s="13"/>
      <c r="H134" s="13"/>
      <c r="I134" s="13"/>
      <c r="J134" s="13"/>
      <c r="K134" s="13"/>
    </row>
    <row r="135" spans="1:11" ht="18" customHeight="1">
      <c r="A135" s="13"/>
      <c r="B135" s="25" t="e">
        <f>'Operational Audit'!#REF!</f>
        <v>#REF!</v>
      </c>
      <c r="C135" s="14" t="e">
        <f>'Operational Audit'!#REF!</f>
        <v>#REF!</v>
      </c>
      <c r="D135" s="118"/>
      <c r="E135" s="120"/>
      <c r="F135" s="120"/>
      <c r="G135" s="13"/>
      <c r="H135" s="13"/>
      <c r="I135" s="13"/>
      <c r="J135" s="13"/>
      <c r="K135" s="13"/>
    </row>
    <row r="136" spans="1:11" ht="26.25" customHeight="1">
      <c r="A136" s="13"/>
      <c r="B136" s="26"/>
      <c r="C136" s="16"/>
      <c r="D136" s="119"/>
      <c r="E136" s="121"/>
      <c r="F136" s="121"/>
      <c r="G136" s="13"/>
      <c r="H136" s="13"/>
      <c r="I136" s="13"/>
      <c r="J136" s="13"/>
      <c r="K136" s="13"/>
    </row>
    <row r="137" spans="1:11" ht="18" customHeight="1">
      <c r="A137" s="13"/>
      <c r="B137" s="25" t="e">
        <f>'Operational Audit'!#REF!</f>
        <v>#REF!</v>
      </c>
      <c r="C137" s="14" t="e">
        <f>'Operational Audit'!#REF!</f>
        <v>#REF!</v>
      </c>
      <c r="D137" s="118"/>
      <c r="E137" s="120"/>
      <c r="F137" s="120"/>
      <c r="G137" s="13"/>
      <c r="H137" s="13"/>
      <c r="I137" s="13"/>
      <c r="J137" s="13"/>
      <c r="K137" s="13"/>
    </row>
    <row r="138" spans="1:11" ht="26.25" customHeight="1">
      <c r="A138" s="13"/>
      <c r="B138" s="26"/>
      <c r="C138" s="16"/>
      <c r="D138" s="119"/>
      <c r="E138" s="121"/>
      <c r="F138" s="121"/>
      <c r="G138" s="13"/>
      <c r="H138" s="13"/>
      <c r="I138" s="13"/>
      <c r="J138" s="13"/>
      <c r="K138" s="13"/>
    </row>
    <row r="139" spans="1:11" ht="18" customHeight="1">
      <c r="A139" s="13"/>
      <c r="B139" s="25" t="e">
        <f>'Operational Audit'!#REF!</f>
        <v>#REF!</v>
      </c>
      <c r="C139" s="14" t="e">
        <f>'Operational Audit'!#REF!</f>
        <v>#REF!</v>
      </c>
      <c r="D139" s="118"/>
      <c r="E139" s="120"/>
      <c r="F139" s="120"/>
      <c r="G139" s="13"/>
      <c r="H139" s="13"/>
      <c r="I139" s="13"/>
      <c r="J139" s="13"/>
      <c r="K139" s="13"/>
    </row>
    <row r="140" spans="1:11" ht="26.25" customHeight="1">
      <c r="A140" s="13"/>
      <c r="B140" s="26"/>
      <c r="C140" s="16"/>
      <c r="D140" s="119"/>
      <c r="E140" s="121"/>
      <c r="F140" s="121"/>
      <c r="G140" s="13"/>
      <c r="H140" s="13"/>
      <c r="I140" s="13"/>
      <c r="J140" s="13"/>
      <c r="K140" s="13"/>
    </row>
    <row r="141" spans="1:11" ht="18" customHeight="1">
      <c r="A141" s="13"/>
      <c r="B141" s="25" t="e">
        <f>'Operational Audit'!#REF!</f>
        <v>#REF!</v>
      </c>
      <c r="C141" s="14" t="e">
        <f>'Operational Audit'!#REF!</f>
        <v>#REF!</v>
      </c>
      <c r="D141" s="118"/>
      <c r="E141" s="120"/>
      <c r="F141" s="120"/>
      <c r="G141" s="13"/>
      <c r="H141" s="13"/>
      <c r="I141" s="13"/>
      <c r="J141" s="13"/>
      <c r="K141" s="13"/>
    </row>
    <row r="142" spans="1:11" ht="26.25" customHeight="1">
      <c r="A142" s="13"/>
      <c r="B142" s="26"/>
      <c r="C142" s="16"/>
      <c r="D142" s="119"/>
      <c r="E142" s="121"/>
      <c r="F142" s="121"/>
      <c r="G142" s="13"/>
      <c r="H142" s="13"/>
      <c r="I142" s="13"/>
      <c r="J142" s="13"/>
      <c r="K142" s="13"/>
    </row>
    <row r="143" spans="1:11" ht="18" customHeight="1">
      <c r="A143" s="13"/>
      <c r="B143" s="25" t="e">
        <f>'Operational Audit'!#REF!</f>
        <v>#REF!</v>
      </c>
      <c r="C143" s="14" t="e">
        <f>'Operational Audit'!#REF!</f>
        <v>#REF!</v>
      </c>
      <c r="D143" s="118"/>
      <c r="E143" s="120"/>
      <c r="F143" s="120"/>
      <c r="G143" s="13"/>
      <c r="H143" s="13"/>
      <c r="I143" s="13"/>
      <c r="J143" s="13"/>
      <c r="K143" s="13"/>
    </row>
    <row r="144" spans="1:11" ht="26.25" customHeight="1">
      <c r="A144" s="13"/>
      <c r="B144" s="26"/>
      <c r="C144" s="16"/>
      <c r="D144" s="119"/>
      <c r="E144" s="121"/>
      <c r="F144" s="121"/>
      <c r="G144" s="13"/>
      <c r="H144" s="13"/>
      <c r="I144" s="13"/>
      <c r="J144" s="13"/>
      <c r="K144" s="13"/>
    </row>
    <row r="145" spans="1:11" ht="18" customHeight="1">
      <c r="A145" s="13"/>
      <c r="B145" s="25" t="e">
        <f>'Operational Audit'!#REF!</f>
        <v>#REF!</v>
      </c>
      <c r="C145" s="14" t="e">
        <f>'Operational Audit'!#REF!</f>
        <v>#REF!</v>
      </c>
      <c r="D145" s="118"/>
      <c r="E145" s="120"/>
      <c r="F145" s="120"/>
      <c r="G145" s="13"/>
      <c r="H145" s="13"/>
      <c r="I145" s="13"/>
      <c r="J145" s="13"/>
      <c r="K145" s="13"/>
    </row>
    <row r="146" spans="1:11" ht="26.25" customHeight="1">
      <c r="A146" s="13"/>
      <c r="B146" s="26"/>
      <c r="C146" s="16"/>
      <c r="D146" s="119"/>
      <c r="E146" s="121"/>
      <c r="F146" s="121"/>
      <c r="G146" s="13"/>
      <c r="H146" s="13"/>
      <c r="I146" s="13"/>
      <c r="J146" s="13"/>
      <c r="K146" s="13"/>
    </row>
    <row r="147" spans="1:11" ht="18" customHeight="1">
      <c r="A147" s="13"/>
      <c r="B147" s="25" t="e">
        <f>'Operational Audit'!#REF!</f>
        <v>#REF!</v>
      </c>
      <c r="C147" s="14" t="e">
        <f>'Operational Audit'!#REF!</f>
        <v>#REF!</v>
      </c>
      <c r="D147" s="118"/>
      <c r="E147" s="120"/>
      <c r="F147" s="120"/>
      <c r="G147" s="13"/>
      <c r="H147" s="13"/>
      <c r="I147" s="13"/>
      <c r="J147" s="13"/>
      <c r="K147" s="13"/>
    </row>
    <row r="148" spans="1:11" ht="26.25" customHeight="1">
      <c r="A148" s="13"/>
      <c r="B148" s="26"/>
      <c r="C148" s="16"/>
      <c r="D148" s="119"/>
      <c r="E148" s="121"/>
      <c r="F148" s="121"/>
      <c r="G148" s="13"/>
      <c r="H148" s="13"/>
      <c r="I148" s="13"/>
      <c r="J148" s="13"/>
      <c r="K148" s="13"/>
    </row>
    <row r="149" spans="1:11" ht="18" customHeight="1">
      <c r="A149" s="13"/>
      <c r="B149" s="25" t="e">
        <f>'Operational Audit'!#REF!</f>
        <v>#REF!</v>
      </c>
      <c r="C149" s="14" t="e">
        <f>'Operational Audit'!#REF!</f>
        <v>#REF!</v>
      </c>
      <c r="D149" s="118"/>
      <c r="E149" s="120"/>
      <c r="F149" s="120"/>
      <c r="G149" s="13"/>
      <c r="H149" s="13"/>
      <c r="I149" s="13"/>
      <c r="J149" s="13"/>
      <c r="K149" s="13"/>
    </row>
    <row r="150" spans="1:11" ht="26.25" customHeight="1">
      <c r="A150" s="13"/>
      <c r="B150" s="26"/>
      <c r="C150" s="16"/>
      <c r="D150" s="119"/>
      <c r="E150" s="121"/>
      <c r="F150" s="121"/>
      <c r="G150" s="13"/>
      <c r="H150" s="13"/>
      <c r="I150" s="13"/>
      <c r="J150" s="13"/>
      <c r="K150" s="13"/>
    </row>
    <row r="151" spans="1:11" ht="18" customHeight="1">
      <c r="A151" s="13"/>
      <c r="B151" s="25" t="e">
        <f>'Operational Audit'!#REF!</f>
        <v>#REF!</v>
      </c>
      <c r="C151" s="14" t="e">
        <f>'Operational Audit'!#REF!</f>
        <v>#REF!</v>
      </c>
      <c r="D151" s="118"/>
      <c r="E151" s="120"/>
      <c r="F151" s="120"/>
      <c r="G151" s="13"/>
      <c r="H151" s="13"/>
      <c r="I151" s="13"/>
      <c r="J151" s="13"/>
      <c r="K151" s="13"/>
    </row>
    <row r="152" spans="1:11" ht="26.25" customHeight="1">
      <c r="A152" s="13"/>
      <c r="B152" s="26"/>
      <c r="C152" s="16"/>
      <c r="D152" s="119"/>
      <c r="E152" s="121"/>
      <c r="F152" s="121"/>
      <c r="G152" s="13"/>
      <c r="H152" s="13"/>
      <c r="I152" s="13"/>
      <c r="J152" s="13"/>
      <c r="K152" s="13"/>
    </row>
    <row r="153" spans="1:11" ht="18" customHeight="1">
      <c r="A153" s="13"/>
      <c r="B153" s="25" t="e">
        <f>'Operational Audit'!#REF!</f>
        <v>#REF!</v>
      </c>
      <c r="C153" s="14" t="e">
        <f>'Operational Audit'!#REF!</f>
        <v>#REF!</v>
      </c>
      <c r="D153" s="118"/>
      <c r="E153" s="120"/>
      <c r="F153" s="120"/>
      <c r="G153" s="13"/>
      <c r="H153" s="13"/>
      <c r="I153" s="13"/>
      <c r="J153" s="13"/>
      <c r="K153" s="13"/>
    </row>
    <row r="154" spans="1:11" ht="26.25" customHeight="1">
      <c r="A154" s="13"/>
      <c r="B154" s="26"/>
      <c r="C154" s="16"/>
      <c r="D154" s="119"/>
      <c r="E154" s="121"/>
      <c r="F154" s="121"/>
      <c r="G154" s="13"/>
      <c r="H154" s="13"/>
      <c r="I154" s="13"/>
      <c r="J154" s="13"/>
      <c r="K154" s="13"/>
    </row>
    <row r="155" spans="1:11" ht="18" customHeight="1">
      <c r="A155" s="13"/>
      <c r="B155" s="25" t="e">
        <f>'Operational Audit'!#REF!</f>
        <v>#REF!</v>
      </c>
      <c r="C155" s="14" t="e">
        <f>'Operational Audit'!#REF!</f>
        <v>#REF!</v>
      </c>
      <c r="D155" s="118"/>
      <c r="E155" s="120"/>
      <c r="F155" s="120"/>
      <c r="G155" s="13"/>
      <c r="H155" s="13"/>
      <c r="I155" s="13"/>
      <c r="J155" s="13"/>
      <c r="K155" s="13"/>
    </row>
    <row r="156" spans="1:11" ht="26.25" customHeight="1">
      <c r="A156" s="13"/>
      <c r="B156" s="26"/>
      <c r="C156" s="16"/>
      <c r="D156" s="119"/>
      <c r="E156" s="121"/>
      <c r="F156" s="121"/>
      <c r="G156" s="13"/>
      <c r="H156" s="13"/>
      <c r="I156" s="13"/>
      <c r="J156" s="13"/>
      <c r="K156" s="13"/>
    </row>
    <row r="157" spans="1:11">
      <c r="A157" s="13"/>
      <c r="B157" s="18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>
      <c r="A158" s="13"/>
      <c r="B158" s="18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>
      <c r="A159" s="13"/>
      <c r="B159" s="18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>
      <c r="A160" s="13"/>
      <c r="B160" s="18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>
      <c r="A161" s="13"/>
      <c r="B161" s="18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>
      <c r="A162" s="13"/>
      <c r="B162" s="18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>
      <c r="A163" s="13"/>
      <c r="B163" s="18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>
      <c r="A164" s="13"/>
      <c r="B164" s="18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>
      <c r="A165" s="13"/>
      <c r="B165" s="18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>
      <c r="A166" s="13"/>
      <c r="B166" s="18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>
      <c r="A167" s="13"/>
      <c r="B167" s="18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>
      <c r="A168" s="13"/>
      <c r="B168" s="18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>
      <c r="A169" s="13"/>
      <c r="B169" s="18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>
      <c r="A170" s="13"/>
      <c r="B170" s="18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>
      <c r="A171" s="13"/>
      <c r="B171" s="18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>
      <c r="A172" s="13"/>
      <c r="B172" s="18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>
      <c r="A173" s="13"/>
      <c r="B173" s="18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>
      <c r="A174" s="13"/>
      <c r="B174" s="18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>
      <c r="A175" s="13"/>
      <c r="B175" s="18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>
      <c r="A176" s="13"/>
      <c r="B176" s="18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>
      <c r="A177" s="13"/>
      <c r="B177" s="18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>
      <c r="A178" s="13"/>
      <c r="B178" s="18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>
      <c r="A179" s="13"/>
      <c r="B179" s="18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>
      <c r="A180" s="13"/>
      <c r="B180" s="18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>
      <c r="A181" s="13"/>
      <c r="B181" s="18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>
      <c r="A182" s="13"/>
      <c r="B182" s="18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>
      <c r="A183" s="13"/>
      <c r="B183" s="18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>
      <c r="A184" s="13"/>
      <c r="B184" s="18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>
      <c r="A185" s="13"/>
      <c r="B185" s="18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>
      <c r="A186" s="13"/>
      <c r="B186" s="18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>
      <c r="A187" s="13"/>
      <c r="B187" s="18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>
      <c r="A188" s="13"/>
      <c r="B188" s="18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>
      <c r="A189" s="13"/>
      <c r="B189" s="18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>
      <c r="A190" s="13"/>
      <c r="B190" s="18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>
      <c r="A191" s="13"/>
      <c r="B191" s="18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>
      <c r="A192" s="13"/>
      <c r="B192" s="18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>
      <c r="A193" s="13"/>
      <c r="B193" s="18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>
      <c r="A194" s="13"/>
      <c r="B194" s="18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>
      <c r="A195" s="13"/>
      <c r="B195" s="18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>
      <c r="A196" s="13"/>
      <c r="B196" s="18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>
      <c r="A197" s="13"/>
      <c r="B197" s="18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>
      <c r="A198" s="13"/>
      <c r="B198" s="18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>
      <c r="A199" s="13"/>
      <c r="B199" s="18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>
      <c r="A200" s="13"/>
      <c r="B200" s="18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>
      <c r="A201" s="13"/>
      <c r="B201" s="18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>
      <c r="A202" s="13"/>
      <c r="B202" s="18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>
      <c r="A203" s="13"/>
      <c r="B203" s="18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>
      <c r="A204" s="13"/>
      <c r="B204" s="18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>
      <c r="A205" s="13"/>
      <c r="B205" s="18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>
      <c r="A206" s="13"/>
      <c r="B206" s="18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>
      <c r="A207" s="13"/>
      <c r="B207" s="18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>
      <c r="A208" s="13"/>
      <c r="B208" s="18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>
      <c r="A209" s="13"/>
      <c r="B209" s="18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>
      <c r="A210" s="13"/>
      <c r="B210" s="18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>
      <c r="A211" s="13"/>
      <c r="B211" s="18"/>
      <c r="C211" s="13"/>
      <c r="D211" s="13"/>
      <c r="E211" s="13"/>
      <c r="F211" s="13"/>
      <c r="G211" s="13"/>
      <c r="H211" s="13"/>
      <c r="I211" s="13"/>
      <c r="J211" s="13"/>
      <c r="K211" s="13"/>
    </row>
  </sheetData>
  <mergeCells count="225">
    <mergeCell ref="D5:D6"/>
    <mergeCell ref="E5:E6"/>
    <mergeCell ref="F5:F6"/>
    <mergeCell ref="D151:D152"/>
    <mergeCell ref="E151:E152"/>
    <mergeCell ref="F151:F152"/>
    <mergeCell ref="D153:D154"/>
    <mergeCell ref="E153:E154"/>
    <mergeCell ref="F153:F154"/>
    <mergeCell ref="D139:D140"/>
    <mergeCell ref="E139:E140"/>
    <mergeCell ref="F139:F140"/>
    <mergeCell ref="D141:D142"/>
    <mergeCell ref="E141:E142"/>
    <mergeCell ref="F141:F142"/>
    <mergeCell ref="D143:D144"/>
    <mergeCell ref="E143:E144"/>
    <mergeCell ref="F143:F144"/>
    <mergeCell ref="D133:D134"/>
    <mergeCell ref="E133:E134"/>
    <mergeCell ref="F133:F134"/>
    <mergeCell ref="D135:D136"/>
    <mergeCell ref="E135:E136"/>
    <mergeCell ref="F135:F136"/>
    <mergeCell ref="D155:D156"/>
    <mergeCell ref="E155:E156"/>
    <mergeCell ref="F155:F156"/>
    <mergeCell ref="D145:D146"/>
    <mergeCell ref="E145:E146"/>
    <mergeCell ref="F145:F146"/>
    <mergeCell ref="D147:D148"/>
    <mergeCell ref="E147:E148"/>
    <mergeCell ref="F147:F148"/>
    <mergeCell ref="D149:D150"/>
    <mergeCell ref="E149:E150"/>
    <mergeCell ref="F149:F150"/>
    <mergeCell ref="D137:D138"/>
    <mergeCell ref="E137:E138"/>
    <mergeCell ref="F137:F138"/>
    <mergeCell ref="D127:D128"/>
    <mergeCell ref="E127:E128"/>
    <mergeCell ref="F127:F128"/>
    <mergeCell ref="D129:D130"/>
    <mergeCell ref="E129:E130"/>
    <mergeCell ref="F129:F130"/>
    <mergeCell ref="D131:D132"/>
    <mergeCell ref="E131:E132"/>
    <mergeCell ref="F131:F132"/>
    <mergeCell ref="D121:D122"/>
    <mergeCell ref="E121:E122"/>
    <mergeCell ref="F121:F122"/>
    <mergeCell ref="D123:D124"/>
    <mergeCell ref="E123:E124"/>
    <mergeCell ref="F123:F124"/>
    <mergeCell ref="D125:D126"/>
    <mergeCell ref="E125:E126"/>
    <mergeCell ref="F125:F126"/>
    <mergeCell ref="D115:D116"/>
    <mergeCell ref="E115:E116"/>
    <mergeCell ref="F115:F116"/>
    <mergeCell ref="D117:D118"/>
    <mergeCell ref="E117:E118"/>
    <mergeCell ref="F117:F118"/>
    <mergeCell ref="D119:D120"/>
    <mergeCell ref="E119:E120"/>
    <mergeCell ref="F119:F120"/>
    <mergeCell ref="D109:D110"/>
    <mergeCell ref="E109:E110"/>
    <mergeCell ref="F109:F110"/>
    <mergeCell ref="D111:D112"/>
    <mergeCell ref="E111:E112"/>
    <mergeCell ref="F111:F112"/>
    <mergeCell ref="D113:D114"/>
    <mergeCell ref="E113:E114"/>
    <mergeCell ref="F113:F114"/>
    <mergeCell ref="D101:D102"/>
    <mergeCell ref="E101:E102"/>
    <mergeCell ref="F101:F102"/>
    <mergeCell ref="D103:D104"/>
    <mergeCell ref="E103:E104"/>
    <mergeCell ref="F103:F104"/>
    <mergeCell ref="D107:D108"/>
    <mergeCell ref="E107:E108"/>
    <mergeCell ref="F107:F108"/>
    <mergeCell ref="D95:D96"/>
    <mergeCell ref="E95:E96"/>
    <mergeCell ref="F95:F96"/>
    <mergeCell ref="D97:D98"/>
    <mergeCell ref="E97:E98"/>
    <mergeCell ref="F97:F98"/>
    <mergeCell ref="D99:D100"/>
    <mergeCell ref="E99:E100"/>
    <mergeCell ref="F99:F100"/>
    <mergeCell ref="D89:D90"/>
    <mergeCell ref="E89:E90"/>
    <mergeCell ref="F89:F90"/>
    <mergeCell ref="D91:D92"/>
    <mergeCell ref="E91:E92"/>
    <mergeCell ref="F91:F92"/>
    <mergeCell ref="D93:D94"/>
    <mergeCell ref="E93:E94"/>
    <mergeCell ref="F93:F94"/>
    <mergeCell ref="D13:D14"/>
    <mergeCell ref="E13:E14"/>
    <mergeCell ref="F13:F14"/>
    <mergeCell ref="D15:D16"/>
    <mergeCell ref="E15:E16"/>
    <mergeCell ref="D17:D18"/>
    <mergeCell ref="E17:E18"/>
    <mergeCell ref="D87:D88"/>
    <mergeCell ref="E87:E88"/>
    <mergeCell ref="F87:F88"/>
    <mergeCell ref="D23:D24"/>
    <mergeCell ref="E23:E24"/>
    <mergeCell ref="F15:F16"/>
    <mergeCell ref="F25:F26"/>
    <mergeCell ref="D27:D28"/>
    <mergeCell ref="E27:E28"/>
    <mergeCell ref="F27:F28"/>
    <mergeCell ref="E19:E20"/>
    <mergeCell ref="F31:F32"/>
    <mergeCell ref="D29:D30"/>
    <mergeCell ref="E29:E30"/>
    <mergeCell ref="F29:F30"/>
    <mergeCell ref="D31:D32"/>
    <mergeCell ref="F23:F24"/>
    <mergeCell ref="F7:F8"/>
    <mergeCell ref="D9:D10"/>
    <mergeCell ref="E9:E10"/>
    <mergeCell ref="F9:F10"/>
    <mergeCell ref="D7:D8"/>
    <mergeCell ref="E7:E8"/>
    <mergeCell ref="D11:D12"/>
    <mergeCell ref="E11:E12"/>
    <mergeCell ref="F11:F12"/>
    <mergeCell ref="E31:E32"/>
    <mergeCell ref="F19:F20"/>
    <mergeCell ref="D21:D22"/>
    <mergeCell ref="E21:E22"/>
    <mergeCell ref="F17:F18"/>
    <mergeCell ref="F21:F22"/>
    <mergeCell ref="D19:D20"/>
    <mergeCell ref="D35:D36"/>
    <mergeCell ref="E35:E36"/>
    <mergeCell ref="D25:D26"/>
    <mergeCell ref="E25:E26"/>
    <mergeCell ref="F35:F36"/>
    <mergeCell ref="F33:F34"/>
    <mergeCell ref="D33:D34"/>
    <mergeCell ref="E33:E34"/>
    <mergeCell ref="D47:D48"/>
    <mergeCell ref="D37:D38"/>
    <mergeCell ref="E37:E38"/>
    <mergeCell ref="F37:F38"/>
    <mergeCell ref="D39:D40"/>
    <mergeCell ref="E39:E40"/>
    <mergeCell ref="F39:F40"/>
    <mergeCell ref="E43:E44"/>
    <mergeCell ref="D51:D52"/>
    <mergeCell ref="E51:E52"/>
    <mergeCell ref="F51:F52"/>
    <mergeCell ref="D49:D50"/>
    <mergeCell ref="E49:E50"/>
    <mergeCell ref="F49:F50"/>
    <mergeCell ref="D41:D42"/>
    <mergeCell ref="E41:E42"/>
    <mergeCell ref="F41:F42"/>
    <mergeCell ref="D45:D46"/>
    <mergeCell ref="E45:E46"/>
    <mergeCell ref="E47:E48"/>
    <mergeCell ref="F47:F48"/>
    <mergeCell ref="D43:D44"/>
    <mergeCell ref="F43:F44"/>
    <mergeCell ref="F45:F46"/>
    <mergeCell ref="D57:D58"/>
    <mergeCell ref="E57:E58"/>
    <mergeCell ref="F57:F58"/>
    <mergeCell ref="D59:D60"/>
    <mergeCell ref="E59:E60"/>
    <mergeCell ref="F59:F60"/>
    <mergeCell ref="D67:D68"/>
    <mergeCell ref="E67:E68"/>
    <mergeCell ref="D53:D54"/>
    <mergeCell ref="E53:E54"/>
    <mergeCell ref="F53:F54"/>
    <mergeCell ref="D55:D56"/>
    <mergeCell ref="E55:E56"/>
    <mergeCell ref="F55:F56"/>
    <mergeCell ref="D71:D72"/>
    <mergeCell ref="E71:E72"/>
    <mergeCell ref="F71:F72"/>
    <mergeCell ref="F69:F70"/>
    <mergeCell ref="E69:E70"/>
    <mergeCell ref="F67:F68"/>
    <mergeCell ref="D61:D62"/>
    <mergeCell ref="E61:E62"/>
    <mergeCell ref="F61:F62"/>
    <mergeCell ref="D63:D64"/>
    <mergeCell ref="E63:E64"/>
    <mergeCell ref="F63:F64"/>
    <mergeCell ref="D65:D66"/>
    <mergeCell ref="E65:E66"/>
    <mergeCell ref="F65:F66"/>
    <mergeCell ref="D69:D70"/>
    <mergeCell ref="D85:D86"/>
    <mergeCell ref="E85:E86"/>
    <mergeCell ref="F85:F86"/>
    <mergeCell ref="F83:F84"/>
    <mergeCell ref="D83:D84"/>
    <mergeCell ref="E83:E84"/>
    <mergeCell ref="F79:F80"/>
    <mergeCell ref="D79:D80"/>
    <mergeCell ref="E79:E80"/>
    <mergeCell ref="D81:D82"/>
    <mergeCell ref="E81:E82"/>
    <mergeCell ref="F81:F82"/>
    <mergeCell ref="D77:D78"/>
    <mergeCell ref="D73:D74"/>
    <mergeCell ref="E73:E74"/>
    <mergeCell ref="E75:E76"/>
    <mergeCell ref="F75:F76"/>
    <mergeCell ref="F73:F74"/>
    <mergeCell ref="D75:D76"/>
    <mergeCell ref="E77:E78"/>
    <mergeCell ref="F77:F78"/>
  </mergeCells>
  <phoneticPr fontId="13" type="noConversion"/>
  <pageMargins left="0.5" right="0.5" top="0.5" bottom="0.5" header="0.3" footer="0.3"/>
  <pageSetup scale="91" orientation="portrait" horizontalDpi="4800" r:id="rId1"/>
  <rowBreaks count="1" manualBreakCount="1">
    <brk id="125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178"/>
  <sheetViews>
    <sheetView showGridLines="0" zoomScaleNormal="100" workbookViewId="0">
      <selection activeCell="D4" sqref="D4:E4"/>
    </sheetView>
  </sheetViews>
  <sheetFormatPr defaultColWidth="9.140625" defaultRowHeight="15"/>
  <cols>
    <col min="2" max="2" width="17.42578125" style="43" customWidth="1"/>
    <col min="3" max="3" width="61.7109375" style="35" customWidth="1"/>
    <col min="4" max="4" width="13.28515625" customWidth="1"/>
    <col min="5" max="5" width="57.42578125" style="43" customWidth="1"/>
    <col min="6" max="6" width="17" hidden="1" customWidth="1"/>
    <col min="7" max="8" width="7.42578125" hidden="1" customWidth="1"/>
    <col min="9" max="10" width="7.42578125" customWidth="1"/>
  </cols>
  <sheetData>
    <row r="1" spans="1:9">
      <c r="A1" s="34"/>
      <c r="B1" s="39"/>
      <c r="C1" s="39"/>
      <c r="D1" s="34"/>
      <c r="E1" s="44"/>
      <c r="F1" s="34"/>
      <c r="G1" s="34"/>
      <c r="H1" s="34"/>
      <c r="I1" s="34"/>
    </row>
    <row r="2" spans="1:9" s="71" customFormat="1" ht="35.25" customHeight="1">
      <c r="A2" s="69"/>
      <c r="B2" s="70" t="s">
        <v>289</v>
      </c>
      <c r="D2" s="72"/>
      <c r="E2" s="73"/>
      <c r="F2" s="69"/>
      <c r="G2" s="69"/>
      <c r="H2" s="69"/>
      <c r="I2" s="69"/>
    </row>
    <row r="3" spans="1:9" ht="8.25" customHeight="1">
      <c r="A3" s="34"/>
      <c r="B3" s="40"/>
      <c r="C3" s="7"/>
      <c r="D3" s="7"/>
      <c r="E3" s="45"/>
      <c r="F3" s="34"/>
      <c r="G3" s="34"/>
      <c r="H3" s="34"/>
      <c r="I3" s="34"/>
    </row>
    <row r="4" spans="1:9" ht="20.45" customHeight="1">
      <c r="A4" s="34"/>
      <c r="B4" s="40"/>
      <c r="C4" s="11" t="s">
        <v>290</v>
      </c>
      <c r="D4" s="126">
        <f>'Operational Audit'!D8:E8</f>
        <v>0</v>
      </c>
      <c r="E4" s="127"/>
      <c r="F4" s="34"/>
      <c r="G4" s="34"/>
      <c r="H4" s="34"/>
      <c r="I4" s="34"/>
    </row>
    <row r="5" spans="1:9" ht="20.45" customHeight="1">
      <c r="A5" s="34"/>
      <c r="B5" s="40"/>
      <c r="C5" s="11" t="s">
        <v>291</v>
      </c>
      <c r="D5" s="128"/>
      <c r="E5" s="129"/>
      <c r="F5" s="34"/>
      <c r="G5" s="34"/>
      <c r="H5" s="34"/>
      <c r="I5" s="34"/>
    </row>
    <row r="6" spans="1:9" ht="20.45" customHeight="1">
      <c r="A6" s="34"/>
      <c r="B6" s="40"/>
      <c r="C6" s="11" t="s">
        <v>292</v>
      </c>
      <c r="D6" s="124"/>
      <c r="E6" s="125"/>
      <c r="F6" s="34"/>
      <c r="G6" s="34"/>
      <c r="H6" s="34"/>
      <c r="I6" s="34"/>
    </row>
    <row r="7" spans="1:9" ht="23.45" customHeight="1">
      <c r="A7" s="34"/>
      <c r="B7" s="15" t="s">
        <v>283</v>
      </c>
      <c r="D7" s="4"/>
      <c r="E7" s="46"/>
      <c r="F7" s="34"/>
      <c r="G7" s="34"/>
      <c r="H7" s="34"/>
      <c r="I7" s="34"/>
    </row>
    <row r="8" spans="1:9" ht="24" customHeight="1">
      <c r="A8" s="34"/>
      <c r="B8" s="47" t="s">
        <v>284</v>
      </c>
      <c r="C8" s="48" t="s">
        <v>293</v>
      </c>
      <c r="D8" s="49" t="s">
        <v>294</v>
      </c>
      <c r="E8" s="50" t="s">
        <v>295</v>
      </c>
      <c r="F8" s="34"/>
      <c r="G8" s="34"/>
      <c r="H8" s="34"/>
      <c r="I8" s="34"/>
    </row>
    <row r="9" spans="1:9" ht="40.35" customHeight="1">
      <c r="A9" s="34"/>
      <c r="B9" s="51" t="str">
        <f>'Audit Results and Action Plan'!B5</f>
        <v>Pro Shop</v>
      </c>
      <c r="C9" s="51" t="str">
        <f>'Audit Results and Action Plan'!C5</f>
        <v>Staff in uniform with name tag</v>
      </c>
      <c r="D9" s="59"/>
      <c r="E9" s="52"/>
      <c r="F9" s="34"/>
      <c r="G9" s="34"/>
      <c r="H9" s="34"/>
      <c r="I9" s="34"/>
    </row>
    <row r="10" spans="1:9" ht="38.450000000000003" customHeight="1">
      <c r="A10" s="34"/>
      <c r="B10" s="51" t="str">
        <f>'Audit Results and Action Plan'!B7</f>
        <v>Pro Shop</v>
      </c>
      <c r="C10" s="51" t="str">
        <f>'Audit Results and Action Plan'!C7</f>
        <v>All light bulbs are working</v>
      </c>
      <c r="D10" s="59"/>
      <c r="E10" s="52"/>
      <c r="F10" s="34"/>
      <c r="G10" s="34"/>
      <c r="H10" s="34"/>
      <c r="I10" s="34"/>
    </row>
    <row r="11" spans="1:9" ht="38.450000000000003" customHeight="1">
      <c r="A11" s="34"/>
      <c r="B11" s="51" t="str">
        <f>'Audit Results and Action Plan'!B9</f>
        <v>Driving Range</v>
      </c>
      <c r="C11" s="51" t="str">
        <f>'Audit Results and Action Plan'!C9</f>
        <v xml:space="preserve">Range balls are in good condition </v>
      </c>
      <c r="D11" s="59"/>
      <c r="E11" s="52"/>
      <c r="F11" s="34"/>
      <c r="G11" s="34"/>
      <c r="H11" s="34"/>
      <c r="I11" s="34"/>
    </row>
    <row r="12" spans="1:9" ht="38.450000000000003" customHeight="1">
      <c r="A12" s="34"/>
      <c r="B12" s="51" t="str">
        <f>'Audit Results and Action Plan'!B11</f>
        <v>Golf Carts</v>
      </c>
      <c r="C12" s="51" t="str">
        <f>'Audit Results and Action Plan'!C11</f>
        <v>Cart rotation plan in place</v>
      </c>
      <c r="D12" s="59"/>
      <c r="E12" s="52"/>
      <c r="F12" s="34"/>
      <c r="G12" s="34"/>
      <c r="H12" s="34"/>
      <c r="I12" s="34"/>
    </row>
    <row r="13" spans="1:9" ht="38.450000000000003" customHeight="1">
      <c r="A13" s="34"/>
      <c r="B13" s="51" t="str">
        <f>'Audit Results and Action Plan'!B13</f>
        <v>Restrooms/ Locker Rooms</v>
      </c>
      <c r="C13" s="51" t="str">
        <f>'Audit Results and Action Plan'!C13</f>
        <v>Doors and walls clean</v>
      </c>
      <c r="D13" s="59"/>
      <c r="E13" s="52"/>
      <c r="F13" s="34"/>
      <c r="G13" s="34"/>
      <c r="H13" s="34"/>
      <c r="I13" s="34"/>
    </row>
    <row r="14" spans="1:9" ht="38.450000000000003" customHeight="1">
      <c r="A14" s="34"/>
      <c r="B14" s="51" t="str">
        <f>'Audit Results and Action Plan'!B15</f>
        <v>Administrative</v>
      </c>
      <c r="C14" s="51" t="str">
        <f>'Audit Results and Action Plan'!C15</f>
        <v>Safe is locked and secured</v>
      </c>
      <c r="D14" s="59"/>
      <c r="E14" s="52"/>
      <c r="F14" s="34"/>
      <c r="G14" s="34"/>
      <c r="H14" s="34"/>
      <c r="I14" s="34"/>
    </row>
    <row r="15" spans="1:9" ht="38.450000000000003" customHeight="1">
      <c r="A15" s="34"/>
      <c r="B15" s="51" t="str">
        <f>'Audit Results and Action Plan'!B17</f>
        <v>Administrative</v>
      </c>
      <c r="C15" s="51" t="str">
        <f>'Audit Results and Action Plan'!C17</f>
        <v>Safe is locked and secured</v>
      </c>
      <c r="D15" s="59"/>
      <c r="E15" s="52"/>
      <c r="F15" s="34"/>
      <c r="G15" s="34"/>
      <c r="H15" s="34"/>
      <c r="I15" s="34"/>
    </row>
    <row r="16" spans="1:9" ht="38.450000000000003" customHeight="1">
      <c r="A16" s="34"/>
      <c r="B16" s="51" t="str">
        <f>'Audit Results and Action Plan'!B19</f>
        <v>Food Service</v>
      </c>
      <c r="C16" s="51" t="str">
        <f>'Audit Results and Action Plan'!C19</f>
        <v>Vents clean</v>
      </c>
      <c r="D16" s="59"/>
      <c r="E16" s="52"/>
      <c r="F16" s="34"/>
      <c r="G16" s="34"/>
      <c r="H16" s="34"/>
      <c r="I16" s="34"/>
    </row>
    <row r="17" spans="1:9" ht="38.450000000000003" customHeight="1">
      <c r="A17" s="34"/>
      <c r="B17" s="51" t="str">
        <f>'Audit Results and Action Plan'!B21</f>
        <v>Food Service</v>
      </c>
      <c r="C17" s="51" t="str">
        <f>'Audit Results and Action Plan'!C21</f>
        <v>Customer tables and chairs clean and orderly</v>
      </c>
      <c r="D17" s="59"/>
      <c r="E17" s="52"/>
      <c r="F17" s="34"/>
      <c r="G17" s="34"/>
      <c r="H17" s="34"/>
      <c r="I17" s="34"/>
    </row>
    <row r="18" spans="1:9" ht="38.450000000000003" customHeight="1">
      <c r="A18" s="34"/>
      <c r="B18" s="51" t="str">
        <f>'Audit Results and Action Plan'!B23</f>
        <v>Food Safety</v>
      </c>
      <c r="C18" s="51" t="str">
        <f>'Audit Results and Action Plan'!C23</f>
        <v>Hair restraints worn in food service areas</v>
      </c>
      <c r="D18" s="59"/>
      <c r="E18" s="52"/>
      <c r="F18" s="34"/>
      <c r="G18" s="34"/>
      <c r="H18" s="34"/>
      <c r="I18" s="34"/>
    </row>
    <row r="19" spans="1:9" ht="38.450000000000003" customHeight="1">
      <c r="A19" s="34"/>
      <c r="B19" s="51" t="str">
        <f>'Audit Results and Action Plan'!B25</f>
        <v>Golf Course</v>
      </c>
      <c r="C19" s="51" t="str">
        <f>'Audit Results and Action Plan'!C25</f>
        <v>Ball washers clean with towels</v>
      </c>
      <c r="D19" s="59"/>
      <c r="E19" s="52"/>
      <c r="F19" s="34"/>
      <c r="G19" s="34"/>
      <c r="H19" s="34"/>
      <c r="I19" s="34"/>
    </row>
    <row r="20" spans="1:9" ht="38.450000000000003" customHeight="1">
      <c r="A20" s="34"/>
      <c r="B20" s="51" t="str">
        <f>'Audit Results and Action Plan'!B27</f>
        <v>Golf Course</v>
      </c>
      <c r="C20" s="51" t="str">
        <f>'Audit Results and Action Plan'!C27</f>
        <v>Irrigation house clean and orderly</v>
      </c>
      <c r="D20" s="59"/>
      <c r="E20" s="52"/>
      <c r="F20" s="34"/>
      <c r="G20" s="34"/>
      <c r="H20" s="34"/>
      <c r="I20" s="34"/>
    </row>
    <row r="21" spans="1:9" ht="38.450000000000003" customHeight="1">
      <c r="A21" s="34"/>
      <c r="B21" s="51" t="str">
        <f>'Audit Results and Action Plan'!B29</f>
        <v>Maintenance</v>
      </c>
      <c r="C21" s="51" t="str">
        <f>'Audit Results and Action Plan'!C29</f>
        <v>Chemicals are stored, organized, and inventoried</v>
      </c>
      <c r="D21" s="59"/>
      <c r="E21" s="52"/>
      <c r="F21" s="34"/>
      <c r="G21" s="34"/>
      <c r="H21" s="34"/>
      <c r="I21" s="34"/>
    </row>
    <row r="22" spans="1:9" ht="38.450000000000003" customHeight="1">
      <c r="A22" s="34"/>
      <c r="B22" s="51" t="str">
        <f>'Audit Results and Action Plan'!B31</f>
        <v>Clubhouse Grounds</v>
      </c>
      <c r="C22" s="51" t="str">
        <f>'Audit Results and Action Plan'!C31</f>
        <v>Landscaping in good condition</v>
      </c>
      <c r="D22" s="59"/>
      <c r="E22" s="52"/>
      <c r="F22" s="34"/>
      <c r="G22" s="34"/>
      <c r="H22" s="34"/>
      <c r="I22" s="34"/>
    </row>
    <row r="23" spans="1:9" ht="38.450000000000003" customHeight="1">
      <c r="A23" s="34"/>
      <c r="B23" s="51" t="str">
        <f>'Audit Results and Action Plan'!B33</f>
        <v>Pool</v>
      </c>
      <c r="C23" s="51" t="str">
        <f>'Audit Results and Action Plan'!C33</f>
        <v>Pool deck is power washed regularly</v>
      </c>
      <c r="D23" s="59"/>
      <c r="E23" s="52"/>
      <c r="F23" s="34"/>
      <c r="G23" s="34"/>
      <c r="H23" s="34"/>
      <c r="I23" s="34"/>
    </row>
    <row r="24" spans="1:9" ht="38.450000000000003" customHeight="1">
      <c r="A24" s="34"/>
      <c r="B24" s="51" t="str">
        <f>'Audit Results and Action Plan'!B35</f>
        <v>Tennis</v>
      </c>
      <c r="C24" s="51" t="str">
        <f>'Audit Results and Action Plan'!C35</f>
        <v>Nets are in good shape</v>
      </c>
      <c r="D24" s="59"/>
      <c r="E24" s="52"/>
      <c r="F24" s="34"/>
      <c r="G24" s="34"/>
      <c r="H24" s="34"/>
      <c r="I24" s="34"/>
    </row>
    <row r="25" spans="1:9" ht="38.450000000000003" customHeight="1">
      <c r="A25" s="34"/>
      <c r="B25" s="51" t="str">
        <f>'Audit Results and Action Plan'!B37</f>
        <v/>
      </c>
      <c r="C25" s="51" t="str">
        <f>'Audit Results and Action Plan'!C37</f>
        <v/>
      </c>
      <c r="D25" s="59"/>
      <c r="E25" s="52"/>
      <c r="F25" s="34"/>
      <c r="G25" s="34"/>
      <c r="H25" s="34"/>
      <c r="I25" s="34"/>
    </row>
    <row r="26" spans="1:9" ht="38.450000000000003" customHeight="1">
      <c r="A26" s="34"/>
      <c r="B26" s="51" t="str">
        <f>'Audit Results and Action Plan'!B39</f>
        <v/>
      </c>
      <c r="C26" s="51" t="str">
        <f>'Audit Results and Action Plan'!C39</f>
        <v/>
      </c>
      <c r="D26" s="59"/>
      <c r="E26" s="52"/>
      <c r="F26" s="34"/>
      <c r="G26" s="34"/>
      <c r="H26" s="34"/>
      <c r="I26" s="34"/>
    </row>
    <row r="27" spans="1:9" ht="38.450000000000003" customHeight="1">
      <c r="A27" s="34"/>
      <c r="B27" s="51" t="str">
        <f>'Audit Results and Action Plan'!B41</f>
        <v/>
      </c>
      <c r="C27" s="51" t="str">
        <f>'Audit Results and Action Plan'!C41</f>
        <v/>
      </c>
      <c r="D27" s="59"/>
      <c r="E27" s="52"/>
      <c r="F27" s="34"/>
      <c r="G27" s="34"/>
      <c r="H27" s="34"/>
      <c r="I27" s="34"/>
    </row>
    <row r="28" spans="1:9" ht="38.450000000000003" customHeight="1">
      <c r="A28" s="34"/>
      <c r="B28" s="51" t="str">
        <f>'Audit Results and Action Plan'!B43</f>
        <v/>
      </c>
      <c r="C28" s="51" t="str">
        <f>'Audit Results and Action Plan'!C43</f>
        <v/>
      </c>
      <c r="D28" s="59"/>
      <c r="E28" s="52"/>
      <c r="F28" s="34"/>
      <c r="G28" s="34"/>
      <c r="H28" s="34"/>
      <c r="I28" s="34"/>
    </row>
    <row r="29" spans="1:9" ht="38.450000000000003" customHeight="1">
      <c r="A29" s="34"/>
      <c r="B29" s="51" t="str">
        <f>'Audit Results and Action Plan'!B45</f>
        <v/>
      </c>
      <c r="C29" s="51" t="str">
        <f>'Audit Results and Action Plan'!C45</f>
        <v/>
      </c>
      <c r="D29" s="59"/>
      <c r="E29" s="52"/>
      <c r="F29" s="34"/>
      <c r="G29" s="34"/>
      <c r="H29" s="34"/>
      <c r="I29" s="34"/>
    </row>
    <row r="30" spans="1:9" ht="38.450000000000003" customHeight="1">
      <c r="A30" s="34"/>
      <c r="B30" s="51" t="e">
        <f>'Audit Results and Action Plan'!B47</f>
        <v>#REF!</v>
      </c>
      <c r="C30" s="51" t="e">
        <f>'Audit Results and Action Plan'!C47</f>
        <v>#REF!</v>
      </c>
      <c r="D30" s="59"/>
      <c r="E30" s="52"/>
      <c r="F30" s="34"/>
      <c r="G30" s="34"/>
      <c r="H30" s="34"/>
      <c r="I30" s="34"/>
    </row>
    <row r="31" spans="1:9" ht="38.450000000000003" customHeight="1">
      <c r="A31" s="34"/>
      <c r="B31" s="51" t="e">
        <f>'Audit Results and Action Plan'!B49</f>
        <v>#REF!</v>
      </c>
      <c r="C31" s="51" t="e">
        <f>'Audit Results and Action Plan'!C49</f>
        <v>#REF!</v>
      </c>
      <c r="D31" s="59"/>
      <c r="E31" s="52"/>
      <c r="F31" s="34"/>
      <c r="G31" s="34"/>
      <c r="H31" s="34"/>
      <c r="I31" s="34"/>
    </row>
    <row r="32" spans="1:9" ht="38.450000000000003" customHeight="1">
      <c r="A32" s="34"/>
      <c r="B32" s="51" t="e">
        <f>'Audit Results and Action Plan'!B51</f>
        <v>#REF!</v>
      </c>
      <c r="C32" s="51" t="e">
        <f>'Audit Results and Action Plan'!C51</f>
        <v>#REF!</v>
      </c>
      <c r="D32" s="59"/>
      <c r="E32" s="52"/>
      <c r="F32" s="34"/>
      <c r="G32" s="34"/>
      <c r="H32" s="34"/>
      <c r="I32" s="34"/>
    </row>
    <row r="33" spans="1:9" ht="38.450000000000003" customHeight="1">
      <c r="A33" s="34"/>
      <c r="B33" s="51" t="e">
        <f>'Audit Results and Action Plan'!B53</f>
        <v>#REF!</v>
      </c>
      <c r="C33" s="51" t="e">
        <f>'Audit Results and Action Plan'!C53</f>
        <v>#REF!</v>
      </c>
      <c r="D33" s="59"/>
      <c r="E33" s="52"/>
      <c r="F33" s="34"/>
      <c r="G33" s="34"/>
      <c r="H33" s="34"/>
      <c r="I33" s="34"/>
    </row>
    <row r="34" spans="1:9" ht="38.450000000000003" customHeight="1">
      <c r="A34" s="34"/>
      <c r="B34" s="51" t="e">
        <f>'Audit Results and Action Plan'!B55</f>
        <v>#REF!</v>
      </c>
      <c r="C34" s="51" t="e">
        <f>'Audit Results and Action Plan'!C55</f>
        <v>#REF!</v>
      </c>
      <c r="D34" s="59"/>
      <c r="E34" s="52"/>
      <c r="F34" s="34"/>
      <c r="G34" s="34"/>
      <c r="H34" s="34"/>
      <c r="I34" s="34"/>
    </row>
    <row r="35" spans="1:9" ht="38.450000000000003" customHeight="1">
      <c r="A35" s="34"/>
      <c r="B35" s="51" t="e">
        <f>'Audit Results and Action Plan'!B57</f>
        <v>#REF!</v>
      </c>
      <c r="C35" s="51" t="e">
        <f>'Audit Results and Action Plan'!C57</f>
        <v>#REF!</v>
      </c>
      <c r="D35" s="59"/>
      <c r="E35" s="52"/>
      <c r="F35" s="34"/>
      <c r="G35" s="34"/>
      <c r="H35" s="34"/>
      <c r="I35" s="34"/>
    </row>
    <row r="36" spans="1:9" ht="38.450000000000003" customHeight="1">
      <c r="A36" s="34"/>
      <c r="B36" s="51" t="e">
        <f>'Audit Results and Action Plan'!B59</f>
        <v>#REF!</v>
      </c>
      <c r="C36" s="51" t="e">
        <f>'Audit Results and Action Plan'!C59</f>
        <v>#REF!</v>
      </c>
      <c r="D36" s="59"/>
      <c r="E36" s="52"/>
      <c r="F36" s="34"/>
      <c r="G36" s="34"/>
      <c r="H36" s="34"/>
      <c r="I36" s="34"/>
    </row>
    <row r="37" spans="1:9" ht="38.450000000000003" customHeight="1">
      <c r="A37" s="34"/>
      <c r="B37" s="51" t="e">
        <f>'Audit Results and Action Plan'!B61</f>
        <v>#REF!</v>
      </c>
      <c r="C37" s="51" t="e">
        <f>'Audit Results and Action Plan'!C61</f>
        <v>#REF!</v>
      </c>
      <c r="D37" s="59"/>
      <c r="E37" s="52"/>
      <c r="F37" s="34"/>
      <c r="G37" s="34"/>
      <c r="H37" s="34"/>
      <c r="I37" s="34"/>
    </row>
    <row r="38" spans="1:9" ht="38.450000000000003" customHeight="1">
      <c r="A38" s="34"/>
      <c r="B38" s="51" t="e">
        <f>'Audit Results and Action Plan'!B63</f>
        <v>#REF!</v>
      </c>
      <c r="C38" s="51" t="e">
        <f>'Audit Results and Action Plan'!C63</f>
        <v>#REF!</v>
      </c>
      <c r="D38" s="59"/>
      <c r="E38" s="52"/>
      <c r="F38" s="34"/>
      <c r="G38" s="34"/>
      <c r="H38" s="34"/>
      <c r="I38" s="34"/>
    </row>
    <row r="39" spans="1:9" ht="38.450000000000003" customHeight="1">
      <c r="A39" s="34"/>
      <c r="B39" s="51" t="e">
        <f>'Audit Results and Action Plan'!B65</f>
        <v>#REF!</v>
      </c>
      <c r="C39" s="51" t="e">
        <f>'Audit Results and Action Plan'!C65</f>
        <v>#REF!</v>
      </c>
      <c r="D39" s="59"/>
      <c r="E39" s="52"/>
      <c r="F39" s="34"/>
      <c r="G39" s="34"/>
      <c r="H39" s="34"/>
      <c r="I39" s="34"/>
    </row>
    <row r="40" spans="1:9" ht="38.450000000000003" customHeight="1">
      <c r="A40" s="34"/>
      <c r="B40" s="51" t="e">
        <f>'Audit Results and Action Plan'!B67</f>
        <v>#REF!</v>
      </c>
      <c r="C40" s="51" t="e">
        <f>'Audit Results and Action Plan'!C67</f>
        <v>#REF!</v>
      </c>
      <c r="D40" s="59"/>
      <c r="E40" s="52"/>
      <c r="F40" s="34"/>
      <c r="G40" s="34"/>
      <c r="H40" s="34"/>
      <c r="I40" s="34"/>
    </row>
    <row r="41" spans="1:9" ht="38.450000000000003" customHeight="1">
      <c r="A41" s="34"/>
      <c r="B41" s="51" t="e">
        <f>'Audit Results and Action Plan'!B69</f>
        <v>#REF!</v>
      </c>
      <c r="C41" s="51" t="e">
        <f>'Audit Results and Action Plan'!C69</f>
        <v>#REF!</v>
      </c>
      <c r="D41" s="59"/>
      <c r="E41" s="52"/>
      <c r="F41" s="34"/>
      <c r="G41" s="34"/>
      <c r="H41" s="34"/>
      <c r="I41" s="34"/>
    </row>
    <row r="42" spans="1:9" ht="38.450000000000003" customHeight="1">
      <c r="A42" s="34"/>
      <c r="B42" s="51" t="e">
        <f>'Audit Results and Action Plan'!B71</f>
        <v>#REF!</v>
      </c>
      <c r="C42" s="51" t="e">
        <f>'Audit Results and Action Plan'!C71</f>
        <v>#REF!</v>
      </c>
      <c r="D42" s="59"/>
      <c r="E42" s="52"/>
      <c r="F42" s="34"/>
      <c r="G42" s="34"/>
      <c r="H42" s="34"/>
      <c r="I42" s="34"/>
    </row>
    <row r="43" spans="1:9" ht="38.450000000000003" customHeight="1">
      <c r="A43" s="34"/>
      <c r="B43" s="51" t="e">
        <f>'Audit Results and Action Plan'!B73</f>
        <v>#REF!</v>
      </c>
      <c r="C43" s="51" t="e">
        <f>'Audit Results and Action Plan'!C73</f>
        <v>#REF!</v>
      </c>
      <c r="D43" s="59"/>
      <c r="E43" s="52"/>
      <c r="F43" s="34"/>
      <c r="G43" s="34"/>
      <c r="H43" s="34"/>
      <c r="I43" s="34"/>
    </row>
    <row r="44" spans="1:9" ht="38.450000000000003" customHeight="1">
      <c r="A44" s="34"/>
      <c r="B44" s="51" t="e">
        <f>'Audit Results and Action Plan'!B75</f>
        <v>#REF!</v>
      </c>
      <c r="C44" s="51" t="e">
        <f>'Audit Results and Action Plan'!C75</f>
        <v>#REF!</v>
      </c>
      <c r="D44" s="59"/>
      <c r="E44" s="52"/>
      <c r="F44" s="34"/>
      <c r="G44" s="34"/>
      <c r="H44" s="34"/>
      <c r="I44" s="34"/>
    </row>
    <row r="45" spans="1:9" ht="38.450000000000003" customHeight="1">
      <c r="A45" s="34"/>
      <c r="B45" s="51" t="e">
        <f>'Audit Results and Action Plan'!B77</f>
        <v>#REF!</v>
      </c>
      <c r="C45" s="51" t="e">
        <f>'Audit Results and Action Plan'!C77</f>
        <v>#REF!</v>
      </c>
      <c r="D45" s="59"/>
      <c r="E45" s="52"/>
      <c r="F45" s="34"/>
      <c r="G45" s="34"/>
      <c r="H45" s="34"/>
      <c r="I45" s="34"/>
    </row>
    <row r="46" spans="1:9" ht="38.450000000000003" customHeight="1">
      <c r="A46" s="34"/>
      <c r="B46" s="51" t="e">
        <f>'Audit Results and Action Plan'!B79</f>
        <v>#REF!</v>
      </c>
      <c r="C46" s="51" t="e">
        <f>'Audit Results and Action Plan'!C79</f>
        <v>#REF!</v>
      </c>
      <c r="D46" s="59"/>
      <c r="E46" s="52"/>
      <c r="F46" s="34"/>
      <c r="G46" s="34"/>
      <c r="H46" s="34"/>
      <c r="I46" s="34"/>
    </row>
    <row r="47" spans="1:9" ht="38.450000000000003" customHeight="1">
      <c r="A47" s="34"/>
      <c r="B47" s="51" t="e">
        <f>'Audit Results and Action Plan'!B81</f>
        <v>#REF!</v>
      </c>
      <c r="C47" s="51" t="e">
        <f>'Audit Results and Action Plan'!C81</f>
        <v>#REF!</v>
      </c>
      <c r="D47" s="59"/>
      <c r="E47" s="52"/>
      <c r="F47" s="34"/>
      <c r="G47" s="34"/>
      <c r="H47" s="34"/>
      <c r="I47" s="34"/>
    </row>
    <row r="48" spans="1:9" ht="38.450000000000003" customHeight="1">
      <c r="A48" s="34"/>
      <c r="B48" s="51" t="e">
        <f>'Audit Results and Action Plan'!B83</f>
        <v>#REF!</v>
      </c>
      <c r="C48" s="51" t="e">
        <f>'Audit Results and Action Plan'!C83</f>
        <v>#REF!</v>
      </c>
      <c r="D48" s="59"/>
      <c r="E48" s="52"/>
      <c r="F48" s="34"/>
      <c r="G48" s="34"/>
      <c r="H48" s="34"/>
      <c r="I48" s="34"/>
    </row>
    <row r="49" spans="1:9" ht="38.450000000000003" customHeight="1">
      <c r="A49" s="34"/>
      <c r="B49" s="51" t="e">
        <f>'Audit Results and Action Plan'!B85</f>
        <v>#REF!</v>
      </c>
      <c r="C49" s="51" t="e">
        <f>'Audit Results and Action Plan'!C85</f>
        <v>#REF!</v>
      </c>
      <c r="D49" s="59"/>
      <c r="E49" s="52"/>
      <c r="F49" s="34"/>
      <c r="G49" s="34"/>
      <c r="H49" s="34"/>
      <c r="I49" s="34"/>
    </row>
    <row r="50" spans="1:9" ht="38.450000000000003" customHeight="1">
      <c r="A50" s="34"/>
      <c r="B50" s="51" t="e">
        <f>'Audit Results and Action Plan'!B87</f>
        <v>#REF!</v>
      </c>
      <c r="C50" s="51" t="e">
        <f>'Audit Results and Action Plan'!C87</f>
        <v>#REF!</v>
      </c>
      <c r="D50" s="59"/>
      <c r="E50" s="52"/>
      <c r="F50" s="34"/>
      <c r="G50" s="34"/>
      <c r="H50" s="34"/>
      <c r="I50" s="34"/>
    </row>
    <row r="51" spans="1:9" ht="38.450000000000003" customHeight="1">
      <c r="A51" s="34"/>
      <c r="B51" s="51" t="e">
        <f>'Audit Results and Action Plan'!B89</f>
        <v>#REF!</v>
      </c>
      <c r="C51" s="51" t="e">
        <f>'Audit Results and Action Plan'!C89</f>
        <v>#REF!</v>
      </c>
      <c r="D51" s="59"/>
      <c r="E51" s="52"/>
      <c r="F51" s="34"/>
      <c r="G51" s="34"/>
      <c r="H51" s="34"/>
      <c r="I51" s="34"/>
    </row>
    <row r="52" spans="1:9" ht="38.450000000000003" customHeight="1">
      <c r="A52" s="34"/>
      <c r="B52" s="51" t="e">
        <f>'Audit Results and Action Plan'!B91</f>
        <v>#REF!</v>
      </c>
      <c r="C52" s="51" t="e">
        <f>'Audit Results and Action Plan'!C91</f>
        <v>#REF!</v>
      </c>
      <c r="D52" s="59"/>
      <c r="E52" s="52"/>
      <c r="F52" s="34"/>
      <c r="G52" s="34"/>
      <c r="H52" s="34"/>
      <c r="I52" s="34"/>
    </row>
    <row r="53" spans="1:9" ht="38.450000000000003" customHeight="1">
      <c r="A53" s="34"/>
      <c r="B53" s="51" t="e">
        <f>'Audit Results and Action Plan'!B93</f>
        <v>#REF!</v>
      </c>
      <c r="C53" s="51" t="e">
        <f>'Audit Results and Action Plan'!C93</f>
        <v>#REF!</v>
      </c>
      <c r="D53" s="59"/>
      <c r="E53" s="52"/>
      <c r="F53" s="34"/>
      <c r="G53" s="34"/>
      <c r="H53" s="34"/>
      <c r="I53" s="34"/>
    </row>
    <row r="54" spans="1:9" ht="38.450000000000003" customHeight="1">
      <c r="A54" s="34"/>
      <c r="B54" s="51" t="e">
        <f>'Audit Results and Action Plan'!B95</f>
        <v>#REF!</v>
      </c>
      <c r="C54" s="51" t="e">
        <f>'Audit Results and Action Plan'!C95</f>
        <v>#REF!</v>
      </c>
      <c r="D54" s="59"/>
      <c r="E54" s="52"/>
      <c r="F54" s="34"/>
      <c r="G54" s="34"/>
      <c r="H54" s="34"/>
      <c r="I54" s="34"/>
    </row>
    <row r="55" spans="1:9" ht="38.450000000000003" customHeight="1">
      <c r="A55" s="34"/>
      <c r="B55" s="51" t="e">
        <f>'Audit Results and Action Plan'!B97</f>
        <v>#REF!</v>
      </c>
      <c r="C55" s="51" t="e">
        <f>'Audit Results and Action Plan'!C97</f>
        <v>#REF!</v>
      </c>
      <c r="D55" s="59"/>
      <c r="E55" s="52"/>
      <c r="F55" s="34"/>
      <c r="G55" s="34"/>
      <c r="H55" s="34"/>
      <c r="I55" s="34"/>
    </row>
    <row r="56" spans="1:9" ht="38.450000000000003" customHeight="1">
      <c r="A56" s="34"/>
      <c r="B56" s="51" t="e">
        <f>'Audit Results and Action Plan'!B99</f>
        <v>#REF!</v>
      </c>
      <c r="C56" s="51" t="e">
        <f>'Audit Results and Action Plan'!C99</f>
        <v>#REF!</v>
      </c>
      <c r="D56" s="59"/>
      <c r="E56" s="52"/>
      <c r="F56" s="34"/>
      <c r="G56" s="34"/>
      <c r="H56" s="34"/>
      <c r="I56" s="34"/>
    </row>
    <row r="57" spans="1:9" ht="38.450000000000003" customHeight="1">
      <c r="A57" s="34"/>
      <c r="B57" s="51" t="e">
        <f>'Audit Results and Action Plan'!B101</f>
        <v>#REF!</v>
      </c>
      <c r="C57" s="51" t="e">
        <f>'Audit Results and Action Plan'!C101</f>
        <v>#REF!</v>
      </c>
      <c r="D57" s="59"/>
      <c r="E57" s="52"/>
      <c r="F57" s="34"/>
      <c r="G57" s="34"/>
      <c r="H57" s="34"/>
      <c r="I57" s="34"/>
    </row>
    <row r="58" spans="1:9" ht="38.450000000000003" customHeight="1">
      <c r="A58" s="34"/>
      <c r="B58" s="51" t="e">
        <f>'Audit Results and Action Plan'!B103</f>
        <v>#REF!</v>
      </c>
      <c r="C58" s="51" t="e">
        <f>'Audit Results and Action Plan'!C103</f>
        <v>#REF!</v>
      </c>
      <c r="D58" s="59"/>
      <c r="E58" s="52"/>
      <c r="F58" s="34"/>
      <c r="G58" s="34"/>
      <c r="H58" s="34"/>
      <c r="I58" s="34"/>
    </row>
    <row r="59" spans="1:9" ht="38.450000000000003" customHeight="1">
      <c r="A59" s="34"/>
      <c r="B59" s="51" t="e">
        <f>'Audit Results and Action Plan'!B105</f>
        <v>#REF!</v>
      </c>
      <c r="C59" s="51" t="e">
        <f>'Audit Results and Action Plan'!C105</f>
        <v>#REF!</v>
      </c>
      <c r="D59" s="59"/>
      <c r="E59" s="52"/>
      <c r="F59" s="34"/>
      <c r="G59" s="34"/>
      <c r="H59" s="34"/>
      <c r="I59" s="34"/>
    </row>
    <row r="60" spans="1:9" ht="38.450000000000003" customHeight="1">
      <c r="A60" s="34"/>
      <c r="B60" s="51" t="e">
        <f>'Audit Results and Action Plan'!B107</f>
        <v>#REF!</v>
      </c>
      <c r="C60" s="51" t="e">
        <f>'Audit Results and Action Plan'!C107</f>
        <v>#REF!</v>
      </c>
      <c r="D60" s="59"/>
      <c r="E60" s="52"/>
      <c r="F60" s="34"/>
      <c r="G60" s="34"/>
      <c r="H60" s="34"/>
      <c r="I60" s="34"/>
    </row>
    <row r="61" spans="1:9" ht="38.450000000000003" customHeight="1">
      <c r="A61" s="34"/>
      <c r="B61" s="51" t="e">
        <f>'Audit Results and Action Plan'!B109</f>
        <v>#REF!</v>
      </c>
      <c r="C61" s="51" t="e">
        <f>'Audit Results and Action Plan'!C109</f>
        <v>#REF!</v>
      </c>
      <c r="D61" s="59"/>
      <c r="E61" s="52"/>
      <c r="F61" s="34"/>
      <c r="G61" s="34"/>
      <c r="H61" s="34"/>
      <c r="I61" s="34"/>
    </row>
    <row r="62" spans="1:9" ht="38.450000000000003" customHeight="1">
      <c r="A62" s="34"/>
      <c r="B62" s="51" t="e">
        <f>'Audit Results and Action Plan'!B111</f>
        <v>#REF!</v>
      </c>
      <c r="C62" s="51" t="e">
        <f>'Audit Results and Action Plan'!C111</f>
        <v>#REF!</v>
      </c>
      <c r="D62" s="59"/>
      <c r="E62" s="52"/>
      <c r="F62" s="34"/>
      <c r="G62" s="34"/>
      <c r="H62" s="34"/>
      <c r="I62" s="34"/>
    </row>
    <row r="63" spans="1:9" ht="38.450000000000003" customHeight="1">
      <c r="A63" s="34"/>
      <c r="B63" s="51" t="e">
        <f>'Audit Results and Action Plan'!B113</f>
        <v>#REF!</v>
      </c>
      <c r="C63" s="51" t="e">
        <f>'Audit Results and Action Plan'!C113</f>
        <v>#REF!</v>
      </c>
      <c r="D63" s="59"/>
      <c r="E63" s="52"/>
      <c r="F63" s="34"/>
      <c r="G63" s="34"/>
      <c r="H63" s="34"/>
      <c r="I63" s="34"/>
    </row>
    <row r="64" spans="1:9" ht="38.450000000000003" customHeight="1">
      <c r="A64" s="34"/>
      <c r="B64" s="51" t="e">
        <f>'Audit Results and Action Plan'!B107</f>
        <v>#REF!</v>
      </c>
      <c r="C64" s="51" t="e">
        <f>'Audit Results and Action Plan'!C107</f>
        <v>#REF!</v>
      </c>
      <c r="D64" s="59"/>
      <c r="E64" s="52"/>
      <c r="F64" s="34"/>
      <c r="G64" s="34"/>
      <c r="H64" s="34"/>
      <c r="I64" s="34"/>
    </row>
    <row r="65" spans="1:9" ht="38.450000000000003" customHeight="1">
      <c r="A65" s="34"/>
      <c r="B65" s="51" t="e">
        <f>'Audit Results and Action Plan'!B109</f>
        <v>#REF!</v>
      </c>
      <c r="C65" s="51" t="e">
        <f>'Audit Results and Action Plan'!C109</f>
        <v>#REF!</v>
      </c>
      <c r="D65" s="59"/>
      <c r="E65" s="52"/>
      <c r="F65" s="34"/>
      <c r="G65" s="34"/>
      <c r="H65" s="34"/>
      <c r="I65" s="34"/>
    </row>
    <row r="66" spans="1:9" ht="38.450000000000003" customHeight="1">
      <c r="A66" s="34"/>
      <c r="B66" s="51" t="e">
        <f>'Audit Results and Action Plan'!B111</f>
        <v>#REF!</v>
      </c>
      <c r="C66" s="51" t="e">
        <f>'Audit Results and Action Plan'!C111</f>
        <v>#REF!</v>
      </c>
      <c r="D66" s="59"/>
      <c r="E66" s="52"/>
      <c r="F66" s="34"/>
      <c r="G66" s="34"/>
      <c r="H66" s="34"/>
      <c r="I66" s="34"/>
    </row>
    <row r="67" spans="1:9" ht="38.450000000000003" customHeight="1">
      <c r="A67" s="34"/>
      <c r="B67" s="51" t="e">
        <f>'Audit Results and Action Plan'!B113</f>
        <v>#REF!</v>
      </c>
      <c r="C67" s="51" t="e">
        <f>'Audit Results and Action Plan'!C113</f>
        <v>#REF!</v>
      </c>
      <c r="D67" s="59"/>
      <c r="E67" s="52"/>
      <c r="F67" s="34"/>
      <c r="G67" s="34"/>
      <c r="H67" s="34"/>
      <c r="I67" s="34"/>
    </row>
    <row r="68" spans="1:9" ht="38.450000000000003" customHeight="1">
      <c r="A68" s="34"/>
      <c r="B68" s="51" t="e">
        <f>'Audit Results and Action Plan'!B115</f>
        <v>#REF!</v>
      </c>
      <c r="C68" s="51" t="e">
        <f>'Audit Results and Action Plan'!C115</f>
        <v>#REF!</v>
      </c>
      <c r="D68" s="59"/>
      <c r="E68" s="52"/>
      <c r="F68" s="34"/>
      <c r="G68" s="34"/>
      <c r="H68" s="34"/>
      <c r="I68" s="34"/>
    </row>
    <row r="69" spans="1:9" ht="38.450000000000003" customHeight="1">
      <c r="A69" s="34"/>
      <c r="B69" s="51" t="e">
        <f>'Audit Results and Action Plan'!B117</f>
        <v>#REF!</v>
      </c>
      <c r="C69" s="51" t="e">
        <f>'Audit Results and Action Plan'!C117</f>
        <v>#REF!</v>
      </c>
      <c r="D69" s="59"/>
      <c r="E69" s="52"/>
      <c r="F69" s="34"/>
      <c r="G69" s="34"/>
      <c r="H69" s="34"/>
      <c r="I69" s="34"/>
    </row>
    <row r="70" spans="1:9" ht="38.450000000000003" customHeight="1">
      <c r="A70" s="34"/>
      <c r="B70" s="51" t="e">
        <f>'Audit Results and Action Plan'!B119</f>
        <v>#REF!</v>
      </c>
      <c r="C70" s="51" t="e">
        <f>'Audit Results and Action Plan'!C119</f>
        <v>#REF!</v>
      </c>
      <c r="D70" s="59"/>
      <c r="E70" s="52"/>
      <c r="F70" s="34"/>
      <c r="G70" s="34"/>
      <c r="H70" s="34"/>
      <c r="I70" s="34"/>
    </row>
    <row r="71" spans="1:9" ht="38.450000000000003" customHeight="1">
      <c r="A71" s="34"/>
      <c r="B71" s="51" t="e">
        <f>'Audit Results and Action Plan'!B121</f>
        <v>#REF!</v>
      </c>
      <c r="C71" s="51" t="e">
        <f>'Audit Results and Action Plan'!C121</f>
        <v>#REF!</v>
      </c>
      <c r="D71" s="59"/>
      <c r="E71" s="52"/>
      <c r="F71" s="34"/>
      <c r="G71" s="34"/>
      <c r="H71" s="34"/>
      <c r="I71" s="34"/>
    </row>
    <row r="72" spans="1:9" ht="38.450000000000003" customHeight="1">
      <c r="A72" s="34"/>
      <c r="B72" s="51" t="e">
        <f>'Audit Results and Action Plan'!B123</f>
        <v>#REF!</v>
      </c>
      <c r="C72" s="51" t="e">
        <f>'Audit Results and Action Plan'!C123</f>
        <v>#REF!</v>
      </c>
      <c r="D72" s="59"/>
      <c r="E72" s="52"/>
      <c r="F72" s="34"/>
      <c r="G72" s="34"/>
      <c r="H72" s="34"/>
      <c r="I72" s="34"/>
    </row>
    <row r="73" spans="1:9" ht="38.450000000000003" customHeight="1">
      <c r="A73" s="34"/>
      <c r="B73" s="51" t="e">
        <f>'Audit Results and Action Plan'!B125</f>
        <v>#REF!</v>
      </c>
      <c r="C73" s="51" t="e">
        <f>'Audit Results and Action Plan'!C125</f>
        <v>#REF!</v>
      </c>
      <c r="D73" s="59"/>
      <c r="E73" s="52"/>
      <c r="F73" s="34"/>
      <c r="G73" s="34"/>
      <c r="H73" s="34"/>
      <c r="I73" s="34"/>
    </row>
    <row r="74" spans="1:9" ht="38.450000000000003" customHeight="1">
      <c r="A74" s="34"/>
      <c r="B74" s="51" t="e">
        <f>'Audit Results and Action Plan'!B127</f>
        <v>#REF!</v>
      </c>
      <c r="C74" s="51" t="e">
        <f>'Audit Results and Action Plan'!C127</f>
        <v>#REF!</v>
      </c>
      <c r="D74" s="59"/>
      <c r="E74" s="52"/>
      <c r="F74" s="34"/>
      <c r="G74" s="34"/>
      <c r="H74" s="34"/>
      <c r="I74" s="34"/>
    </row>
    <row r="75" spans="1:9" ht="38.450000000000003" customHeight="1">
      <c r="A75" s="34"/>
      <c r="B75" s="51" t="e">
        <f>'Audit Results and Action Plan'!B129</f>
        <v>#REF!</v>
      </c>
      <c r="C75" s="51" t="e">
        <f>'Audit Results and Action Plan'!C129</f>
        <v>#REF!</v>
      </c>
      <c r="D75" s="59"/>
      <c r="E75" s="52"/>
      <c r="F75" s="34"/>
      <c r="G75" s="34"/>
      <c r="H75" s="34"/>
      <c r="I75" s="34"/>
    </row>
    <row r="76" spans="1:9" ht="38.450000000000003" customHeight="1">
      <c r="A76" s="34"/>
      <c r="B76" s="51" t="e">
        <f>'Audit Results and Action Plan'!B131</f>
        <v>#REF!</v>
      </c>
      <c r="C76" s="51" t="e">
        <f>'Audit Results and Action Plan'!C131</f>
        <v>#REF!</v>
      </c>
      <c r="D76" s="59"/>
      <c r="E76" s="52"/>
      <c r="F76" s="34"/>
      <c r="G76" s="34"/>
      <c r="H76" s="34"/>
      <c r="I76" s="34"/>
    </row>
    <row r="77" spans="1:9" ht="38.450000000000003" customHeight="1">
      <c r="A77" s="34"/>
      <c r="B77" s="51" t="e">
        <f>'Audit Results and Action Plan'!B133</f>
        <v>#REF!</v>
      </c>
      <c r="C77" s="51" t="e">
        <f>'Audit Results and Action Plan'!C133</f>
        <v>#REF!</v>
      </c>
      <c r="D77" s="59"/>
      <c r="E77" s="52"/>
      <c r="F77" s="34"/>
      <c r="G77" s="34"/>
      <c r="H77" s="34"/>
      <c r="I77" s="34"/>
    </row>
    <row r="78" spans="1:9" ht="38.450000000000003" customHeight="1">
      <c r="A78" s="34"/>
      <c r="B78" s="51" t="e">
        <f>'Audit Results and Action Plan'!B135</f>
        <v>#REF!</v>
      </c>
      <c r="C78" s="51" t="e">
        <f>'Audit Results and Action Plan'!C135</f>
        <v>#REF!</v>
      </c>
      <c r="D78" s="59"/>
      <c r="E78" s="52"/>
      <c r="F78" s="34"/>
      <c r="G78" s="34"/>
      <c r="H78" s="34"/>
      <c r="I78" s="34"/>
    </row>
    <row r="79" spans="1:9" ht="38.450000000000003" customHeight="1">
      <c r="A79" s="34"/>
      <c r="B79" s="51" t="e">
        <f>'Audit Results and Action Plan'!B137</f>
        <v>#REF!</v>
      </c>
      <c r="C79" s="51" t="e">
        <f>'Audit Results and Action Plan'!C137</f>
        <v>#REF!</v>
      </c>
      <c r="D79" s="59"/>
      <c r="E79" s="52"/>
      <c r="F79" s="34"/>
      <c r="G79" s="34"/>
      <c r="H79" s="34"/>
      <c r="I79" s="34"/>
    </row>
    <row r="80" spans="1:9" ht="38.450000000000003" customHeight="1">
      <c r="A80" s="34"/>
      <c r="B80" s="51" t="e">
        <f>'Audit Results and Action Plan'!B139</f>
        <v>#REF!</v>
      </c>
      <c r="C80" s="51" t="e">
        <f>'Audit Results and Action Plan'!C139</f>
        <v>#REF!</v>
      </c>
      <c r="D80" s="59"/>
      <c r="E80" s="52"/>
      <c r="F80" s="34"/>
      <c r="G80" s="34"/>
      <c r="H80" s="34"/>
      <c r="I80" s="34"/>
    </row>
    <row r="81" spans="1:9" ht="38.450000000000003" customHeight="1">
      <c r="A81" s="34"/>
      <c r="B81" s="51" t="e">
        <f>'Audit Results and Action Plan'!B141</f>
        <v>#REF!</v>
      </c>
      <c r="C81" s="51" t="e">
        <f>'Audit Results and Action Plan'!C141</f>
        <v>#REF!</v>
      </c>
      <c r="D81" s="59"/>
      <c r="E81" s="52"/>
      <c r="F81" s="34"/>
      <c r="G81" s="34"/>
      <c r="H81" s="34"/>
      <c r="I81" s="34"/>
    </row>
    <row r="82" spans="1:9" ht="38.450000000000003" customHeight="1">
      <c r="A82" s="34"/>
      <c r="B82" s="51" t="e">
        <f>'Audit Results and Action Plan'!B143</f>
        <v>#REF!</v>
      </c>
      <c r="C82" s="51" t="e">
        <f>'Audit Results and Action Plan'!C143</f>
        <v>#REF!</v>
      </c>
      <c r="D82" s="59"/>
      <c r="E82" s="52"/>
      <c r="F82" s="34"/>
      <c r="G82" s="34"/>
      <c r="H82" s="34"/>
      <c r="I82" s="34"/>
    </row>
    <row r="83" spans="1:9" ht="38.450000000000003" customHeight="1">
      <c r="A83" s="34"/>
      <c r="B83" s="51" t="e">
        <f>'Audit Results and Action Plan'!B145</f>
        <v>#REF!</v>
      </c>
      <c r="C83" s="51" t="e">
        <f>'Audit Results and Action Plan'!C145</f>
        <v>#REF!</v>
      </c>
      <c r="D83" s="59"/>
      <c r="E83" s="52"/>
      <c r="F83" s="34"/>
      <c r="G83" s="34"/>
      <c r="H83" s="34"/>
      <c r="I83" s="34"/>
    </row>
    <row r="84" spans="1:9" ht="38.450000000000003" customHeight="1">
      <c r="A84" s="34"/>
      <c r="B84" s="51" t="e">
        <f>'Audit Results and Action Plan'!B147</f>
        <v>#REF!</v>
      </c>
      <c r="C84" s="51" t="e">
        <f>'Audit Results and Action Plan'!C147</f>
        <v>#REF!</v>
      </c>
      <c r="D84" s="59"/>
      <c r="E84" s="52"/>
      <c r="F84" s="34"/>
      <c r="G84" s="34"/>
      <c r="H84" s="34"/>
      <c r="I84" s="34"/>
    </row>
    <row r="85" spans="1:9" ht="38.450000000000003" customHeight="1">
      <c r="A85" s="34"/>
      <c r="B85" s="51" t="e">
        <f>'Audit Results and Action Plan'!B149</f>
        <v>#REF!</v>
      </c>
      <c r="C85" s="51" t="e">
        <f>'Audit Results and Action Plan'!C149</f>
        <v>#REF!</v>
      </c>
      <c r="D85" s="59"/>
      <c r="E85" s="52"/>
      <c r="F85" s="34"/>
      <c r="G85" s="34"/>
      <c r="H85" s="34"/>
      <c r="I85" s="34"/>
    </row>
    <row r="86" spans="1:9" ht="38.450000000000003" customHeight="1">
      <c r="A86" s="34"/>
      <c r="B86" s="51" t="e">
        <f>'Audit Results and Action Plan'!B151</f>
        <v>#REF!</v>
      </c>
      <c r="C86" s="51" t="e">
        <f>'Audit Results and Action Plan'!C151</f>
        <v>#REF!</v>
      </c>
      <c r="D86" s="59"/>
      <c r="E86" s="52"/>
      <c r="F86" s="34"/>
      <c r="G86" s="34"/>
      <c r="H86" s="34"/>
      <c r="I86" s="34"/>
    </row>
    <row r="87" spans="1:9" ht="38.450000000000003" customHeight="1">
      <c r="A87" s="34"/>
      <c r="B87" s="51" t="e">
        <f>'Audit Results and Action Plan'!B153</f>
        <v>#REF!</v>
      </c>
      <c r="C87" s="51" t="e">
        <f>'Audit Results and Action Plan'!C153</f>
        <v>#REF!</v>
      </c>
      <c r="D87" s="59"/>
      <c r="E87" s="52"/>
      <c r="F87" s="34"/>
      <c r="G87" s="34"/>
      <c r="H87" s="34"/>
      <c r="I87" s="34"/>
    </row>
    <row r="88" spans="1:9" ht="38.450000000000003" customHeight="1">
      <c r="A88" s="34"/>
      <c r="B88" s="51" t="e">
        <f>'Audit Results and Action Plan'!B155</f>
        <v>#REF!</v>
      </c>
      <c r="C88" s="51" t="e">
        <f>'Audit Results and Action Plan'!C155</f>
        <v>#REF!</v>
      </c>
      <c r="D88" s="59"/>
      <c r="E88" s="52"/>
      <c r="F88" s="34"/>
      <c r="G88" s="34"/>
      <c r="H88" s="34"/>
      <c r="I88" s="34"/>
    </row>
    <row r="89" spans="1:9" ht="18.95">
      <c r="A89" s="34"/>
      <c r="B89" s="53"/>
      <c r="C89" s="54"/>
      <c r="D89" s="55"/>
      <c r="E89" s="53"/>
      <c r="F89" s="34"/>
      <c r="G89" s="34"/>
      <c r="H89" s="34"/>
      <c r="I89" s="34"/>
    </row>
    <row r="90" spans="1:9" ht="26.1">
      <c r="A90" s="34"/>
      <c r="B90" s="60" t="s">
        <v>296</v>
      </c>
      <c r="C90" s="8"/>
      <c r="D90" s="8"/>
      <c r="E90" s="56"/>
      <c r="F90" s="30"/>
      <c r="G90" s="30"/>
      <c r="H90" s="30"/>
      <c r="I90" s="30"/>
    </row>
    <row r="91" spans="1:9" ht="18.75" customHeight="1">
      <c r="A91" s="34"/>
      <c r="B91" s="57"/>
      <c r="C91" s="61" t="str">
        <f>'Operational Audit'!C279</f>
        <v>Pro Shop Operational Score</v>
      </c>
      <c r="D91" s="62">
        <f>IFERROR(('Operational Audit'!G279+G91)/('Operational Audit'!G279+'Operational Audit'!H279),"N/A")</f>
        <v>0.93548387096774188</v>
      </c>
      <c r="E91" s="58"/>
      <c r="F91" s="31" t="s">
        <v>4</v>
      </c>
      <c r="G91" s="30">
        <f t="shared" ref="G91:G103" si="0">COUNTIFS($B$10:$B$88,F91,$D$10:$D$88,"YES")</f>
        <v>0</v>
      </c>
      <c r="H91" s="30"/>
      <c r="I91" s="30"/>
    </row>
    <row r="92" spans="1:9" ht="18.75" customHeight="1">
      <c r="A92" s="34"/>
      <c r="B92" s="57"/>
      <c r="C92" s="61" t="str">
        <f>'Operational Audit'!C280</f>
        <v>Driving Range Operational Score</v>
      </c>
      <c r="D92" s="62">
        <f>IFERROR(('Operational Audit'!G280+G92)/('Operational Audit'!G280+'Operational Audit'!H280),"N/A")</f>
        <v>0.88888888888888884</v>
      </c>
      <c r="E92" s="58"/>
      <c r="F92" s="31" t="s">
        <v>42</v>
      </c>
      <c r="G92" s="30">
        <f t="shared" si="0"/>
        <v>0</v>
      </c>
      <c r="H92" s="30"/>
      <c r="I92" s="30"/>
    </row>
    <row r="93" spans="1:9" ht="18.75" customHeight="1">
      <c r="A93" s="34"/>
      <c r="B93" s="57"/>
      <c r="C93" s="61" t="str">
        <f>'Operational Audit'!C281</f>
        <v>Golf Carts Operational Score</v>
      </c>
      <c r="D93" s="62">
        <f>IFERROR(('Operational Audit'!G281+G93)/('Operational Audit'!G281+'Operational Audit'!H281),"N/A")</f>
        <v>0.9285714285714286</v>
      </c>
      <c r="E93" s="58"/>
      <c r="F93" s="31" t="s">
        <v>52</v>
      </c>
      <c r="G93" s="30">
        <f t="shared" si="0"/>
        <v>0</v>
      </c>
      <c r="H93" s="30"/>
      <c r="I93" s="30"/>
    </row>
    <row r="94" spans="1:9" ht="18.75" customHeight="1">
      <c r="A94" s="34"/>
      <c r="B94" s="57"/>
      <c r="C94" s="61" t="str">
        <f>'Operational Audit'!C282</f>
        <v>Restrooms/ Locker Rooms Operational Score</v>
      </c>
      <c r="D94" s="62">
        <f>IFERROR(('Operational Audit'!G282+G94)/('Operational Audit'!G282+'Operational Audit'!H282),"N/A")</f>
        <v>0.88888888888888884</v>
      </c>
      <c r="E94" s="58"/>
      <c r="F94" s="31" t="s">
        <v>297</v>
      </c>
      <c r="G94" s="30">
        <f t="shared" si="0"/>
        <v>0</v>
      </c>
      <c r="H94" s="30"/>
      <c r="I94" s="30"/>
    </row>
    <row r="95" spans="1:9" ht="18.75" customHeight="1">
      <c r="A95" s="34"/>
      <c r="B95" s="57"/>
      <c r="C95" s="61" t="str">
        <f>'Operational Audit'!C283</f>
        <v>Administrative Operational Score</v>
      </c>
      <c r="D95" s="62">
        <f>IFERROR(('Operational Audit'!G283+G95)/('Operational Audit'!G283+'Operational Audit'!H283),"N/A")</f>
        <v>0.96551724137931039</v>
      </c>
      <c r="E95" s="58"/>
      <c r="F95" s="31" t="s">
        <v>77</v>
      </c>
      <c r="G95" s="30">
        <f t="shared" si="0"/>
        <v>0</v>
      </c>
      <c r="H95" s="30"/>
      <c r="I95" s="30"/>
    </row>
    <row r="96" spans="1:9" ht="18.75" customHeight="1">
      <c r="A96" s="34"/>
      <c r="B96" s="57"/>
      <c r="C96" s="61" t="str">
        <f>'Operational Audit'!C284</f>
        <v>Food Service Operational Score</v>
      </c>
      <c r="D96" s="62">
        <f>IFERROR(('Operational Audit'!G284+G96)/('Operational Audit'!G284+'Operational Audit'!H284),"N/A")</f>
        <v>0.91304347826086951</v>
      </c>
      <c r="E96" s="58"/>
      <c r="F96" s="31" t="s">
        <v>107</v>
      </c>
      <c r="G96" s="30">
        <f t="shared" si="0"/>
        <v>0</v>
      </c>
      <c r="H96" s="30"/>
      <c r="I96" s="30"/>
    </row>
    <row r="97" spans="1:9" ht="18.75" customHeight="1">
      <c r="A97" s="34"/>
      <c r="B97" s="57"/>
      <c r="C97" s="61" t="str">
        <f>'Operational Audit'!C285</f>
        <v>Food Safety Operational Score</v>
      </c>
      <c r="D97" s="62">
        <f>IFERROR(('Operational Audit'!G285+G97)/('Operational Audit'!G285+'Operational Audit'!H285),"N/A")</f>
        <v>0.96875</v>
      </c>
      <c r="E97" s="58"/>
      <c r="F97" s="31" t="s">
        <v>131</v>
      </c>
      <c r="G97" s="30">
        <f t="shared" si="0"/>
        <v>0</v>
      </c>
      <c r="H97" s="30"/>
      <c r="I97" s="30"/>
    </row>
    <row r="98" spans="1:9" ht="18.75" customHeight="1">
      <c r="A98" s="34"/>
      <c r="B98" s="57"/>
      <c r="C98" s="61" t="str">
        <f>'Operational Audit'!C286</f>
        <v>Golf Course Operational Score</v>
      </c>
      <c r="D98" s="62">
        <f>IFERROR(('Operational Audit'!G286+G98)/('Operational Audit'!G286+'Operational Audit'!H286),"N/A")</f>
        <v>0.92307692307692313</v>
      </c>
      <c r="E98" s="58"/>
      <c r="F98" s="31" t="s">
        <v>164</v>
      </c>
      <c r="G98" s="30">
        <f t="shared" si="0"/>
        <v>0</v>
      </c>
      <c r="H98" s="30"/>
      <c r="I98" s="30"/>
    </row>
    <row r="99" spans="1:9" ht="18.75" customHeight="1">
      <c r="A99" s="34"/>
      <c r="B99" s="57"/>
      <c r="C99" s="61" t="str">
        <f>'Operational Audit'!C287</f>
        <v>Maintenance Operational Score</v>
      </c>
      <c r="D99" s="62">
        <f>IFERROR(('Operational Audit'!G287+G99)/('Operational Audit'!G287+'Operational Audit'!H287),"N/A")</f>
        <v>0.95</v>
      </c>
      <c r="E99" s="58"/>
      <c r="F99" s="31" t="s">
        <v>191</v>
      </c>
      <c r="G99" s="30">
        <f t="shared" si="0"/>
        <v>0</v>
      </c>
      <c r="H99" s="30"/>
      <c r="I99" s="30"/>
    </row>
    <row r="100" spans="1:9" ht="18.75" customHeight="1">
      <c r="A100" s="34"/>
      <c r="B100" s="57"/>
      <c r="C100" s="61" t="str">
        <f>'Operational Audit'!C288</f>
        <v>Clubhouse Grounds Operational Score</v>
      </c>
      <c r="D100" s="62">
        <f>IFERROR(('Operational Audit'!G288+G100)/('Operational Audit'!G288+'Operational Audit'!H288),"N/A")</f>
        <v>0.93333333333333335</v>
      </c>
      <c r="E100" s="58"/>
      <c r="F100" s="31" t="s">
        <v>210</v>
      </c>
      <c r="G100" s="30">
        <f t="shared" si="0"/>
        <v>0</v>
      </c>
      <c r="H100" s="30"/>
      <c r="I100" s="30"/>
    </row>
    <row r="101" spans="1:9" ht="18.75" customHeight="1">
      <c r="A101" s="34"/>
      <c r="B101" s="57"/>
      <c r="C101" s="61" t="str">
        <f>'Operational Audit'!C289</f>
        <v>Pool Operational Score</v>
      </c>
      <c r="D101" s="62">
        <f>IFERROR(('Operational Audit'!G289+G101)/('Operational Audit'!G289+'Operational Audit'!H289),"N/A")</f>
        <v>0.92307692307692313</v>
      </c>
      <c r="E101" s="58"/>
      <c r="F101" s="31" t="s">
        <v>226</v>
      </c>
      <c r="G101" s="30">
        <f t="shared" si="0"/>
        <v>0</v>
      </c>
      <c r="H101" s="30"/>
      <c r="I101" s="30"/>
    </row>
    <row r="102" spans="1:9" ht="18.75" customHeight="1">
      <c r="A102" s="34"/>
      <c r="B102" s="57"/>
      <c r="C102" s="61" t="str">
        <f>'Operational Audit'!C290</f>
        <v>Tennis Operational Score</v>
      </c>
      <c r="D102" s="62">
        <f>IFERROR(('Operational Audit'!G290+G102)/('Operational Audit'!G290+'Operational Audit'!H290),"N/A")</f>
        <v>0.9285714285714286</v>
      </c>
      <c r="E102" s="58"/>
      <c r="F102" s="31" t="s">
        <v>240</v>
      </c>
      <c r="G102" s="30">
        <f t="shared" si="0"/>
        <v>0</v>
      </c>
      <c r="H102" s="30"/>
      <c r="I102" s="30"/>
    </row>
    <row r="103" spans="1:9" ht="8.4499999999999993" customHeight="1">
      <c r="A103" s="34"/>
      <c r="B103" s="40"/>
      <c r="C103" s="63"/>
      <c r="D103" s="64"/>
      <c r="F103" s="30"/>
      <c r="G103" s="30">
        <f t="shared" si="0"/>
        <v>0</v>
      </c>
      <c r="H103" s="32"/>
      <c r="I103" s="32"/>
    </row>
    <row r="104" spans="1:9" ht="26.1" customHeight="1">
      <c r="A104" s="34"/>
      <c r="B104" s="41"/>
      <c r="C104" s="42" t="s">
        <v>256</v>
      </c>
      <c r="D104" s="65">
        <f>IFERROR(('Operational Audit'!G292+G104)/('Operational Audit'!G292+'Operational Audit'!H292),"N/A")</f>
        <v>0.93617021276595747</v>
      </c>
      <c r="F104" s="29">
        <f>SUM(F91:F102)</f>
        <v>0</v>
      </c>
      <c r="G104" s="33">
        <f t="shared" ref="G104:H104" si="1">SUM(G91:G102)</f>
        <v>0</v>
      </c>
      <c r="H104" s="33">
        <f t="shared" si="1"/>
        <v>0</v>
      </c>
      <c r="I104" s="32"/>
    </row>
    <row r="105" spans="1:9">
      <c r="A105" s="34"/>
      <c r="B105" s="39"/>
      <c r="C105" s="39"/>
      <c r="D105" s="34"/>
      <c r="E105" s="44"/>
      <c r="F105" s="34"/>
      <c r="G105" s="34"/>
      <c r="H105" s="34"/>
      <c r="I105" s="34"/>
    </row>
    <row r="106" spans="1:9">
      <c r="A106" s="34"/>
      <c r="B106" s="39"/>
      <c r="C106" s="39"/>
      <c r="D106" s="34"/>
      <c r="E106" s="44"/>
      <c r="F106" s="34"/>
      <c r="G106" s="34"/>
      <c r="H106" s="34"/>
      <c r="I106" s="34"/>
    </row>
    <row r="107" spans="1:9">
      <c r="A107" s="34"/>
      <c r="B107" s="39"/>
      <c r="C107" s="39"/>
      <c r="D107" s="34"/>
      <c r="E107" s="44"/>
      <c r="F107" s="34"/>
      <c r="G107" s="34"/>
      <c r="H107" s="34"/>
      <c r="I107" s="34"/>
    </row>
    <row r="108" spans="1:9">
      <c r="A108" s="34"/>
      <c r="B108" s="39"/>
      <c r="C108" s="39"/>
      <c r="D108" s="34"/>
      <c r="E108" s="44"/>
      <c r="F108" s="34"/>
      <c r="G108" s="34"/>
      <c r="H108" s="34"/>
      <c r="I108" s="34"/>
    </row>
    <row r="109" spans="1:9">
      <c r="A109" s="34"/>
      <c r="B109" s="39"/>
      <c r="C109" s="39"/>
      <c r="D109" s="34"/>
      <c r="E109" s="44"/>
      <c r="F109" s="34"/>
      <c r="G109" s="34"/>
      <c r="H109" s="34"/>
      <c r="I109" s="34"/>
    </row>
    <row r="110" spans="1:9">
      <c r="A110" s="34"/>
      <c r="B110" s="39"/>
      <c r="C110" s="39"/>
      <c r="D110" s="34"/>
      <c r="E110" s="44"/>
      <c r="F110" s="34"/>
      <c r="G110" s="34"/>
      <c r="H110" s="34"/>
      <c r="I110" s="34"/>
    </row>
    <row r="111" spans="1:9">
      <c r="A111" s="34"/>
      <c r="B111" s="39"/>
      <c r="C111" s="39"/>
      <c r="D111" s="34"/>
      <c r="E111" s="44"/>
      <c r="F111" s="34"/>
      <c r="G111" s="34"/>
      <c r="H111" s="34"/>
      <c r="I111" s="34"/>
    </row>
    <row r="112" spans="1:9">
      <c r="A112" s="34"/>
      <c r="B112" s="39"/>
      <c r="C112" s="39"/>
      <c r="D112" s="34"/>
      <c r="E112" s="44"/>
      <c r="F112" s="34"/>
      <c r="G112" s="34"/>
      <c r="H112" s="34"/>
      <c r="I112" s="34"/>
    </row>
    <row r="113" spans="1:9">
      <c r="A113" s="34"/>
      <c r="B113" s="39"/>
      <c r="C113" s="39"/>
      <c r="D113" s="34"/>
      <c r="E113" s="44"/>
      <c r="F113" s="34"/>
      <c r="G113" s="34"/>
      <c r="H113" s="34"/>
      <c r="I113" s="34"/>
    </row>
    <row r="114" spans="1:9">
      <c r="A114" s="34"/>
      <c r="B114" s="39"/>
      <c r="C114" s="39"/>
      <c r="D114" s="34"/>
      <c r="E114" s="44"/>
      <c r="F114" s="34"/>
      <c r="G114" s="34"/>
      <c r="H114" s="34"/>
      <c r="I114" s="34"/>
    </row>
    <row r="115" spans="1:9">
      <c r="A115" s="34"/>
      <c r="B115" s="39"/>
      <c r="C115" s="39"/>
      <c r="D115" s="34"/>
      <c r="E115" s="44"/>
      <c r="F115" s="34"/>
      <c r="G115" s="34"/>
      <c r="H115" s="34"/>
      <c r="I115" s="34"/>
    </row>
    <row r="116" spans="1:9">
      <c r="A116" s="34"/>
      <c r="B116" s="39"/>
      <c r="C116" s="39"/>
      <c r="D116" s="34"/>
      <c r="E116" s="44"/>
      <c r="F116" s="34"/>
      <c r="G116" s="34"/>
      <c r="H116" s="34"/>
      <c r="I116" s="34"/>
    </row>
    <row r="117" spans="1:9">
      <c r="A117" s="34"/>
      <c r="B117" s="39"/>
      <c r="C117" s="39"/>
      <c r="D117" s="34"/>
      <c r="E117" s="44"/>
      <c r="F117" s="34"/>
      <c r="G117" s="34"/>
      <c r="H117" s="34"/>
      <c r="I117" s="34"/>
    </row>
    <row r="118" spans="1:9">
      <c r="A118" s="34"/>
      <c r="B118" s="39"/>
      <c r="C118" s="39"/>
      <c r="D118" s="34"/>
      <c r="E118" s="44"/>
      <c r="F118" s="34"/>
      <c r="G118" s="34"/>
      <c r="H118" s="34"/>
      <c r="I118" s="34"/>
    </row>
    <row r="119" spans="1:9">
      <c r="A119" s="34"/>
      <c r="B119" s="39"/>
      <c r="C119" s="39"/>
      <c r="D119" s="34"/>
      <c r="E119" s="44"/>
      <c r="F119" s="34"/>
      <c r="G119" s="34"/>
      <c r="H119" s="34"/>
      <c r="I119" s="34"/>
    </row>
    <row r="120" spans="1:9">
      <c r="A120" s="34"/>
      <c r="B120" s="39"/>
      <c r="C120" s="39"/>
      <c r="D120" s="34"/>
      <c r="E120" s="44"/>
      <c r="F120" s="34"/>
      <c r="G120" s="34"/>
      <c r="H120" s="34"/>
      <c r="I120" s="34"/>
    </row>
    <row r="121" spans="1:9">
      <c r="A121" s="34"/>
      <c r="B121" s="39"/>
      <c r="C121" s="39"/>
      <c r="D121" s="34"/>
      <c r="E121" s="44"/>
      <c r="F121" s="34"/>
      <c r="G121" s="34"/>
      <c r="H121" s="34"/>
      <c r="I121" s="34"/>
    </row>
    <row r="122" spans="1:9">
      <c r="A122" s="34"/>
      <c r="B122" s="39"/>
      <c r="C122" s="39"/>
      <c r="D122" s="34"/>
      <c r="E122" s="44"/>
      <c r="F122" s="34"/>
      <c r="G122" s="34"/>
      <c r="H122" s="34"/>
      <c r="I122" s="34"/>
    </row>
    <row r="123" spans="1:9">
      <c r="A123" s="34"/>
      <c r="B123" s="39"/>
      <c r="C123" s="39"/>
      <c r="D123" s="34"/>
      <c r="E123" s="44"/>
      <c r="F123" s="34"/>
      <c r="G123" s="34"/>
      <c r="H123" s="34"/>
      <c r="I123" s="34"/>
    </row>
    <row r="124" spans="1:9">
      <c r="A124" s="34"/>
      <c r="B124" s="39"/>
      <c r="C124" s="39"/>
      <c r="D124" s="34"/>
      <c r="E124" s="44"/>
      <c r="F124" s="34"/>
      <c r="G124" s="34"/>
      <c r="H124" s="34"/>
      <c r="I124" s="34"/>
    </row>
    <row r="125" spans="1:9">
      <c r="A125" s="34"/>
      <c r="B125" s="39"/>
      <c r="C125" s="39"/>
      <c r="D125" s="34"/>
      <c r="E125" s="44"/>
      <c r="F125" s="34"/>
      <c r="G125" s="34"/>
      <c r="H125" s="34"/>
      <c r="I125" s="34"/>
    </row>
    <row r="126" spans="1:9">
      <c r="A126" s="34"/>
      <c r="B126" s="39"/>
      <c r="C126" s="39"/>
      <c r="D126" s="34"/>
      <c r="E126" s="44"/>
      <c r="F126" s="34"/>
      <c r="G126" s="34"/>
      <c r="H126" s="34"/>
      <c r="I126" s="34"/>
    </row>
    <row r="127" spans="1:9">
      <c r="A127" s="34"/>
      <c r="B127" s="39"/>
      <c r="C127" s="39"/>
      <c r="D127" s="34"/>
      <c r="E127" s="44"/>
      <c r="F127" s="34"/>
      <c r="G127" s="34"/>
      <c r="H127" s="34"/>
      <c r="I127" s="34"/>
    </row>
    <row r="128" spans="1:9">
      <c r="A128" s="34"/>
      <c r="B128" s="39"/>
      <c r="C128" s="39"/>
      <c r="D128" s="34"/>
      <c r="E128" s="44"/>
      <c r="F128" s="34"/>
      <c r="G128" s="34"/>
      <c r="H128" s="34"/>
      <c r="I128" s="34"/>
    </row>
    <row r="129" spans="1:9">
      <c r="A129" s="34"/>
      <c r="B129" s="39"/>
      <c r="C129" s="39"/>
      <c r="D129" s="34"/>
      <c r="E129" s="44"/>
      <c r="F129" s="34"/>
      <c r="G129" s="34"/>
      <c r="H129" s="34"/>
      <c r="I129" s="34"/>
    </row>
    <row r="130" spans="1:9">
      <c r="A130" s="34"/>
      <c r="B130" s="39"/>
      <c r="C130" s="39"/>
      <c r="D130" s="34"/>
      <c r="E130" s="44"/>
      <c r="F130" s="34"/>
      <c r="G130" s="34"/>
      <c r="H130" s="34"/>
      <c r="I130" s="34"/>
    </row>
    <row r="131" spans="1:9">
      <c r="A131" s="34"/>
      <c r="B131" s="39"/>
      <c r="C131" s="39"/>
      <c r="D131" s="34"/>
      <c r="E131" s="44"/>
      <c r="F131" s="34"/>
      <c r="G131" s="34"/>
      <c r="H131" s="34"/>
      <c r="I131" s="34"/>
    </row>
    <row r="132" spans="1:9">
      <c r="A132" s="34"/>
      <c r="B132" s="39"/>
      <c r="C132" s="39"/>
      <c r="D132" s="34"/>
      <c r="E132" s="44"/>
      <c r="F132" s="34"/>
      <c r="G132" s="34"/>
      <c r="H132" s="34"/>
      <c r="I132" s="34"/>
    </row>
    <row r="133" spans="1:9">
      <c r="A133" s="34"/>
      <c r="B133" s="39"/>
      <c r="C133" s="39"/>
      <c r="D133" s="34"/>
      <c r="E133" s="44"/>
      <c r="F133" s="34"/>
      <c r="G133" s="34"/>
      <c r="H133" s="34"/>
      <c r="I133" s="34"/>
    </row>
    <row r="134" spans="1:9">
      <c r="A134" s="34"/>
      <c r="B134" s="39"/>
      <c r="C134" s="39"/>
      <c r="D134" s="34"/>
      <c r="E134" s="44"/>
      <c r="F134" s="34"/>
      <c r="G134" s="34"/>
      <c r="H134" s="34"/>
      <c r="I134" s="34"/>
    </row>
    <row r="135" spans="1:9">
      <c r="A135" s="34"/>
      <c r="B135" s="39"/>
      <c r="C135" s="39"/>
      <c r="D135" s="34"/>
      <c r="E135" s="44"/>
      <c r="F135" s="34"/>
      <c r="G135" s="34"/>
      <c r="H135" s="34"/>
      <c r="I135" s="34"/>
    </row>
    <row r="136" spans="1:9">
      <c r="A136" s="34"/>
      <c r="B136" s="39"/>
      <c r="C136" s="39"/>
      <c r="D136" s="34"/>
      <c r="E136" s="44"/>
      <c r="F136" s="34"/>
      <c r="G136" s="34"/>
      <c r="H136" s="34"/>
      <c r="I136" s="34"/>
    </row>
    <row r="137" spans="1:9">
      <c r="A137" s="34"/>
      <c r="B137" s="39"/>
      <c r="C137" s="39"/>
      <c r="D137" s="34"/>
      <c r="E137" s="44"/>
      <c r="F137" s="34"/>
      <c r="G137" s="34"/>
      <c r="H137" s="34"/>
      <c r="I137" s="34"/>
    </row>
    <row r="138" spans="1:9">
      <c r="A138" s="34"/>
      <c r="B138" s="39"/>
      <c r="C138" s="39"/>
      <c r="D138" s="34"/>
      <c r="E138" s="44"/>
      <c r="F138" s="34"/>
      <c r="G138" s="34"/>
      <c r="H138" s="34"/>
      <c r="I138" s="34"/>
    </row>
    <row r="139" spans="1:9">
      <c r="A139" s="34"/>
      <c r="B139" s="39"/>
      <c r="C139" s="39"/>
      <c r="D139" s="34"/>
      <c r="E139" s="44"/>
      <c r="F139" s="34"/>
      <c r="G139" s="34"/>
      <c r="H139" s="34"/>
      <c r="I139" s="34"/>
    </row>
    <row r="140" spans="1:9">
      <c r="A140" s="34"/>
      <c r="B140" s="39"/>
      <c r="C140" s="39"/>
      <c r="D140" s="34"/>
      <c r="E140" s="44"/>
      <c r="F140" s="34"/>
      <c r="G140" s="34"/>
      <c r="H140" s="34"/>
      <c r="I140" s="34"/>
    </row>
    <row r="141" spans="1:9">
      <c r="A141" s="34"/>
      <c r="B141" s="39"/>
      <c r="C141" s="39"/>
      <c r="D141" s="34"/>
      <c r="E141" s="44"/>
      <c r="F141" s="34"/>
      <c r="G141" s="34"/>
      <c r="H141" s="34"/>
      <c r="I141" s="34"/>
    </row>
    <row r="142" spans="1:9">
      <c r="A142" s="34"/>
      <c r="B142" s="39"/>
      <c r="C142" s="39"/>
      <c r="D142" s="34"/>
      <c r="E142" s="44"/>
      <c r="F142" s="34"/>
      <c r="G142" s="34"/>
      <c r="H142" s="34"/>
      <c r="I142" s="34"/>
    </row>
    <row r="143" spans="1:9">
      <c r="A143" s="34"/>
      <c r="B143" s="39"/>
      <c r="C143" s="39"/>
      <c r="D143" s="34"/>
      <c r="E143" s="44"/>
      <c r="F143" s="34"/>
      <c r="G143" s="34"/>
      <c r="H143" s="34"/>
      <c r="I143" s="34"/>
    </row>
    <row r="144" spans="1:9">
      <c r="A144" s="34"/>
      <c r="B144" s="39"/>
      <c r="C144" s="39"/>
      <c r="D144" s="34"/>
      <c r="E144" s="44"/>
      <c r="F144" s="34"/>
      <c r="G144" s="34"/>
      <c r="H144" s="34"/>
      <c r="I144" s="34"/>
    </row>
    <row r="145" spans="1:9">
      <c r="A145" s="34"/>
      <c r="B145" s="39"/>
      <c r="C145" s="39"/>
      <c r="D145" s="34"/>
      <c r="E145" s="44"/>
      <c r="F145" s="34"/>
      <c r="G145" s="34"/>
      <c r="H145" s="34"/>
      <c r="I145" s="34"/>
    </row>
    <row r="146" spans="1:9">
      <c r="A146" s="34"/>
      <c r="B146" s="39"/>
      <c r="C146" s="39"/>
      <c r="D146" s="34"/>
      <c r="E146" s="44"/>
      <c r="F146" s="34"/>
      <c r="G146" s="34"/>
      <c r="H146" s="34"/>
      <c r="I146" s="34"/>
    </row>
    <row r="147" spans="1:9">
      <c r="A147" s="34"/>
      <c r="B147" s="39"/>
      <c r="C147" s="39"/>
      <c r="D147" s="34"/>
      <c r="E147" s="44"/>
      <c r="F147" s="34"/>
      <c r="G147" s="34"/>
      <c r="H147" s="34"/>
      <c r="I147" s="34"/>
    </row>
    <row r="148" spans="1:9">
      <c r="A148" s="34"/>
      <c r="B148" s="39"/>
      <c r="C148" s="39"/>
      <c r="D148" s="34"/>
      <c r="E148" s="44"/>
      <c r="F148" s="34"/>
      <c r="G148" s="34"/>
      <c r="H148" s="34"/>
      <c r="I148" s="34"/>
    </row>
    <row r="149" spans="1:9">
      <c r="A149" s="34"/>
      <c r="B149" s="39"/>
      <c r="C149" s="39"/>
      <c r="D149" s="34"/>
      <c r="E149" s="44"/>
      <c r="F149" s="34"/>
      <c r="G149" s="34"/>
      <c r="H149" s="34"/>
      <c r="I149" s="34"/>
    </row>
    <row r="150" spans="1:9">
      <c r="A150" s="34"/>
      <c r="B150" s="39"/>
      <c r="C150" s="39"/>
      <c r="D150" s="34"/>
      <c r="E150" s="44"/>
      <c r="F150" s="34"/>
      <c r="G150" s="34"/>
      <c r="H150" s="34"/>
      <c r="I150" s="34"/>
    </row>
    <row r="151" spans="1:9">
      <c r="A151" s="34"/>
      <c r="B151" s="39"/>
      <c r="C151" s="39"/>
      <c r="D151" s="34"/>
      <c r="E151" s="44"/>
      <c r="F151" s="34"/>
      <c r="G151" s="34"/>
      <c r="H151" s="34"/>
      <c r="I151" s="34"/>
    </row>
    <row r="152" spans="1:9">
      <c r="A152" s="34"/>
      <c r="B152" s="39"/>
      <c r="C152" s="39"/>
      <c r="D152" s="34"/>
      <c r="E152" s="44"/>
      <c r="F152" s="34"/>
      <c r="G152" s="34"/>
      <c r="H152" s="34"/>
      <c r="I152" s="34"/>
    </row>
    <row r="153" spans="1:9">
      <c r="A153" s="34"/>
      <c r="B153" s="39"/>
      <c r="C153" s="39"/>
      <c r="D153" s="34"/>
      <c r="E153" s="44"/>
      <c r="F153" s="34"/>
      <c r="G153" s="34"/>
      <c r="H153" s="34"/>
      <c r="I153" s="34"/>
    </row>
    <row r="154" spans="1:9">
      <c r="A154" s="34"/>
      <c r="B154" s="39"/>
      <c r="C154" s="39"/>
      <c r="D154" s="34"/>
      <c r="E154" s="44"/>
      <c r="F154" s="34"/>
      <c r="G154" s="34"/>
      <c r="H154" s="34"/>
      <c r="I154" s="34"/>
    </row>
    <row r="155" spans="1:9">
      <c r="A155" s="34"/>
      <c r="B155" s="39"/>
      <c r="C155" s="39"/>
      <c r="D155" s="34"/>
      <c r="E155" s="44"/>
      <c r="F155" s="34"/>
      <c r="G155" s="34"/>
      <c r="H155" s="34"/>
      <c r="I155" s="34"/>
    </row>
    <row r="156" spans="1:9">
      <c r="A156" s="34"/>
      <c r="B156" s="39"/>
      <c r="C156" s="39"/>
      <c r="D156" s="34"/>
      <c r="E156" s="44"/>
      <c r="F156" s="34"/>
      <c r="G156" s="34"/>
      <c r="H156" s="34"/>
      <c r="I156" s="34"/>
    </row>
    <row r="157" spans="1:9">
      <c r="A157" s="34"/>
      <c r="B157" s="39"/>
      <c r="C157" s="39"/>
      <c r="D157" s="34"/>
      <c r="E157" s="44"/>
      <c r="F157" s="34"/>
      <c r="G157" s="34"/>
      <c r="H157" s="34"/>
      <c r="I157" s="34"/>
    </row>
    <row r="158" spans="1:9">
      <c r="A158" s="34"/>
      <c r="B158" s="39"/>
      <c r="C158" s="39"/>
      <c r="D158" s="34"/>
      <c r="E158" s="44"/>
      <c r="F158" s="34"/>
      <c r="G158" s="34"/>
      <c r="H158" s="34"/>
      <c r="I158" s="34"/>
    </row>
    <row r="159" spans="1:9">
      <c r="A159" s="34"/>
      <c r="B159" s="39"/>
      <c r="C159" s="39"/>
      <c r="D159" s="34"/>
      <c r="E159" s="44"/>
      <c r="F159" s="34"/>
      <c r="G159" s="34"/>
      <c r="H159" s="34"/>
      <c r="I159" s="34"/>
    </row>
    <row r="160" spans="1:9">
      <c r="A160" s="34"/>
      <c r="B160" s="39"/>
      <c r="C160" s="39"/>
      <c r="D160" s="34"/>
      <c r="E160" s="44"/>
      <c r="F160" s="34"/>
      <c r="G160" s="34"/>
      <c r="H160" s="34"/>
      <c r="I160" s="34"/>
    </row>
    <row r="161" spans="1:9">
      <c r="A161" s="34"/>
      <c r="B161" s="39"/>
      <c r="C161" s="39"/>
      <c r="D161" s="34"/>
      <c r="E161" s="44"/>
      <c r="F161" s="34"/>
      <c r="G161" s="34"/>
      <c r="H161" s="34"/>
      <c r="I161" s="34"/>
    </row>
    <row r="162" spans="1:9">
      <c r="A162" s="34"/>
      <c r="B162" s="39"/>
      <c r="C162" s="39"/>
      <c r="D162" s="34"/>
      <c r="E162" s="44"/>
      <c r="F162" s="34"/>
      <c r="G162" s="34"/>
      <c r="H162" s="34"/>
      <c r="I162" s="34"/>
    </row>
    <row r="163" spans="1:9">
      <c r="A163" s="34"/>
      <c r="B163" s="39"/>
      <c r="C163" s="39"/>
      <c r="D163" s="34"/>
      <c r="E163" s="44"/>
      <c r="F163" s="34"/>
      <c r="G163" s="34"/>
      <c r="H163" s="34"/>
      <c r="I163" s="34"/>
    </row>
    <row r="164" spans="1:9">
      <c r="A164" s="34"/>
      <c r="B164" s="39"/>
      <c r="C164" s="39"/>
      <c r="D164" s="34"/>
      <c r="E164" s="44"/>
      <c r="F164" s="34"/>
      <c r="G164" s="34"/>
      <c r="H164" s="34"/>
      <c r="I164" s="34"/>
    </row>
    <row r="165" spans="1:9">
      <c r="A165" s="34"/>
      <c r="B165" s="39"/>
      <c r="C165" s="39"/>
      <c r="D165" s="34"/>
      <c r="E165" s="44"/>
      <c r="F165" s="34"/>
      <c r="G165" s="34"/>
      <c r="H165" s="34"/>
      <c r="I165" s="34"/>
    </row>
    <row r="166" spans="1:9">
      <c r="A166" s="34"/>
      <c r="B166" s="39"/>
      <c r="C166" s="39"/>
      <c r="D166" s="34"/>
      <c r="E166" s="44"/>
      <c r="F166" s="34"/>
      <c r="G166" s="34"/>
      <c r="H166" s="34"/>
      <c r="I166" s="34"/>
    </row>
    <row r="167" spans="1:9">
      <c r="A167" s="34"/>
      <c r="B167" s="39"/>
      <c r="C167" s="39"/>
      <c r="D167" s="34"/>
      <c r="E167" s="44"/>
      <c r="F167" s="34"/>
      <c r="G167" s="34"/>
      <c r="H167" s="34"/>
      <c r="I167" s="34"/>
    </row>
    <row r="168" spans="1:9">
      <c r="A168" s="34"/>
      <c r="B168" s="39"/>
      <c r="C168" s="39"/>
      <c r="D168" s="34"/>
      <c r="E168" s="44"/>
      <c r="F168" s="34"/>
      <c r="G168" s="34"/>
      <c r="H168" s="34"/>
      <c r="I168" s="34"/>
    </row>
    <row r="169" spans="1:9">
      <c r="A169" s="34"/>
      <c r="B169" s="39"/>
      <c r="C169" s="39"/>
      <c r="D169" s="34"/>
      <c r="E169" s="44"/>
      <c r="F169" s="34"/>
      <c r="G169" s="34"/>
      <c r="H169" s="34"/>
      <c r="I169" s="34"/>
    </row>
    <row r="170" spans="1:9">
      <c r="A170" s="34"/>
      <c r="B170" s="39"/>
      <c r="C170" s="39"/>
      <c r="D170" s="34"/>
      <c r="E170" s="44"/>
      <c r="F170" s="34"/>
      <c r="G170" s="34"/>
      <c r="H170" s="34"/>
      <c r="I170" s="34"/>
    </row>
    <row r="171" spans="1:9">
      <c r="A171" s="34"/>
      <c r="B171" s="39"/>
      <c r="C171" s="39"/>
      <c r="D171" s="34"/>
      <c r="E171" s="44"/>
      <c r="F171" s="34"/>
      <c r="G171" s="34"/>
      <c r="H171" s="34"/>
      <c r="I171" s="34"/>
    </row>
    <row r="172" spans="1:9">
      <c r="A172" s="34"/>
      <c r="B172" s="39"/>
      <c r="C172" s="39"/>
      <c r="D172" s="34"/>
      <c r="E172" s="44"/>
      <c r="F172" s="34"/>
      <c r="G172" s="34"/>
      <c r="H172" s="34"/>
      <c r="I172" s="34"/>
    </row>
    <row r="173" spans="1:9">
      <c r="A173" s="34"/>
      <c r="B173" s="39"/>
      <c r="C173" s="39"/>
      <c r="D173" s="34"/>
      <c r="E173" s="44"/>
      <c r="F173" s="34"/>
      <c r="G173" s="34"/>
      <c r="H173" s="34"/>
      <c r="I173" s="34"/>
    </row>
    <row r="174" spans="1:9">
      <c r="A174" s="34"/>
      <c r="B174" s="39"/>
      <c r="C174" s="39"/>
      <c r="D174" s="34"/>
      <c r="E174" s="44"/>
      <c r="F174" s="34"/>
      <c r="G174" s="34"/>
      <c r="H174" s="34"/>
      <c r="I174" s="34"/>
    </row>
    <row r="175" spans="1:9">
      <c r="A175" s="34"/>
      <c r="B175" s="39"/>
      <c r="C175" s="39"/>
      <c r="D175" s="34"/>
      <c r="E175" s="44"/>
      <c r="F175" s="34"/>
      <c r="G175" s="34"/>
      <c r="H175" s="34"/>
      <c r="I175" s="34"/>
    </row>
    <row r="176" spans="1:9">
      <c r="A176" s="34"/>
      <c r="B176" s="39"/>
      <c r="C176" s="39"/>
      <c r="D176" s="34"/>
      <c r="E176" s="44"/>
      <c r="F176" s="34"/>
      <c r="G176" s="34"/>
      <c r="H176" s="34"/>
      <c r="I176" s="34"/>
    </row>
    <row r="177" spans="1:9">
      <c r="A177" s="34"/>
      <c r="B177" s="39"/>
      <c r="C177" s="39"/>
      <c r="D177" s="34"/>
      <c r="E177" s="44"/>
      <c r="F177" s="34"/>
      <c r="G177" s="34"/>
      <c r="H177" s="34"/>
      <c r="I177" s="34"/>
    </row>
    <row r="178" spans="1:9">
      <c r="A178" s="34"/>
      <c r="B178" s="39"/>
      <c r="C178" s="39"/>
      <c r="D178" s="34"/>
      <c r="E178" s="44"/>
      <c r="F178" s="34"/>
      <c r="G178" s="34"/>
      <c r="H178" s="34"/>
      <c r="I178" s="34"/>
    </row>
  </sheetData>
  <mergeCells count="3">
    <mergeCell ref="D6:E6"/>
    <mergeCell ref="D4:E4"/>
    <mergeCell ref="D5:E5"/>
  </mergeCells>
  <conditionalFormatting sqref="E2:E3 E90 D91:D103">
    <cfRule type="cellIs" dxfId="1" priority="5" stopIfTrue="1" operator="equal">
      <formula>"NO"</formula>
    </cfRule>
  </conditionalFormatting>
  <conditionalFormatting sqref="D104">
    <cfRule type="cellIs" dxfId="0" priority="1" stopIfTrue="1" operator="equal">
      <formula>"NO"</formula>
    </cfRule>
  </conditionalFormatting>
  <dataValidations count="1">
    <dataValidation type="list" allowBlank="1" showInputMessage="1" showErrorMessage="1" sqref="D9:D88" xr:uid="{00000000-0002-0000-0200-000000000000}">
      <formula1>"YES, NO"</formula1>
    </dataValidation>
  </dataValidations>
  <pageMargins left="0.25" right="0.25" top="0.25" bottom="0.25" header="0.3" footer="0.3"/>
  <pageSetup scale="63" fitToHeight="3" orientation="portrait" r:id="rId1"/>
  <rowBreaks count="2" manualBreakCount="2">
    <brk id="33" min="1" max="4" man="1"/>
    <brk id="68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Cary Perez</dc:creator>
  <cp:keywords/>
  <dc:description/>
  <cp:lastModifiedBy>Whitney Crouse</cp:lastModifiedBy>
  <cp:revision/>
  <dcterms:created xsi:type="dcterms:W3CDTF">2013-01-17T14:09:38Z</dcterms:created>
  <dcterms:modified xsi:type="dcterms:W3CDTF">2022-08-23T10:26:42Z</dcterms:modified>
  <cp:category/>
  <cp:contentStatus/>
</cp:coreProperties>
</file>