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AUser\FPM\Projekty\FILMY\Kurs autocad\odc 12\"/>
    </mc:Choice>
  </mc:AlternateContent>
  <xr:revisionPtr revIDLastSave="0" documentId="13_ncr:1_{C5D5CDDA-A379-4BC2-9FCD-CF600EE60EA0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16" i="1"/>
  <c r="G17" i="1"/>
  <c r="G10" i="1"/>
  <c r="G11" i="1"/>
  <c r="G12" i="1"/>
  <c r="G13" i="1"/>
  <c r="G14" i="1"/>
  <c r="G15" i="1"/>
  <c r="G16" i="1"/>
  <c r="X11" i="1"/>
  <c r="X12" i="1"/>
  <c r="X13" i="1"/>
  <c r="X14" i="1"/>
  <c r="X15" i="1"/>
  <c r="X16" i="1"/>
  <c r="X17" i="1"/>
  <c r="X10" i="1"/>
  <c r="W11" i="1"/>
  <c r="W12" i="1"/>
  <c r="W13" i="1"/>
  <c r="W14" i="1"/>
  <c r="W15" i="1"/>
  <c r="W16" i="1"/>
  <c r="W17" i="1"/>
  <c r="W10" i="1"/>
  <c r="V11" i="1"/>
  <c r="V12" i="1"/>
  <c r="V13" i="1"/>
  <c r="V14" i="1"/>
  <c r="V15" i="1"/>
  <c r="V16" i="1"/>
  <c r="V17" i="1"/>
  <c r="V10" i="1"/>
  <c r="P11" i="1"/>
  <c r="P12" i="1"/>
  <c r="P13" i="1"/>
  <c r="P14" i="1"/>
  <c r="P15" i="1"/>
  <c r="P16" i="1"/>
  <c r="P17" i="1"/>
  <c r="P10" i="1"/>
  <c r="O11" i="1"/>
  <c r="O12" i="1"/>
  <c r="O13" i="1"/>
  <c r="O14" i="1"/>
  <c r="O15" i="1"/>
  <c r="O16" i="1"/>
  <c r="O17" i="1"/>
  <c r="O10" i="1"/>
  <c r="M11" i="1"/>
  <c r="M12" i="1"/>
  <c r="M13" i="1"/>
  <c r="M14" i="1"/>
  <c r="M15" i="1"/>
  <c r="M16" i="1"/>
  <c r="M17" i="1"/>
  <c r="M10" i="1"/>
  <c r="L10" i="1"/>
  <c r="L11" i="1"/>
  <c r="L12" i="1"/>
  <c r="L13" i="1"/>
  <c r="L14" i="1"/>
  <c r="L15" i="1"/>
  <c r="L16" i="1"/>
  <c r="L17" i="1"/>
  <c r="J11" i="1"/>
  <c r="J12" i="1"/>
  <c r="J13" i="1"/>
  <c r="J14" i="1"/>
  <c r="J15" i="1"/>
  <c r="J16" i="1"/>
  <c r="J17" i="1"/>
  <c r="J10" i="1"/>
  <c r="I11" i="1"/>
  <c r="I12" i="1"/>
  <c r="I13" i="1"/>
  <c r="I14" i="1"/>
  <c r="I15" i="1"/>
  <c r="I16" i="1"/>
  <c r="I17" i="1"/>
  <c r="I10" i="1"/>
  <c r="F11" i="1"/>
  <c r="F12" i="1"/>
  <c r="F13" i="1"/>
  <c r="F14" i="1"/>
  <c r="F17" i="1"/>
  <c r="F10" i="1"/>
  <c r="C11" i="1"/>
  <c r="C12" i="1"/>
  <c r="C13" i="1"/>
  <c r="C14" i="1"/>
  <c r="C15" i="1"/>
  <c r="C16" i="1"/>
  <c r="C17" i="1"/>
  <c r="C10" i="1"/>
  <c r="D11" i="1"/>
  <c r="D12" i="1"/>
  <c r="D13" i="1"/>
  <c r="D14" i="1"/>
  <c r="D15" i="1"/>
  <c r="D16" i="1"/>
  <c r="D17" i="1"/>
  <c r="D10" i="1"/>
  <c r="Q16" i="1" l="1"/>
  <c r="Q10" i="1"/>
  <c r="Q14" i="1"/>
  <c r="Q13" i="1"/>
  <c r="Q12" i="1"/>
  <c r="Q17" i="1"/>
  <c r="Q15" i="1"/>
  <c r="Q11" i="1"/>
  <c r="R14" i="1"/>
  <c r="R13" i="1"/>
  <c r="AA13" i="1" s="1"/>
  <c r="R11" i="1"/>
  <c r="AA11" i="1" s="1"/>
  <c r="R10" i="1"/>
  <c r="R17" i="1"/>
  <c r="R15" i="1"/>
  <c r="AA15" i="1" s="1"/>
  <c r="R12" i="1"/>
  <c r="R16" i="1"/>
  <c r="AA16" i="1" s="1"/>
  <c r="S14" i="1" l="1"/>
  <c r="S10" i="1"/>
  <c r="S17" i="1"/>
  <c r="S12" i="1"/>
  <c r="AA10" i="1"/>
  <c r="AA17" i="1"/>
  <c r="S15" i="1"/>
  <c r="S13" i="1"/>
  <c r="AA14" i="1"/>
  <c r="S16" i="1"/>
  <c r="AA12" i="1"/>
  <c r="S11" i="1"/>
</calcChain>
</file>

<file path=xl/sharedStrings.xml><?xml version="1.0" encoding="utf-8"?>
<sst xmlns="http://schemas.openxmlformats.org/spreadsheetml/2006/main" count="61" uniqueCount="38">
  <si>
    <t>Wzór</t>
  </si>
  <si>
    <t>Czas czuwania (T1)</t>
  </si>
  <si>
    <t>Czas alarmowania (T2)</t>
  </si>
  <si>
    <t>Współczynnik sprawności (k)</t>
  </si>
  <si>
    <t>Współczynnik strat ładowania</t>
  </si>
  <si>
    <t>Nazwa elementu</t>
  </si>
  <si>
    <r>
      <t>I</t>
    </r>
    <r>
      <rPr>
        <vertAlign val="subscript"/>
        <sz val="11"/>
        <color theme="1"/>
        <rFont val="Calibri"/>
        <family val="2"/>
        <charset val="238"/>
        <scheme val="minor"/>
      </rPr>
      <t xml:space="preserve">d </t>
    </r>
    <r>
      <rPr>
        <sz val="11"/>
        <color theme="1"/>
        <rFont val="Calibri"/>
        <family val="2"/>
        <charset val="238"/>
        <scheme val="minor"/>
      </rPr>
      <t>[mA]</t>
    </r>
  </si>
  <si>
    <r>
      <t>I</t>
    </r>
    <r>
      <rPr>
        <vertAlign val="sub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[mA]</t>
    </r>
  </si>
  <si>
    <t>e.USP 8/12</t>
  </si>
  <si>
    <t>e.USP</t>
  </si>
  <si>
    <t>e.LSK</t>
  </si>
  <si>
    <t>Siłownik KPO BEE24-ST</t>
  </si>
  <si>
    <t>Sygnalizator SO-Pd13</t>
  </si>
  <si>
    <t>Nazwa szafy</t>
  </si>
  <si>
    <t>Suma</t>
  </si>
  <si>
    <t>Minimalna pojemność</t>
  </si>
  <si>
    <t>Dobrane akumulatory</t>
  </si>
  <si>
    <t>Zasilacz</t>
  </si>
  <si>
    <t>Tryb ładowania</t>
  </si>
  <si>
    <t>Zapas zasilacza</t>
  </si>
  <si>
    <t>szt.</t>
  </si>
  <si>
    <t>Ah</t>
  </si>
  <si>
    <t>A</t>
  </si>
  <si>
    <t xml:space="preserve">h </t>
  </si>
  <si>
    <t>h(80%)</t>
  </si>
  <si>
    <t>%</t>
  </si>
  <si>
    <t>ZSB 1/L.0</t>
  </si>
  <si>
    <t>ZSB 1/L.2</t>
  </si>
  <si>
    <t>ZSB 1/L.4</t>
  </si>
  <si>
    <t>ZSB 1/L.6</t>
  </si>
  <si>
    <t>ZSB 1/P.0</t>
  </si>
  <si>
    <t>ZSB 1/P.2</t>
  </si>
  <si>
    <t>ZSB 1/P.4</t>
  </si>
  <si>
    <t>ZSB 1/P.6</t>
  </si>
  <si>
    <r>
      <t>I</t>
    </r>
    <r>
      <rPr>
        <b/>
        <vertAlign val="subscript"/>
        <sz val="11"/>
        <color theme="1"/>
        <rFont val="Calibri"/>
        <family val="2"/>
        <charset val="238"/>
        <scheme val="minor"/>
      </rPr>
      <t xml:space="preserve">d </t>
    </r>
    <r>
      <rPr>
        <b/>
        <sz val="11"/>
        <color theme="1"/>
        <rFont val="Calibri"/>
        <family val="2"/>
        <charset val="238"/>
        <scheme val="minor"/>
      </rPr>
      <t>[mA]</t>
    </r>
  </si>
  <si>
    <r>
      <t>I</t>
    </r>
    <r>
      <rPr>
        <b/>
        <vertAlign val="subscript"/>
        <sz val="11"/>
        <color theme="1"/>
        <rFont val="Calibri"/>
        <family val="2"/>
        <charset val="238"/>
        <scheme val="minor"/>
      </rPr>
      <t>a</t>
    </r>
    <r>
      <rPr>
        <b/>
        <sz val="11"/>
        <color theme="1"/>
        <rFont val="Calibri"/>
        <family val="2"/>
        <charset val="238"/>
        <scheme val="minor"/>
      </rPr>
      <t xml:space="preserve"> [mA]</t>
    </r>
  </si>
  <si>
    <t>Ładowanie akumulatora</t>
  </si>
  <si>
    <r>
      <t>C[Ah] = k * ( I</t>
    </r>
    <r>
      <rPr>
        <vertAlign val="subscript"/>
        <sz val="11"/>
        <color rgb="FF006100"/>
        <rFont val="Calibri"/>
        <family val="2"/>
        <charset val="238"/>
        <scheme val="minor"/>
      </rPr>
      <t>d</t>
    </r>
    <r>
      <rPr>
        <sz val="11"/>
        <color rgb="FF006100"/>
        <rFont val="Calibri"/>
        <family val="2"/>
        <charset val="238"/>
        <scheme val="minor"/>
      </rPr>
      <t xml:space="preserve"> * T1 +  I</t>
    </r>
    <r>
      <rPr>
        <vertAlign val="subscript"/>
        <sz val="11"/>
        <color rgb="FF006100"/>
        <rFont val="Calibri"/>
        <family val="2"/>
        <charset val="238"/>
        <scheme val="minor"/>
      </rPr>
      <t>a</t>
    </r>
    <r>
      <rPr>
        <sz val="11"/>
        <color rgb="FF006100"/>
        <rFont val="Calibri"/>
        <family val="2"/>
        <charset val="238"/>
        <scheme val="minor"/>
      </rPr>
      <t xml:space="preserve"> * T2) * 0,001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</si>
</sst>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vertAlign val="subscript"/>
      <sz val="11"/>
      <color theme="1"/>
      <name val="Calibri"/>
      <family val="2"/>
      <charset val="238"/>
      <scheme val="minor"/>
    </font>
    <font>
      <vertAlign val="subscript"/>
      <sz val="11"/>
      <color rgb="FF0061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5" fillId="3" borderId="1" applyNumberFormat="0" applyAlignment="0" applyProtection="0"/>
  </cellStyleXfs>
  <cellXfs count="24">
    <xf numFmtId="0" fontId="0" fillId="0" borderId="0" xfId="0"/>
    <xf numFmtId="0" fontId="5" fillId="3" borderId="3" xfId="2" applyBorder="1" applyAlignment="1">
      <alignment horizontal="center" vertical="center" wrapText="1"/>
    </xf>
    <xf numFmtId="0" fontId="6" fillId="0" borderId="2" xfId="0" applyFont="1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5" xfId="0" applyBorder="1"/>
    <xf numFmtId="0" fontId="0" fillId="0" borderId="4" xfId="0" applyBorder="1"/>
    <xf numFmtId="0" fontId="5" fillId="3" borderId="1" xfId="2"/>
    <xf numFmtId="0" fontId="4" fillId="2" borderId="2" xfId="1" applyBorder="1"/>
    <xf numFmtId="0" fontId="2" fillId="0" borderId="2" xfId="0" applyFont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10" xfId="0" applyBorder="1"/>
    <xf numFmtId="9" fontId="0" fillId="0" borderId="10" xfId="0" applyNumberFormat="1" applyBorder="1"/>
    <xf numFmtId="9" fontId="0" fillId="0" borderId="0" xfId="0" applyNumberFormat="1"/>
    <xf numFmtId="0" fontId="0" fillId="0" borderId="11" xfId="0" applyBorder="1"/>
    <xf numFmtId="9" fontId="0" fillId="0" borderId="11" xfId="0" applyNumberFormat="1" applyBorder="1"/>
    <xf numFmtId="0" fontId="6" fillId="0" borderId="10" xfId="0" applyFont="1" applyBorder="1"/>
    <xf numFmtId="0" fontId="6" fillId="0" borderId="0" xfId="0" applyFont="1"/>
    <xf numFmtId="0" fontId="6" fillId="0" borderId="11" xfId="0" applyFont="1" applyBorder="1"/>
    <xf numFmtId="0" fontId="5" fillId="3" borderId="3" xfId="2" applyBorder="1" applyAlignment="1">
      <alignment horizontal="center" vertical="center" wrapText="1"/>
    </xf>
  </cellXfs>
  <cellStyles count="3">
    <cellStyle name="Dane wyjściowe" xfId="2" builtinId="21"/>
    <cellStyle name="Dobry" xfId="1" builtinId="26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7"/>
  <sheetViews>
    <sheetView tabSelected="1" zoomScale="105" zoomScaleNormal="105" workbookViewId="0">
      <selection activeCell="B1" sqref="B1"/>
    </sheetView>
  </sheetViews>
  <sheetFormatPr defaultRowHeight="15" x14ac:dyDescent="0.25"/>
  <cols>
    <col min="1" max="1" width="27.7109375" bestFit="1" customWidth="1"/>
    <col min="2" max="2" width="31.7109375" bestFit="1" customWidth="1"/>
    <col min="3" max="3" width="7.5703125" bestFit="1" customWidth="1"/>
    <col min="4" max="4" width="21.42578125" bestFit="1" customWidth="1"/>
    <col min="5" max="5" width="7" bestFit="1" customWidth="1"/>
    <col min="6" max="6" width="7.5703125" bestFit="1" customWidth="1"/>
    <col min="7" max="7" width="7.42578125" bestFit="1" customWidth="1"/>
    <col min="8" max="8" width="4" bestFit="1" customWidth="1"/>
    <col min="9" max="9" width="7.5703125" bestFit="1" customWidth="1"/>
    <col min="10" max="10" width="7.42578125" bestFit="1" customWidth="1"/>
    <col min="11" max="11" width="4" bestFit="1" customWidth="1"/>
    <col min="12" max="12" width="7.5703125" bestFit="1" customWidth="1"/>
    <col min="13" max="13" width="7.42578125" bestFit="1" customWidth="1"/>
    <col min="14" max="14" width="4" bestFit="1" customWidth="1"/>
    <col min="15" max="15" width="7.5703125" bestFit="1" customWidth="1"/>
    <col min="16" max="16" width="7.42578125" bestFit="1" customWidth="1"/>
    <col min="17" max="17" width="7.5703125" bestFit="1" customWidth="1"/>
    <col min="18" max="18" width="7.42578125" bestFit="1" customWidth="1"/>
    <col min="19" max="19" width="10.7109375" bestFit="1" customWidth="1"/>
    <col min="20" max="21" width="6.28515625" customWidth="1"/>
    <col min="22" max="22" width="3.42578125" customWidth="1"/>
    <col min="23" max="23" width="9.85546875" bestFit="1" customWidth="1"/>
    <col min="24" max="24" width="7.140625" bestFit="1" customWidth="1"/>
    <col min="25" max="25" width="9.42578125" customWidth="1"/>
    <col min="26" max="26" width="10.140625" bestFit="1" customWidth="1"/>
    <col min="27" max="27" width="8.5703125" bestFit="1" customWidth="1"/>
  </cols>
  <sheetData>
    <row r="1" spans="1:27" ht="18" x14ac:dyDescent="0.35">
      <c r="A1" s="9" t="s">
        <v>0</v>
      </c>
      <c r="B1" s="10" t="s">
        <v>37</v>
      </c>
      <c r="D1" s="2" t="s">
        <v>5</v>
      </c>
      <c r="E1" s="2" t="s">
        <v>34</v>
      </c>
      <c r="F1" s="2" t="s">
        <v>35</v>
      </c>
    </row>
    <row r="2" spans="1:27" x14ac:dyDescent="0.25">
      <c r="A2" s="9" t="s">
        <v>1</v>
      </c>
      <c r="B2" s="10">
        <v>4</v>
      </c>
      <c r="D2" s="2" t="s">
        <v>9</v>
      </c>
      <c r="E2" s="11">
        <v>100</v>
      </c>
      <c r="F2" s="11">
        <v>100</v>
      </c>
    </row>
    <row r="3" spans="1:27" x14ac:dyDescent="0.25">
      <c r="A3" s="9" t="s">
        <v>2</v>
      </c>
      <c r="B3" s="10">
        <v>0.5</v>
      </c>
      <c r="D3" s="2" t="s">
        <v>8</v>
      </c>
      <c r="E3" s="11">
        <v>100</v>
      </c>
      <c r="F3" s="11">
        <v>100</v>
      </c>
    </row>
    <row r="4" spans="1:27" x14ac:dyDescent="0.25">
      <c r="A4" s="9" t="s">
        <v>3</v>
      </c>
      <c r="B4" s="10">
        <v>1.25</v>
      </c>
      <c r="D4" s="2" t="s">
        <v>10</v>
      </c>
      <c r="E4" s="11">
        <v>100</v>
      </c>
      <c r="F4" s="11">
        <v>100</v>
      </c>
    </row>
    <row r="5" spans="1:27" x14ac:dyDescent="0.25">
      <c r="A5" s="9" t="s">
        <v>4</v>
      </c>
      <c r="B5" s="10">
        <v>1.25</v>
      </c>
      <c r="D5" s="2" t="s">
        <v>11</v>
      </c>
      <c r="E5" s="11">
        <v>5</v>
      </c>
      <c r="F5" s="11">
        <v>110</v>
      </c>
    </row>
    <row r="6" spans="1:27" x14ac:dyDescent="0.25">
      <c r="D6" s="2" t="s">
        <v>12</v>
      </c>
      <c r="E6" s="11">
        <v>0</v>
      </c>
      <c r="F6" s="11">
        <v>38</v>
      </c>
    </row>
    <row r="8" spans="1:27" s="12" customFormat="1" ht="41.25" customHeight="1" x14ac:dyDescent="0.25">
      <c r="A8" s="1" t="s">
        <v>13</v>
      </c>
      <c r="B8" s="23" t="s">
        <v>9</v>
      </c>
      <c r="C8" s="23"/>
      <c r="D8" s="23"/>
      <c r="E8" s="23" t="s">
        <v>8</v>
      </c>
      <c r="F8" s="23"/>
      <c r="G8" s="23"/>
      <c r="H8" s="23" t="s">
        <v>10</v>
      </c>
      <c r="I8" s="23"/>
      <c r="J8" s="23"/>
      <c r="K8" s="23" t="s">
        <v>11</v>
      </c>
      <c r="L8" s="23"/>
      <c r="M8" s="23"/>
      <c r="N8" s="23" t="s">
        <v>12</v>
      </c>
      <c r="O8" s="23"/>
      <c r="P8" s="23"/>
      <c r="Q8" s="23" t="s">
        <v>14</v>
      </c>
      <c r="R8" s="23"/>
      <c r="S8" s="1" t="s">
        <v>15</v>
      </c>
      <c r="T8" s="23" t="s">
        <v>16</v>
      </c>
      <c r="U8" s="23"/>
      <c r="V8" s="23" t="s">
        <v>36</v>
      </c>
      <c r="W8" s="23"/>
      <c r="X8" s="23"/>
      <c r="Y8" s="1" t="s">
        <v>17</v>
      </c>
      <c r="Z8" s="1" t="s">
        <v>18</v>
      </c>
      <c r="AA8" s="1" t="s">
        <v>19</v>
      </c>
    </row>
    <row r="9" spans="1:27" s="13" customFormat="1" ht="18" x14ac:dyDescent="0.35">
      <c r="A9" s="14"/>
      <c r="B9" s="14" t="s">
        <v>20</v>
      </c>
      <c r="C9" s="14" t="s">
        <v>6</v>
      </c>
      <c r="D9" s="14" t="s">
        <v>7</v>
      </c>
      <c r="E9" s="14" t="s">
        <v>20</v>
      </c>
      <c r="F9" s="14" t="s">
        <v>6</v>
      </c>
      <c r="G9" s="14" t="s">
        <v>7</v>
      </c>
      <c r="H9" s="14" t="s">
        <v>20</v>
      </c>
      <c r="I9" s="14" t="s">
        <v>6</v>
      </c>
      <c r="J9" s="14" t="s">
        <v>7</v>
      </c>
      <c r="K9" s="14" t="s">
        <v>20</v>
      </c>
      <c r="L9" s="14" t="s">
        <v>6</v>
      </c>
      <c r="M9" s="14" t="s">
        <v>7</v>
      </c>
      <c r="N9" s="14" t="s">
        <v>20</v>
      </c>
      <c r="O9" s="14" t="s">
        <v>6</v>
      </c>
      <c r="P9" s="14" t="s">
        <v>7</v>
      </c>
      <c r="Q9" s="14" t="s">
        <v>6</v>
      </c>
      <c r="R9" s="14" t="s">
        <v>7</v>
      </c>
      <c r="S9" s="14" t="s">
        <v>21</v>
      </c>
      <c r="T9" s="14" t="s">
        <v>20</v>
      </c>
      <c r="U9" s="14" t="s">
        <v>21</v>
      </c>
      <c r="V9" s="14" t="s">
        <v>22</v>
      </c>
      <c r="W9" s="14" t="s">
        <v>23</v>
      </c>
      <c r="X9" s="14" t="s">
        <v>24</v>
      </c>
      <c r="Y9" s="14" t="s">
        <v>22</v>
      </c>
      <c r="Z9" s="14" t="s">
        <v>25</v>
      </c>
      <c r="AA9" s="14" t="s">
        <v>22</v>
      </c>
    </row>
    <row r="10" spans="1:27" x14ac:dyDescent="0.25">
      <c r="A10" s="3" t="s">
        <v>26</v>
      </c>
      <c r="B10" s="15">
        <v>2</v>
      </c>
      <c r="C10" s="15">
        <f>B10*$E$2</f>
        <v>200</v>
      </c>
      <c r="D10" s="15">
        <f>B10*$F$2</f>
        <v>200</v>
      </c>
      <c r="E10" s="15">
        <v>2</v>
      </c>
      <c r="F10" s="15">
        <f>E10*$E$3</f>
        <v>200</v>
      </c>
      <c r="G10" s="15">
        <f>E10*$F$3</f>
        <v>200</v>
      </c>
      <c r="H10" s="15">
        <v>1</v>
      </c>
      <c r="I10" s="15">
        <f>H10*$E$4</f>
        <v>100</v>
      </c>
      <c r="J10" s="15">
        <f>H10*$F$4</f>
        <v>100</v>
      </c>
      <c r="K10" s="15">
        <v>18</v>
      </c>
      <c r="L10" s="15">
        <f>K10*$E$5</f>
        <v>90</v>
      </c>
      <c r="M10" s="15">
        <f>K10*$F$5</f>
        <v>1980</v>
      </c>
      <c r="N10" s="15">
        <v>8</v>
      </c>
      <c r="O10" s="15">
        <f>N10*$E$6</f>
        <v>0</v>
      </c>
      <c r="P10" s="15">
        <f>N10*$F$6</f>
        <v>304</v>
      </c>
      <c r="Q10" s="15">
        <f>SUM(C10,F10,I10,L10,O10)</f>
        <v>590</v>
      </c>
      <c r="R10" s="15">
        <f>SUM(D10,G10,J10,M10,P10)</f>
        <v>2784</v>
      </c>
      <c r="S10" s="20">
        <f>$B$4*(Q10*$B$2+R10*$B$3)*0.001</f>
        <v>4.6900000000000004</v>
      </c>
      <c r="T10" s="15">
        <v>2</v>
      </c>
      <c r="U10" s="15">
        <v>18</v>
      </c>
      <c r="V10" s="15">
        <f>+Y10*Z10</f>
        <v>3</v>
      </c>
      <c r="W10" s="15">
        <f>ROUNDUP($B$5*U10/V10,0)</f>
        <v>8</v>
      </c>
      <c r="X10" s="15">
        <f>ROUNDUP($B$5*U10/V10*0.8,0)</f>
        <v>6</v>
      </c>
      <c r="Y10" s="15">
        <v>12</v>
      </c>
      <c r="Z10" s="16">
        <v>0.25</v>
      </c>
      <c r="AA10" s="4">
        <f>0.75*Y10-(R10/1000)</f>
        <v>6.2160000000000002</v>
      </c>
    </row>
    <row r="11" spans="1:27" x14ac:dyDescent="0.25">
      <c r="A11" s="5" t="s">
        <v>27</v>
      </c>
      <c r="B11">
        <v>1</v>
      </c>
      <c r="C11">
        <f t="shared" ref="C11:C17" si="0">B11*$E$2</f>
        <v>100</v>
      </c>
      <c r="D11">
        <f t="shared" ref="D11:D17" si="1">B11*$F$2</f>
        <v>100</v>
      </c>
      <c r="E11">
        <v>2</v>
      </c>
      <c r="F11">
        <f t="shared" ref="F11:F17" si="2">E11*$E$3</f>
        <v>200</v>
      </c>
      <c r="G11">
        <f t="shared" ref="G11:G17" si="3">E11*$F$3</f>
        <v>200</v>
      </c>
      <c r="H11">
        <v>1</v>
      </c>
      <c r="I11">
        <f t="shared" ref="I11:I17" si="4">H11*$E$4</f>
        <v>100</v>
      </c>
      <c r="J11">
        <f t="shared" ref="J11:J17" si="5">H11*$F$4</f>
        <v>100</v>
      </c>
      <c r="K11">
        <v>18</v>
      </c>
      <c r="L11">
        <f t="shared" ref="L11:L17" si="6">K11*$E$5</f>
        <v>90</v>
      </c>
      <c r="M11">
        <f t="shared" ref="M11:M17" si="7">K11*$F$5</f>
        <v>1980</v>
      </c>
      <c r="N11">
        <v>8</v>
      </c>
      <c r="O11">
        <f t="shared" ref="O11:O17" si="8">N11*$E$6</f>
        <v>0</v>
      </c>
      <c r="P11">
        <f t="shared" ref="P11:P17" si="9">N11*$F$6</f>
        <v>304</v>
      </c>
      <c r="Q11">
        <f t="shared" ref="Q11:Q17" si="10">SUM(C11,F11,I11,L11,O11)</f>
        <v>490</v>
      </c>
      <c r="R11">
        <f t="shared" ref="R11:R17" si="11">SUM(D11,G11,J11,M11,P11)</f>
        <v>2684</v>
      </c>
      <c r="S11" s="21">
        <f t="shared" ref="S11:S17" si="12">$B$4*(Q11*$B$2+R11*$B$3)*0.001</f>
        <v>4.1275000000000004</v>
      </c>
      <c r="T11">
        <v>2</v>
      </c>
      <c r="U11">
        <v>18</v>
      </c>
      <c r="V11">
        <f t="shared" ref="V11:V17" si="13">+Y11*Z11</f>
        <v>3</v>
      </c>
      <c r="W11">
        <f t="shared" ref="W11:W17" si="14">ROUNDUP($B$5*U11/V11,0)</f>
        <v>8</v>
      </c>
      <c r="X11">
        <f t="shared" ref="X11:X17" si="15">ROUNDUP($B$5*U11/V11*0.8,0)</f>
        <v>6</v>
      </c>
      <c r="Y11">
        <v>12</v>
      </c>
      <c r="Z11" s="17">
        <v>0.25</v>
      </c>
      <c r="AA11" s="6">
        <f t="shared" ref="AA11:AA17" si="16">0.75*Y11-(R11/1000)</f>
        <v>6.3159999999999998</v>
      </c>
    </row>
    <row r="12" spans="1:27" x14ac:dyDescent="0.25">
      <c r="A12" s="5" t="s">
        <v>28</v>
      </c>
      <c r="B12">
        <v>1</v>
      </c>
      <c r="C12">
        <f t="shared" si="0"/>
        <v>100</v>
      </c>
      <c r="D12">
        <f t="shared" si="1"/>
        <v>100</v>
      </c>
      <c r="E12">
        <v>2</v>
      </c>
      <c r="F12">
        <f t="shared" si="2"/>
        <v>200</v>
      </c>
      <c r="G12">
        <f t="shared" si="3"/>
        <v>200</v>
      </c>
      <c r="H12">
        <v>1</v>
      </c>
      <c r="I12">
        <f t="shared" si="4"/>
        <v>100</v>
      </c>
      <c r="J12">
        <f t="shared" si="5"/>
        <v>100</v>
      </c>
      <c r="K12">
        <v>18</v>
      </c>
      <c r="L12">
        <f t="shared" si="6"/>
        <v>90</v>
      </c>
      <c r="M12">
        <f t="shared" si="7"/>
        <v>1980</v>
      </c>
      <c r="N12">
        <v>8</v>
      </c>
      <c r="O12">
        <f t="shared" si="8"/>
        <v>0</v>
      </c>
      <c r="P12">
        <f t="shared" si="9"/>
        <v>304</v>
      </c>
      <c r="Q12">
        <f t="shared" si="10"/>
        <v>490</v>
      </c>
      <c r="R12">
        <f t="shared" si="11"/>
        <v>2684</v>
      </c>
      <c r="S12" s="21">
        <f t="shared" si="12"/>
        <v>4.1275000000000004</v>
      </c>
      <c r="T12">
        <v>2</v>
      </c>
      <c r="U12">
        <v>18</v>
      </c>
      <c r="V12">
        <f t="shared" si="13"/>
        <v>3</v>
      </c>
      <c r="W12">
        <f t="shared" si="14"/>
        <v>8</v>
      </c>
      <c r="X12">
        <f t="shared" si="15"/>
        <v>6</v>
      </c>
      <c r="Y12">
        <v>12</v>
      </c>
      <c r="Z12" s="17">
        <v>0.25</v>
      </c>
      <c r="AA12" s="6">
        <f t="shared" si="16"/>
        <v>6.3159999999999998</v>
      </c>
    </row>
    <row r="13" spans="1:27" x14ac:dyDescent="0.25">
      <c r="A13" s="5" t="s">
        <v>29</v>
      </c>
      <c r="B13">
        <v>2</v>
      </c>
      <c r="C13">
        <f t="shared" si="0"/>
        <v>200</v>
      </c>
      <c r="D13">
        <f t="shared" si="1"/>
        <v>200</v>
      </c>
      <c r="E13">
        <v>2</v>
      </c>
      <c r="F13">
        <f t="shared" si="2"/>
        <v>200</v>
      </c>
      <c r="G13">
        <f t="shared" si="3"/>
        <v>200</v>
      </c>
      <c r="H13">
        <v>1</v>
      </c>
      <c r="I13">
        <f t="shared" si="4"/>
        <v>100</v>
      </c>
      <c r="J13">
        <f t="shared" si="5"/>
        <v>100</v>
      </c>
      <c r="K13">
        <v>18</v>
      </c>
      <c r="L13">
        <f t="shared" si="6"/>
        <v>90</v>
      </c>
      <c r="M13">
        <f t="shared" si="7"/>
        <v>1980</v>
      </c>
      <c r="N13">
        <v>8</v>
      </c>
      <c r="O13">
        <f t="shared" si="8"/>
        <v>0</v>
      </c>
      <c r="P13">
        <f t="shared" si="9"/>
        <v>304</v>
      </c>
      <c r="Q13">
        <f t="shared" si="10"/>
        <v>590</v>
      </c>
      <c r="R13">
        <f t="shared" si="11"/>
        <v>2784</v>
      </c>
      <c r="S13" s="21">
        <f t="shared" si="12"/>
        <v>4.6900000000000004</v>
      </c>
      <c r="T13">
        <v>2</v>
      </c>
      <c r="U13">
        <v>18</v>
      </c>
      <c r="V13">
        <f t="shared" si="13"/>
        <v>3</v>
      </c>
      <c r="W13">
        <f t="shared" si="14"/>
        <v>8</v>
      </c>
      <c r="X13">
        <f t="shared" si="15"/>
        <v>6</v>
      </c>
      <c r="Y13">
        <v>12</v>
      </c>
      <c r="Z13" s="17">
        <v>0.25</v>
      </c>
      <c r="AA13" s="6">
        <f t="shared" si="16"/>
        <v>6.2160000000000002</v>
      </c>
    </row>
    <row r="14" spans="1:27" x14ac:dyDescent="0.25">
      <c r="A14" s="5" t="s">
        <v>30</v>
      </c>
      <c r="B14">
        <v>1</v>
      </c>
      <c r="C14">
        <f t="shared" si="0"/>
        <v>100</v>
      </c>
      <c r="D14">
        <f t="shared" si="1"/>
        <v>100</v>
      </c>
      <c r="E14">
        <v>2</v>
      </c>
      <c r="F14">
        <f t="shared" si="2"/>
        <v>200</v>
      </c>
      <c r="G14">
        <f t="shared" si="3"/>
        <v>200</v>
      </c>
      <c r="H14">
        <v>1</v>
      </c>
      <c r="I14">
        <f t="shared" si="4"/>
        <v>100</v>
      </c>
      <c r="J14">
        <f t="shared" si="5"/>
        <v>100</v>
      </c>
      <c r="K14">
        <v>18</v>
      </c>
      <c r="L14">
        <f t="shared" si="6"/>
        <v>90</v>
      </c>
      <c r="M14">
        <f t="shared" si="7"/>
        <v>1980</v>
      </c>
      <c r="N14">
        <v>8</v>
      </c>
      <c r="O14">
        <f t="shared" si="8"/>
        <v>0</v>
      </c>
      <c r="P14">
        <f t="shared" si="9"/>
        <v>304</v>
      </c>
      <c r="Q14">
        <f t="shared" si="10"/>
        <v>490</v>
      </c>
      <c r="R14">
        <f t="shared" si="11"/>
        <v>2684</v>
      </c>
      <c r="S14" s="21">
        <f t="shared" si="12"/>
        <v>4.1275000000000004</v>
      </c>
      <c r="T14">
        <v>2</v>
      </c>
      <c r="U14">
        <v>18</v>
      </c>
      <c r="V14">
        <f t="shared" si="13"/>
        <v>3</v>
      </c>
      <c r="W14">
        <f t="shared" si="14"/>
        <v>8</v>
      </c>
      <c r="X14">
        <f t="shared" si="15"/>
        <v>6</v>
      </c>
      <c r="Y14">
        <v>12</v>
      </c>
      <c r="Z14" s="17">
        <v>0.25</v>
      </c>
      <c r="AA14" s="6">
        <f t="shared" si="16"/>
        <v>6.3159999999999998</v>
      </c>
    </row>
    <row r="15" spans="1:27" x14ac:dyDescent="0.25">
      <c r="A15" s="5" t="s">
        <v>31</v>
      </c>
      <c r="B15">
        <v>1</v>
      </c>
      <c r="C15">
        <f t="shared" si="0"/>
        <v>100</v>
      </c>
      <c r="D15">
        <f t="shared" si="1"/>
        <v>100</v>
      </c>
      <c r="E15">
        <v>2</v>
      </c>
      <c r="F15">
        <f t="shared" si="2"/>
        <v>200</v>
      </c>
      <c r="G15">
        <f t="shared" si="3"/>
        <v>200</v>
      </c>
      <c r="H15">
        <v>1</v>
      </c>
      <c r="I15">
        <f t="shared" si="4"/>
        <v>100</v>
      </c>
      <c r="J15">
        <f t="shared" si="5"/>
        <v>100</v>
      </c>
      <c r="K15">
        <v>18</v>
      </c>
      <c r="L15">
        <f t="shared" si="6"/>
        <v>90</v>
      </c>
      <c r="M15">
        <f t="shared" si="7"/>
        <v>1980</v>
      </c>
      <c r="N15">
        <v>8</v>
      </c>
      <c r="O15">
        <f t="shared" si="8"/>
        <v>0</v>
      </c>
      <c r="P15">
        <f t="shared" si="9"/>
        <v>304</v>
      </c>
      <c r="Q15">
        <f t="shared" si="10"/>
        <v>490</v>
      </c>
      <c r="R15">
        <f t="shared" si="11"/>
        <v>2684</v>
      </c>
      <c r="S15" s="21">
        <f t="shared" si="12"/>
        <v>4.1275000000000004</v>
      </c>
      <c r="T15">
        <v>2</v>
      </c>
      <c r="U15">
        <v>18</v>
      </c>
      <c r="V15">
        <f t="shared" si="13"/>
        <v>3</v>
      </c>
      <c r="W15">
        <f t="shared" si="14"/>
        <v>8</v>
      </c>
      <c r="X15">
        <f t="shared" si="15"/>
        <v>6</v>
      </c>
      <c r="Y15">
        <v>12</v>
      </c>
      <c r="Z15" s="17">
        <v>0.25</v>
      </c>
      <c r="AA15" s="6">
        <f t="shared" si="16"/>
        <v>6.3159999999999998</v>
      </c>
    </row>
    <row r="16" spans="1:27" x14ac:dyDescent="0.25">
      <c r="A16" s="5" t="s">
        <v>32</v>
      </c>
      <c r="B16">
        <v>1</v>
      </c>
      <c r="C16">
        <f t="shared" si="0"/>
        <v>100</v>
      </c>
      <c r="D16">
        <f t="shared" si="1"/>
        <v>100</v>
      </c>
      <c r="E16">
        <v>2</v>
      </c>
      <c r="F16">
        <f t="shared" si="2"/>
        <v>200</v>
      </c>
      <c r="G16">
        <f t="shared" si="3"/>
        <v>200</v>
      </c>
      <c r="H16">
        <v>1</v>
      </c>
      <c r="I16">
        <f t="shared" si="4"/>
        <v>100</v>
      </c>
      <c r="J16">
        <f t="shared" si="5"/>
        <v>100</v>
      </c>
      <c r="K16">
        <v>18</v>
      </c>
      <c r="L16">
        <f t="shared" si="6"/>
        <v>90</v>
      </c>
      <c r="M16">
        <f t="shared" si="7"/>
        <v>1980</v>
      </c>
      <c r="N16">
        <v>8</v>
      </c>
      <c r="O16">
        <f t="shared" si="8"/>
        <v>0</v>
      </c>
      <c r="P16">
        <f t="shared" si="9"/>
        <v>304</v>
      </c>
      <c r="Q16">
        <f t="shared" si="10"/>
        <v>490</v>
      </c>
      <c r="R16">
        <f t="shared" si="11"/>
        <v>2684</v>
      </c>
      <c r="S16" s="21">
        <f t="shared" si="12"/>
        <v>4.1275000000000004</v>
      </c>
      <c r="T16">
        <v>2</v>
      </c>
      <c r="U16">
        <v>18</v>
      </c>
      <c r="V16">
        <f t="shared" si="13"/>
        <v>3</v>
      </c>
      <c r="W16">
        <f t="shared" si="14"/>
        <v>8</v>
      </c>
      <c r="X16">
        <f t="shared" si="15"/>
        <v>6</v>
      </c>
      <c r="Y16">
        <v>12</v>
      </c>
      <c r="Z16" s="17">
        <v>0.25</v>
      </c>
      <c r="AA16" s="6">
        <f t="shared" si="16"/>
        <v>6.3159999999999998</v>
      </c>
    </row>
    <row r="17" spans="1:27" x14ac:dyDescent="0.25">
      <c r="A17" s="7" t="s">
        <v>33</v>
      </c>
      <c r="B17" s="18">
        <v>2</v>
      </c>
      <c r="C17" s="18">
        <f t="shared" si="0"/>
        <v>200</v>
      </c>
      <c r="D17" s="18">
        <f t="shared" si="1"/>
        <v>200</v>
      </c>
      <c r="E17" s="18">
        <v>2</v>
      </c>
      <c r="F17" s="18">
        <f t="shared" si="2"/>
        <v>200</v>
      </c>
      <c r="G17" s="18">
        <f t="shared" si="3"/>
        <v>200</v>
      </c>
      <c r="H17" s="18">
        <v>1</v>
      </c>
      <c r="I17" s="18">
        <f t="shared" si="4"/>
        <v>100</v>
      </c>
      <c r="J17" s="18">
        <f t="shared" si="5"/>
        <v>100</v>
      </c>
      <c r="K17" s="18">
        <v>18</v>
      </c>
      <c r="L17" s="18">
        <f t="shared" si="6"/>
        <v>90</v>
      </c>
      <c r="M17" s="18">
        <f t="shared" si="7"/>
        <v>1980</v>
      </c>
      <c r="N17" s="18">
        <v>8</v>
      </c>
      <c r="O17" s="18">
        <f t="shared" si="8"/>
        <v>0</v>
      </c>
      <c r="P17" s="18">
        <f t="shared" si="9"/>
        <v>304</v>
      </c>
      <c r="Q17" s="18">
        <f t="shared" si="10"/>
        <v>590</v>
      </c>
      <c r="R17" s="18">
        <f t="shared" si="11"/>
        <v>2784</v>
      </c>
      <c r="S17" s="22">
        <f t="shared" si="12"/>
        <v>4.6900000000000004</v>
      </c>
      <c r="T17" s="18">
        <v>2</v>
      </c>
      <c r="U17" s="18">
        <v>18</v>
      </c>
      <c r="V17" s="18">
        <f t="shared" si="13"/>
        <v>3</v>
      </c>
      <c r="W17" s="18">
        <f t="shared" si="14"/>
        <v>8</v>
      </c>
      <c r="X17" s="18">
        <f t="shared" si="15"/>
        <v>6</v>
      </c>
      <c r="Y17" s="18">
        <v>12</v>
      </c>
      <c r="Z17" s="19">
        <v>0.25</v>
      </c>
      <c r="AA17" s="8">
        <f t="shared" si="16"/>
        <v>6.2160000000000002</v>
      </c>
    </row>
  </sheetData>
  <mergeCells count="8">
    <mergeCell ref="T8:U8"/>
    <mergeCell ref="V8:X8"/>
    <mergeCell ref="B8:D8"/>
    <mergeCell ref="E8:G8"/>
    <mergeCell ref="H8:J8"/>
    <mergeCell ref="K8:M8"/>
    <mergeCell ref="N8:P8"/>
    <mergeCell ref="Q8:R8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Kraska</dc:creator>
  <cp:lastModifiedBy>Paweł Kraska</cp:lastModifiedBy>
  <cp:lastPrinted>2023-01-10T08:31:48Z</cp:lastPrinted>
  <dcterms:created xsi:type="dcterms:W3CDTF">2015-06-05T18:19:34Z</dcterms:created>
  <dcterms:modified xsi:type="dcterms:W3CDTF">2023-01-11T15:09:47Z</dcterms:modified>
</cp:coreProperties>
</file>