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oks/Desktop/"/>
    </mc:Choice>
  </mc:AlternateContent>
  <xr:revisionPtr revIDLastSave="0" documentId="8_{3023F2AB-EA80-534B-872D-D6FE5BFC0BE8}" xr6:coauthVersionLast="47" xr6:coauthVersionMax="47" xr10:uidLastSave="{00000000-0000-0000-0000-000000000000}"/>
  <bookViews>
    <workbookView xWindow="0" yWindow="760" windowWidth="30940" windowHeight="16780" tabRatio="700" activeTab="4" xr2:uid="{F11DBEFC-AAEF-4FF1-94DF-F6ABF0074A68}"/>
  </bookViews>
  <sheets>
    <sheet name="Header" sheetId="1" r:id="rId1"/>
    <sheet name="TRU OOP vs TRU OOP + IE" sheetId="11" r:id="rId2"/>
    <sheet name="New Demographics Graph" sheetId="14" r:id="rId3"/>
    <sheet name="Occupations With unemployed" sheetId="6" r:id="rId4"/>
    <sheet name="Effect during recessions" sheetId="5" r:id="rId5"/>
    <sheet name="Appendix - Informal Worker Est" sheetId="15" r:id="rId6"/>
    <sheet name="App. -TRU OOP vs U3 OOP with IE" sheetId="2" r:id="rId7"/>
  </sheets>
  <externalReferences>
    <externalReference r:id="rId8"/>
  </externalReferences>
  <definedNames>
    <definedName name="_xlnm._FilterDatabase" localSheetId="4" hidden="1">'Effect during recessions'!$A$39:$J$45</definedName>
    <definedName name="_xlnm._FilterDatabase" localSheetId="3" hidden="1">'Occupations With unemployed'!$A$1:$F$1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5" l="1"/>
  <c r="AA23" i="15"/>
  <c r="T23" i="15"/>
  <c r="Y23" i="15" s="1"/>
  <c r="Q23" i="15"/>
  <c r="R23" i="15" s="1"/>
  <c r="P23" i="15"/>
  <c r="L23" i="15"/>
  <c r="N23" i="15" s="1"/>
  <c r="H23" i="15"/>
  <c r="D23" i="15"/>
  <c r="J23" i="15" s="1"/>
  <c r="B23" i="15"/>
  <c r="AA22" i="15"/>
  <c r="T22" i="15"/>
  <c r="Y22" i="15" s="1"/>
  <c r="Q22" i="15"/>
  <c r="R22" i="15" s="1"/>
  <c r="P22" i="15"/>
  <c r="L22" i="15"/>
  <c r="N22" i="15" s="1"/>
  <c r="J22" i="15"/>
  <c r="H22" i="15"/>
  <c r="D22" i="15"/>
  <c r="B22" i="15"/>
  <c r="AA21" i="15"/>
  <c r="Y21" i="15"/>
  <c r="AB21" i="15" s="1"/>
  <c r="AC21" i="15" s="1"/>
  <c r="T21" i="15"/>
  <c r="Q21" i="15"/>
  <c r="R21" i="15" s="1"/>
  <c r="P21" i="15"/>
  <c r="L21" i="15"/>
  <c r="N21" i="15" s="1"/>
  <c r="J21" i="15"/>
  <c r="H21" i="15"/>
  <c r="H34" i="15" s="1"/>
  <c r="H35" i="15" s="1"/>
  <c r="D21" i="15"/>
  <c r="B21" i="15"/>
  <c r="AA20" i="15"/>
  <c r="T20" i="15"/>
  <c r="Y20" i="15" s="1"/>
  <c r="Z20" i="15" s="1"/>
  <c r="Q20" i="15"/>
  <c r="R20" i="15" s="1"/>
  <c r="P20" i="15"/>
  <c r="L20" i="15"/>
  <c r="N20" i="15" s="1"/>
  <c r="H20" i="15"/>
  <c r="D20" i="15"/>
  <c r="J20" i="15" s="1"/>
  <c r="B20" i="15"/>
  <c r="AA19" i="15"/>
  <c r="T19" i="15"/>
  <c r="Y19" i="15" s="1"/>
  <c r="R19" i="15"/>
  <c r="Q19" i="15"/>
  <c r="P19" i="15"/>
  <c r="N19" i="15"/>
  <c r="L19" i="15"/>
  <c r="H19" i="15"/>
  <c r="D19" i="15"/>
  <c r="J19" i="15" s="1"/>
  <c r="B19" i="15"/>
  <c r="AA18" i="15"/>
  <c r="T18" i="15"/>
  <c r="Y18" i="15" s="1"/>
  <c r="Z18" i="15" s="1"/>
  <c r="Q18" i="15"/>
  <c r="P18" i="15"/>
  <c r="L18" i="15"/>
  <c r="N18" i="15" s="1"/>
  <c r="H18" i="15"/>
  <c r="D18" i="15"/>
  <c r="J18" i="15" s="1"/>
  <c r="B18" i="15"/>
  <c r="AA17" i="15"/>
  <c r="T17" i="15"/>
  <c r="Y17" i="15" s="1"/>
  <c r="Z17" i="15" s="1"/>
  <c r="Q17" i="15"/>
  <c r="P17" i="15"/>
  <c r="L17" i="15"/>
  <c r="N17" i="15" s="1"/>
  <c r="H17" i="15"/>
  <c r="D17" i="15"/>
  <c r="J17" i="15" s="1"/>
  <c r="B17" i="15"/>
  <c r="AA16" i="15"/>
  <c r="T16" i="15"/>
  <c r="Y16" i="15" s="1"/>
  <c r="Q16" i="15"/>
  <c r="R16" i="15" s="1"/>
  <c r="P16" i="15"/>
  <c r="N16" i="15"/>
  <c r="L16" i="15"/>
  <c r="H16" i="15"/>
  <c r="D16" i="15"/>
  <c r="J16" i="15" s="1"/>
  <c r="B16" i="15"/>
  <c r="AA15" i="15"/>
  <c r="T15" i="15"/>
  <c r="Y15" i="15" s="1"/>
  <c r="Q15" i="15"/>
  <c r="R15" i="15" s="1"/>
  <c r="P15" i="15"/>
  <c r="L15" i="15"/>
  <c r="N15" i="15" s="1"/>
  <c r="H15" i="15"/>
  <c r="D15" i="15"/>
  <c r="J15" i="15" s="1"/>
  <c r="B15" i="15"/>
  <c r="AA14" i="15"/>
  <c r="T14" i="15"/>
  <c r="Y14" i="15" s="1"/>
  <c r="Q14" i="15"/>
  <c r="R14" i="15" s="1"/>
  <c r="P14" i="15"/>
  <c r="L14" i="15"/>
  <c r="N14" i="15" s="1"/>
  <c r="J14" i="15"/>
  <c r="H14" i="15"/>
  <c r="D14" i="15"/>
  <c r="B14" i="15"/>
  <c r="AA13" i="15"/>
  <c r="Y13" i="15"/>
  <c r="AB13" i="15" s="1"/>
  <c r="AC13" i="15" s="1"/>
  <c r="T13" i="15"/>
  <c r="Q13" i="15"/>
  <c r="R13" i="15" s="1"/>
  <c r="P13" i="15"/>
  <c r="L13" i="15"/>
  <c r="N13" i="15" s="1"/>
  <c r="J13" i="15"/>
  <c r="H13" i="15"/>
  <c r="D13" i="15"/>
  <c r="B13" i="15"/>
  <c r="AA12" i="15"/>
  <c r="T12" i="15"/>
  <c r="Y12" i="15" s="1"/>
  <c r="Z12" i="15" s="1"/>
  <c r="Q12" i="15"/>
  <c r="R12" i="15" s="1"/>
  <c r="P12" i="15"/>
  <c r="L12" i="15"/>
  <c r="N12" i="15" s="1"/>
  <c r="H12" i="15"/>
  <c r="D12" i="15"/>
  <c r="J12" i="15" s="1"/>
  <c r="B12" i="15"/>
  <c r="AA11" i="15"/>
  <c r="T11" i="15"/>
  <c r="Y11" i="15" s="1"/>
  <c r="Z11" i="15" s="1"/>
  <c r="R11" i="15"/>
  <c r="Q11" i="15"/>
  <c r="AB11" i="15" s="1"/>
  <c r="AC11" i="15" s="1"/>
  <c r="P11" i="15"/>
  <c r="L11" i="15"/>
  <c r="N11" i="15" s="1"/>
  <c r="H11" i="15"/>
  <c r="D11" i="15"/>
  <c r="J11" i="15" s="1"/>
  <c r="B11" i="15"/>
  <c r="AA10" i="15"/>
  <c r="T10" i="15"/>
  <c r="Y10" i="15" s="1"/>
  <c r="Z10" i="15" s="1"/>
  <c r="Q10" i="15"/>
  <c r="AB10" i="15" s="1"/>
  <c r="AC10" i="15" s="1"/>
  <c r="P10" i="15"/>
  <c r="L10" i="15"/>
  <c r="N10" i="15" s="1"/>
  <c r="H10" i="15"/>
  <c r="D10" i="15"/>
  <c r="J10" i="15" s="1"/>
  <c r="B10" i="15"/>
  <c r="AA9" i="15"/>
  <c r="T9" i="15"/>
  <c r="Y9" i="15" s="1"/>
  <c r="Z9" i="15" s="1"/>
  <c r="Q9" i="15"/>
  <c r="AB9" i="15" s="1"/>
  <c r="AC9" i="15" s="1"/>
  <c r="P9" i="15"/>
  <c r="L9" i="15"/>
  <c r="N9" i="15" s="1"/>
  <c r="H9" i="15"/>
  <c r="D9" i="15"/>
  <c r="J9" i="15" s="1"/>
  <c r="B9" i="15"/>
  <c r="AA8" i="15"/>
  <c r="T8" i="15"/>
  <c r="Y8" i="15" s="1"/>
  <c r="Q8" i="15"/>
  <c r="R8" i="15" s="1"/>
  <c r="P8" i="15"/>
  <c r="N8" i="15"/>
  <c r="L8" i="15"/>
  <c r="H8" i="15"/>
  <c r="D8" i="15"/>
  <c r="J8" i="15" s="1"/>
  <c r="B8" i="15"/>
  <c r="AA7" i="15"/>
  <c r="T7" i="15"/>
  <c r="Y7" i="15" s="1"/>
  <c r="Q7" i="15"/>
  <c r="R7" i="15" s="1"/>
  <c r="P7" i="15"/>
  <c r="L7" i="15"/>
  <c r="N7" i="15" s="1"/>
  <c r="H7" i="15"/>
  <c r="D7" i="15"/>
  <c r="J7" i="15" s="1"/>
  <c r="B7" i="15"/>
  <c r="AA6" i="15"/>
  <c r="T6" i="15"/>
  <c r="Y6" i="15" s="1"/>
  <c r="Q6" i="15"/>
  <c r="R6" i="15" s="1"/>
  <c r="P6" i="15"/>
  <c r="L6" i="15"/>
  <c r="N6" i="15" s="1"/>
  <c r="J6" i="15"/>
  <c r="H6" i="15"/>
  <c r="D6" i="15"/>
  <c r="B6" i="15"/>
  <c r="AA5" i="15"/>
  <c r="Y5" i="15"/>
  <c r="AB5" i="15" s="1"/>
  <c r="AC5" i="15" s="1"/>
  <c r="T5" i="15"/>
  <c r="Q5" i="15"/>
  <c r="R5" i="15" s="1"/>
  <c r="P5" i="15"/>
  <c r="L5" i="15"/>
  <c r="N5" i="15" s="1"/>
  <c r="J5" i="15"/>
  <c r="H5" i="15"/>
  <c r="H26" i="15" s="1"/>
  <c r="D5" i="15"/>
  <c r="B5" i="15"/>
  <c r="AA4" i="15"/>
  <c r="T4" i="15"/>
  <c r="Y4" i="15" s="1"/>
  <c r="Z4" i="15" s="1"/>
  <c r="Q4" i="15"/>
  <c r="R4" i="15" s="1"/>
  <c r="P4" i="15"/>
  <c r="L4" i="15"/>
  <c r="N4" i="15" s="1"/>
  <c r="H4" i="15"/>
  <c r="D4" i="15"/>
  <c r="J4" i="15" s="1"/>
  <c r="B4" i="15"/>
  <c r="AA3" i="15"/>
  <c r="T3" i="15"/>
  <c r="Y3" i="15" s="1"/>
  <c r="R3" i="15"/>
  <c r="Q3" i="15"/>
  <c r="P3" i="15"/>
  <c r="N3" i="15"/>
  <c r="L3" i="15"/>
  <c r="H3" i="15"/>
  <c r="D3" i="15"/>
  <c r="J3" i="15" s="1"/>
  <c r="B3" i="15"/>
  <c r="AA2" i="15"/>
  <c r="T2" i="15"/>
  <c r="Y2" i="15" s="1"/>
  <c r="Z2" i="15" s="1"/>
  <c r="Q2" i="15"/>
  <c r="AB2" i="15" s="1"/>
  <c r="AC2" i="15" s="1"/>
  <c r="P2" i="15"/>
  <c r="L2" i="15"/>
  <c r="N2" i="15" s="1"/>
  <c r="H2" i="15"/>
  <c r="H25" i="15" s="1"/>
  <c r="D2" i="15"/>
  <c r="J2" i="15" s="1"/>
  <c r="B2" i="15"/>
  <c r="F36" i="5"/>
  <c r="F35" i="5"/>
  <c r="B36" i="5"/>
  <c r="B35" i="5"/>
  <c r="P25" i="5"/>
  <c r="P29" i="5"/>
  <c r="L29" i="5"/>
  <c r="H28" i="5"/>
  <c r="H29" i="5"/>
  <c r="D29" i="5"/>
  <c r="D28" i="5"/>
  <c r="D26" i="5"/>
  <c r="D25" i="5"/>
  <c r="O23" i="5"/>
  <c r="P23" i="5" s="1"/>
  <c r="N23" i="5"/>
  <c r="K23" i="5"/>
  <c r="L23" i="5" s="1"/>
  <c r="J23" i="5"/>
  <c r="H23" i="5"/>
  <c r="D23" i="5"/>
  <c r="O22" i="5"/>
  <c r="P22" i="5" s="1"/>
  <c r="N22" i="5"/>
  <c r="K22" i="5"/>
  <c r="L22" i="5" s="1"/>
  <c r="J22" i="5"/>
  <c r="H22" i="5"/>
  <c r="D22" i="5"/>
  <c r="O21" i="5"/>
  <c r="P21" i="5" s="1"/>
  <c r="N21" i="5"/>
  <c r="K21" i="5"/>
  <c r="L21" i="5" s="1"/>
  <c r="J21" i="5"/>
  <c r="H21" i="5"/>
  <c r="D21" i="5"/>
  <c r="O20" i="5"/>
  <c r="P20" i="5" s="1"/>
  <c r="N20" i="5"/>
  <c r="K20" i="5"/>
  <c r="L20" i="5" s="1"/>
  <c r="J20" i="5"/>
  <c r="H20" i="5"/>
  <c r="D20" i="5"/>
  <c r="O19" i="5"/>
  <c r="P19" i="5" s="1"/>
  <c r="N19" i="5"/>
  <c r="K19" i="5"/>
  <c r="L19" i="5" s="1"/>
  <c r="J19" i="5"/>
  <c r="H19" i="5"/>
  <c r="D19" i="5"/>
  <c r="O18" i="5"/>
  <c r="P18" i="5" s="1"/>
  <c r="N18" i="5"/>
  <c r="K18" i="5"/>
  <c r="L18" i="5" s="1"/>
  <c r="J18" i="5"/>
  <c r="H18" i="5"/>
  <c r="D18" i="5"/>
  <c r="O17" i="5"/>
  <c r="P17" i="5" s="1"/>
  <c r="N17" i="5"/>
  <c r="K17" i="5"/>
  <c r="L17" i="5" s="1"/>
  <c r="J17" i="5"/>
  <c r="H17" i="5"/>
  <c r="D17" i="5"/>
  <c r="O16" i="5"/>
  <c r="P16" i="5" s="1"/>
  <c r="N16" i="5"/>
  <c r="K16" i="5"/>
  <c r="L16" i="5" s="1"/>
  <c r="J16" i="5"/>
  <c r="H16" i="5"/>
  <c r="D16" i="5"/>
  <c r="O15" i="5"/>
  <c r="P15" i="5" s="1"/>
  <c r="N15" i="5"/>
  <c r="K15" i="5"/>
  <c r="L15" i="5" s="1"/>
  <c r="J15" i="5"/>
  <c r="H15" i="5"/>
  <c r="D15" i="5"/>
  <c r="O14" i="5"/>
  <c r="P14" i="5" s="1"/>
  <c r="N14" i="5"/>
  <c r="K14" i="5"/>
  <c r="L14" i="5" s="1"/>
  <c r="J14" i="5"/>
  <c r="H14" i="5"/>
  <c r="D14" i="5"/>
  <c r="O13" i="5"/>
  <c r="P13" i="5" s="1"/>
  <c r="N13" i="5"/>
  <c r="K13" i="5"/>
  <c r="L13" i="5" s="1"/>
  <c r="J13" i="5"/>
  <c r="H13" i="5"/>
  <c r="D13" i="5"/>
  <c r="O12" i="5"/>
  <c r="P12" i="5" s="1"/>
  <c r="N12" i="5"/>
  <c r="K12" i="5"/>
  <c r="L12" i="5" s="1"/>
  <c r="J12" i="5"/>
  <c r="H12" i="5"/>
  <c r="D12" i="5"/>
  <c r="O11" i="5"/>
  <c r="P11" i="5" s="1"/>
  <c r="N11" i="5"/>
  <c r="K11" i="5"/>
  <c r="L11" i="5" s="1"/>
  <c r="J11" i="5"/>
  <c r="H11" i="5"/>
  <c r="D11" i="5"/>
  <c r="O10" i="5"/>
  <c r="P10" i="5" s="1"/>
  <c r="N10" i="5"/>
  <c r="K10" i="5"/>
  <c r="L10" i="5" s="1"/>
  <c r="J10" i="5"/>
  <c r="H10" i="5"/>
  <c r="D10" i="5"/>
  <c r="O9" i="5"/>
  <c r="P9" i="5" s="1"/>
  <c r="N9" i="5"/>
  <c r="K9" i="5"/>
  <c r="L9" i="5" s="1"/>
  <c r="J9" i="5"/>
  <c r="H9" i="5"/>
  <c r="D9" i="5"/>
  <c r="O8" i="5"/>
  <c r="P8" i="5" s="1"/>
  <c r="N8" i="5"/>
  <c r="K8" i="5"/>
  <c r="L8" i="5" s="1"/>
  <c r="J8" i="5"/>
  <c r="H8" i="5"/>
  <c r="D8" i="5"/>
  <c r="O7" i="5"/>
  <c r="P7" i="5" s="1"/>
  <c r="N7" i="5"/>
  <c r="K7" i="5"/>
  <c r="L7" i="5" s="1"/>
  <c r="J7" i="5"/>
  <c r="H7" i="5"/>
  <c r="D7" i="5"/>
  <c r="O6" i="5"/>
  <c r="P6" i="5" s="1"/>
  <c r="N6" i="5"/>
  <c r="K6" i="5"/>
  <c r="L6" i="5" s="1"/>
  <c r="J6" i="5"/>
  <c r="H6" i="5"/>
  <c r="D6" i="5"/>
  <c r="O5" i="5"/>
  <c r="P5" i="5" s="1"/>
  <c r="N5" i="5"/>
  <c r="K5" i="5"/>
  <c r="L5" i="5" s="1"/>
  <c r="J5" i="5"/>
  <c r="H5" i="5"/>
  <c r="D5" i="5"/>
  <c r="O4" i="5"/>
  <c r="P4" i="5" s="1"/>
  <c r="N4" i="5"/>
  <c r="K4" i="5"/>
  <c r="L4" i="5" s="1"/>
  <c r="J4" i="5"/>
  <c r="H4" i="5"/>
  <c r="D4" i="5"/>
  <c r="O3" i="5"/>
  <c r="P3" i="5" s="1"/>
  <c r="N3" i="5"/>
  <c r="K3" i="5"/>
  <c r="L3" i="5" s="1"/>
  <c r="J3" i="5"/>
  <c r="H3" i="5"/>
  <c r="D3" i="5"/>
  <c r="O2" i="5"/>
  <c r="P2" i="5" s="1"/>
  <c r="N2" i="5"/>
  <c r="K2" i="5"/>
  <c r="L2" i="5" s="1"/>
  <c r="J2" i="5"/>
  <c r="H2" i="5"/>
  <c r="D2" i="5"/>
  <c r="Z37" i="14"/>
  <c r="O3" i="14"/>
  <c r="P3" i="14"/>
  <c r="Q3" i="14"/>
  <c r="Q2" i="14"/>
  <c r="P2" i="14"/>
  <c r="O2" i="14"/>
  <c r="N2" i="14"/>
  <c r="J2" i="14"/>
  <c r="I2" i="14"/>
  <c r="H2" i="14"/>
  <c r="C3" i="14"/>
  <c r="J36" i="14"/>
  <c r="D2" i="14"/>
  <c r="C2" i="14"/>
  <c r="H35" i="14"/>
  <c r="B29" i="11"/>
  <c r="B28" i="11"/>
  <c r="B27" i="11"/>
  <c r="N61" i="11"/>
  <c r="N60" i="11"/>
  <c r="N59" i="11"/>
  <c r="N57" i="11"/>
  <c r="I61" i="11"/>
  <c r="I60" i="11"/>
  <c r="I59" i="11"/>
  <c r="I57" i="11"/>
  <c r="D61" i="11"/>
  <c r="D60" i="11"/>
  <c r="D59" i="11"/>
  <c r="D57" i="11"/>
  <c r="D23" i="11"/>
  <c r="D26" i="1"/>
  <c r="J26" i="15" l="1"/>
  <c r="J27" i="15"/>
  <c r="J25" i="15"/>
  <c r="AB6" i="15"/>
  <c r="AC6" i="15" s="1"/>
  <c r="Z6" i="15"/>
  <c r="Z26" i="15" s="1"/>
  <c r="Z19" i="15"/>
  <c r="AB19" i="15"/>
  <c r="AC19" i="15" s="1"/>
  <c r="Z8" i="15"/>
  <c r="AB8" i="15"/>
  <c r="AC8" i="15" s="1"/>
  <c r="Z22" i="15"/>
  <c r="AB22" i="15"/>
  <c r="AC22" i="15" s="1"/>
  <c r="Z16" i="15"/>
  <c r="AB16" i="15"/>
  <c r="AC16" i="15" s="1"/>
  <c r="Z7" i="15"/>
  <c r="Z27" i="15" s="1"/>
  <c r="AB7" i="15"/>
  <c r="AC7" i="15" s="1"/>
  <c r="Z23" i="15"/>
  <c r="AB23" i="15"/>
  <c r="AC23" i="15" s="1"/>
  <c r="AB3" i="15"/>
  <c r="AC3" i="15" s="1"/>
  <c r="AC26" i="15" s="1"/>
  <c r="Z3" i="15"/>
  <c r="AB14" i="15"/>
  <c r="AC14" i="15" s="1"/>
  <c r="Z14" i="15"/>
  <c r="Z15" i="15"/>
  <c r="AB15" i="15"/>
  <c r="AC15" i="15" s="1"/>
  <c r="AB17" i="15"/>
  <c r="AC17" i="15" s="1"/>
  <c r="AB18" i="15"/>
  <c r="AC18" i="15" s="1"/>
  <c r="Z5" i="15"/>
  <c r="R10" i="15"/>
  <c r="R18" i="15"/>
  <c r="R9" i="15"/>
  <c r="AB4" i="15"/>
  <c r="AC4" i="15" s="1"/>
  <c r="AB12" i="15"/>
  <c r="AC12" i="15" s="1"/>
  <c r="AB20" i="15"/>
  <c r="AC20" i="15" s="1"/>
  <c r="H31" i="15"/>
  <c r="H32" i="15" s="1"/>
  <c r="R2" i="15"/>
  <c r="Z13" i="15"/>
  <c r="H27" i="15"/>
  <c r="Z21" i="15"/>
  <c r="R17" i="15"/>
  <c r="AC25" i="15" l="1"/>
  <c r="Z29" i="15"/>
  <c r="AC27" i="15"/>
  <c r="Z25" i="15"/>
  <c r="R27" i="15"/>
  <c r="R26" i="15"/>
  <c r="R25" i="15"/>
  <c r="B40" i="5" l="1"/>
  <c r="AC35" i="14"/>
  <c r="AD35" i="14"/>
  <c r="AB35" i="14"/>
  <c r="AA35" i="14"/>
  <c r="Z35" i="14"/>
  <c r="Y35" i="14"/>
  <c r="X35" i="14"/>
  <c r="W35" i="14"/>
  <c r="S35" i="14"/>
  <c r="R35" i="14"/>
  <c r="Q35" i="14"/>
  <c r="P35" i="14"/>
  <c r="O35" i="14"/>
  <c r="N35" i="14"/>
  <c r="J35" i="14"/>
  <c r="I35" i="14"/>
  <c r="G35" i="14"/>
  <c r="H36" i="14" s="1"/>
  <c r="C35" i="14"/>
  <c r="B35" i="14"/>
  <c r="N56" i="11"/>
  <c r="I56" i="11"/>
  <c r="D56" i="11"/>
  <c r="D21" i="11"/>
  <c r="D22" i="11"/>
  <c r="C19" i="1"/>
  <c r="S36" i="14" l="1"/>
  <c r="Z36" i="14" l="1"/>
  <c r="AD36" i="14"/>
  <c r="AB36" i="14"/>
  <c r="C36" i="14"/>
  <c r="O36" i="14"/>
  <c r="Q36" i="14"/>
  <c r="X36" i="14"/>
  <c r="AD37" i="14" s="1"/>
  <c r="H37" i="14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3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36" i="11"/>
  <c r="AB37" i="14" l="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" i="11"/>
  <c r="I46" i="5" l="1"/>
  <c r="I44" i="5"/>
  <c r="I45" i="5"/>
  <c r="I43" i="5"/>
  <c r="I40" i="5"/>
  <c r="H46" i="5"/>
  <c r="H44" i="5"/>
  <c r="H45" i="5"/>
  <c r="H43" i="5"/>
  <c r="F40" i="5"/>
  <c r="F41" i="5"/>
  <c r="F42" i="5"/>
  <c r="F43" i="5"/>
  <c r="F44" i="5"/>
  <c r="F45" i="5"/>
  <c r="F46" i="5"/>
  <c r="E46" i="5"/>
  <c r="E44" i="5"/>
  <c r="E45" i="5"/>
  <c r="E43" i="5"/>
  <c r="E40" i="5"/>
  <c r="E41" i="5"/>
  <c r="E42" i="5"/>
  <c r="C40" i="5"/>
  <c r="C41" i="5"/>
  <c r="C42" i="5"/>
  <c r="C43" i="5"/>
  <c r="C44" i="5"/>
  <c r="C45" i="5"/>
  <c r="C46" i="5"/>
  <c r="B46" i="5"/>
  <c r="B44" i="5"/>
  <c r="B45" i="5"/>
  <c r="B43" i="5"/>
  <c r="I41" i="5"/>
  <c r="I42" i="5"/>
  <c r="H41" i="5"/>
  <c r="H42" i="5"/>
  <c r="H40" i="5"/>
  <c r="B41" i="5"/>
  <c r="B42" i="5"/>
  <c r="D19" i="1"/>
  <c r="G46" i="5" l="1"/>
  <c r="C55" i="5" s="1"/>
  <c r="H26" i="5"/>
  <c r="D41" i="5"/>
  <c r="D42" i="5"/>
  <c r="D43" i="5"/>
  <c r="D44" i="5"/>
  <c r="D45" i="5"/>
  <c r="D46" i="5"/>
  <c r="L26" i="5" l="1"/>
  <c r="K43" i="5"/>
  <c r="B52" i="5"/>
  <c r="K46" i="5"/>
  <c r="B55" i="5"/>
  <c r="K41" i="5"/>
  <c r="B50" i="5"/>
  <c r="K45" i="5"/>
  <c r="B54" i="5"/>
  <c r="K40" i="5"/>
  <c r="B49" i="5"/>
  <c r="K44" i="5"/>
  <c r="B53" i="5"/>
  <c r="P26" i="5"/>
  <c r="K42" i="5"/>
  <c r="B51" i="5"/>
  <c r="J42" i="5"/>
  <c r="N42" i="5"/>
  <c r="D40" i="5"/>
  <c r="M40" i="5"/>
  <c r="G40" i="5"/>
  <c r="C49" i="5" s="1"/>
  <c r="G41" i="5"/>
  <c r="C50" i="5" s="1"/>
  <c r="M41" i="5"/>
  <c r="N43" i="5"/>
  <c r="J43" i="5"/>
  <c r="G42" i="5"/>
  <c r="C51" i="5" s="1"/>
  <c r="M42" i="5"/>
  <c r="M46" i="5"/>
  <c r="J44" i="5"/>
  <c r="N44" i="5"/>
  <c r="N46" i="5"/>
  <c r="J46" i="5"/>
  <c r="M43" i="5"/>
  <c r="G43" i="5"/>
  <c r="C52" i="5" s="1"/>
  <c r="L25" i="5"/>
  <c r="J40" i="5"/>
  <c r="N40" i="5"/>
  <c r="N45" i="5"/>
  <c r="J45" i="5"/>
  <c r="M44" i="5"/>
  <c r="G44" i="5"/>
  <c r="C53" i="5" s="1"/>
  <c r="M45" i="5"/>
  <c r="G45" i="5"/>
  <c r="C54" i="5" s="1"/>
  <c r="N41" i="5"/>
  <c r="J41" i="5"/>
  <c r="H25" i="5"/>
  <c r="P28" i="5"/>
  <c r="L28" i="5"/>
</calcChain>
</file>

<file path=xl/sharedStrings.xml><?xml version="1.0" encoding="utf-8"?>
<sst xmlns="http://schemas.openxmlformats.org/spreadsheetml/2006/main" count="211" uniqueCount="161">
  <si>
    <t>Headline number:</t>
  </si>
  <si>
    <t>year</t>
  </si>
  <si>
    <t>TRU OOP</t>
  </si>
  <si>
    <t>Absolute change in functional unemployment out of the population</t>
  </si>
  <si>
    <t>Relative change in functional unemployment out of the population</t>
  </si>
  <si>
    <t>Subheadings</t>
  </si>
  <si>
    <t>Annual Median Wage (assuming 52 weeks worked, 40 hours)</t>
  </si>
  <si>
    <t>Office and Administrative Support Occupations</t>
  </si>
  <si>
    <t>Personal Care and Service Occupations</t>
  </si>
  <si>
    <t>Sales and Related Occupations</t>
  </si>
  <si>
    <t>Educational Instruction and Library Occupations</t>
  </si>
  <si>
    <t>Management Occupations</t>
  </si>
  <si>
    <t>Building and Grounds Cleaning and Maintenance Occupations</t>
  </si>
  <si>
    <t>Transportation and Material Moving Occupations</t>
  </si>
  <si>
    <t>Production Occupations</t>
  </si>
  <si>
    <t>Food Preparation and Serving Related Occupations</t>
  </si>
  <si>
    <t>Construction and Extraction Occupations</t>
  </si>
  <si>
    <t>Healthcare Practitioners and Technical Occupations</t>
  </si>
  <si>
    <t>Arts, Design, Entertainment, Sports, and Media Occupations</t>
  </si>
  <si>
    <t>Healthcare Support Occupations</t>
  </si>
  <si>
    <t>Business and Financial Operations Occupations</t>
  </si>
  <si>
    <t>Community and Social Service Occupations</t>
  </si>
  <si>
    <t>Farming, Fishing, and Forestry Occupations</t>
  </si>
  <si>
    <t>Installation, Maintenance, and Repair Occupations</t>
  </si>
  <si>
    <t>Protective Service Occupations</t>
  </si>
  <si>
    <t>Life, Physical, and Social Science Occupations</t>
  </si>
  <si>
    <t>Legal Occupations</t>
  </si>
  <si>
    <t>Architecture and Engineering Occupations</t>
  </si>
  <si>
    <t>Computer and Mathematical Occupations</t>
  </si>
  <si>
    <t>Median Hourly Wage</t>
  </si>
  <si>
    <t xml:space="preserve">Occupation Title </t>
  </si>
  <si>
    <t>Unemployed</t>
  </si>
  <si>
    <t>% Occupation in the labor force</t>
  </si>
  <si>
    <t>% Occupation of informal workers in the labor force</t>
  </si>
  <si>
    <t>% Occupation of non-informal workers in the labor force</t>
  </si>
  <si>
    <t>Year</t>
  </si>
  <si>
    <t>Headline TRU OOP</t>
  </si>
  <si>
    <t>TRU OOP considering Informal Economy</t>
  </si>
  <si>
    <t xml:space="preserve">Headline Unemployed OOP </t>
  </si>
  <si>
    <t>Unemployed OOP considering Informal Economy</t>
  </si>
  <si>
    <t>TRU OOP considering Informal Work*</t>
  </si>
  <si>
    <t>*Informal Work consists both of people working under the table for something that is not a formal labor market job as well as the estimated unreported income of self-employed workers</t>
  </si>
  <si>
    <t>** The estimated number of informal workers only include those working under the table in an activity outside of the formal labor market (so it ignores self-employed workers' unreported income)</t>
  </si>
  <si>
    <t>Black</t>
  </si>
  <si>
    <t>Hispanic</t>
  </si>
  <si>
    <t>White non-Hispanic</t>
  </si>
  <si>
    <t>By Sex</t>
  </si>
  <si>
    <t>By Race</t>
  </si>
  <si>
    <t>Black Informal Workers</t>
  </si>
  <si>
    <t>Hispanic Informal Workers</t>
  </si>
  <si>
    <t>TRU</t>
  </si>
  <si>
    <t>Change TRU</t>
  </si>
  <si>
    <t>Change TRU OOP</t>
  </si>
  <si>
    <t>Change Unemployment OOP</t>
  </si>
  <si>
    <t>TRU considering Informal Economy</t>
  </si>
  <si>
    <t>Labor Force Population</t>
  </si>
  <si>
    <t>Total Est. Labor Force Population</t>
  </si>
  <si>
    <t>% Change in Labor Force</t>
  </si>
  <si>
    <t>2008-2012 Average Change</t>
  </si>
  <si>
    <t>Rest of Time Change</t>
  </si>
  <si>
    <t>2008-2010 Average Change</t>
  </si>
  <si>
    <t>Total Est. Labor Force Population with Informal Work</t>
  </si>
  <si>
    <t>Civilian Population</t>
  </si>
  <si>
    <t>Formally Employed Population</t>
  </si>
  <si>
    <t>Total Est. Informal Employment</t>
  </si>
  <si>
    <t>Change Employment</t>
  </si>
  <si>
    <t>Formally Unemployed Population</t>
  </si>
  <si>
    <t>Change Unemployment</t>
  </si>
  <si>
    <t>Change LF</t>
  </si>
  <si>
    <t>New Functionally Employed from FT Informal Workers</t>
  </si>
  <si>
    <t>New Functionally Employed from PT Informal Workers</t>
  </si>
  <si>
    <t>New Functionally Employed from U3 Informal Workers</t>
  </si>
  <si>
    <t>New Functionally Employed from Outlab Informal Workers</t>
  </si>
  <si>
    <t>Formally functionally Unemployed Population</t>
  </si>
  <si>
    <t>Total Est.Functionally Unemployed Population</t>
  </si>
  <si>
    <t>Average</t>
  </si>
  <si>
    <t>Lowest</t>
  </si>
  <si>
    <t>Highest</t>
  </si>
  <si>
    <t>Fall TRU OOP</t>
  </si>
  <si>
    <t>Fall Unemployment OOP</t>
  </si>
  <si>
    <t>% Change in Labor Force from Informal Work</t>
  </si>
  <si>
    <t>Fall TRU OOP from Informal Work (in percentage points)</t>
  </si>
  <si>
    <t>Formally Employed Informal Workers</t>
  </si>
  <si>
    <t>Formally Unemployed Informal Workers</t>
  </si>
  <si>
    <t>Informal Workers Outside of the Labor Force</t>
  </si>
  <si>
    <t>Total Est. Employed population after considering informality</t>
  </si>
  <si>
    <t>Total Est. Unemployed Population after considering informality</t>
  </si>
  <si>
    <t>Change</t>
  </si>
  <si>
    <t>Estimate of informal workers on average day</t>
  </si>
  <si>
    <t>Civilian Non-Institutional Population</t>
  </si>
  <si>
    <t>Informal Workers as percent of working age population</t>
  </si>
  <si>
    <t>Demographic</t>
  </si>
  <si>
    <t>Female</t>
  </si>
  <si>
    <t>Male</t>
  </si>
  <si>
    <t>By Age</t>
  </si>
  <si>
    <t>Young (16-24)</t>
  </si>
  <si>
    <t>Prime Working Age (25-54)</t>
  </si>
  <si>
    <t>Older (55+)</t>
  </si>
  <si>
    <t>By Race/Ethnicity</t>
  </si>
  <si>
    <t>Other</t>
  </si>
  <si>
    <t>Total Sample Population</t>
  </si>
  <si>
    <t>Total Informal Workers</t>
  </si>
  <si>
    <t xml:space="preserve">By Sex </t>
  </si>
  <si>
    <t xml:space="preserve">Female Total </t>
  </si>
  <si>
    <t xml:space="preserve">Female Informal Workers </t>
  </si>
  <si>
    <t>Male Total</t>
  </si>
  <si>
    <t>Male Informal Workers</t>
  </si>
  <si>
    <t xml:space="preserve">By Age </t>
  </si>
  <si>
    <t>Young  (16-24) Total</t>
  </si>
  <si>
    <t>Young (16-24) Informal Workers</t>
  </si>
  <si>
    <t>Prime Age (25-54) Total</t>
  </si>
  <si>
    <t>Prime Age (25-54) Informal Workers</t>
  </si>
  <si>
    <t>White Non- Hispanic Total</t>
  </si>
  <si>
    <t>White non-Hispanic Informal Workers</t>
  </si>
  <si>
    <t>Hispanic Total</t>
  </si>
  <si>
    <t>Black Total</t>
  </si>
  <si>
    <t>Other Total</t>
  </si>
  <si>
    <t>Other Informal Workers</t>
  </si>
  <si>
    <t>Graph Ideas</t>
  </si>
  <si>
    <t xml:space="preserve">Rest of Period Change TRU </t>
  </si>
  <si>
    <t xml:space="preserve">2008-2010 Average Change TRU </t>
  </si>
  <si>
    <t>2008-2010 Fall in TRU OOP</t>
  </si>
  <si>
    <t xml:space="preserve">Data for description Box </t>
  </si>
  <si>
    <t xml:space="preserve">Addition Functionally Employed on average year </t>
  </si>
  <si>
    <t xml:space="preserve">Addition Finding Jobs on average year </t>
  </si>
  <si>
    <t xml:space="preserve">Addition Joining the Labor Force on average year </t>
  </si>
  <si>
    <t>Tot. FE Population with Informal Work and SE underreporting OOP</t>
  </si>
  <si>
    <t xml:space="preserve">Formally Functionally Employed Population </t>
  </si>
  <si>
    <t xml:space="preserve">Addition Functionally Employed from IE </t>
  </si>
  <si>
    <t>Max</t>
  </si>
  <si>
    <t>Min</t>
  </si>
  <si>
    <t>Total Est. Labor Force Population with Informal Economy</t>
  </si>
  <si>
    <t>Addition Labor Force from IE</t>
  </si>
  <si>
    <t>Addition Employment IE</t>
  </si>
  <si>
    <t>Both graphs</t>
  </si>
  <si>
    <t xml:space="preserve">Overall workforce distribution graph </t>
  </si>
  <si>
    <t>Informal workers in formal workforce only distribution graph</t>
  </si>
  <si>
    <t>% who worked informally on an average day 2003-2022</t>
  </si>
  <si>
    <t>Percent of working age population working informally on an average day</t>
  </si>
  <si>
    <t xml:space="preserve">Percent of working age men who worked informally on an average day in the last 3 years </t>
  </si>
  <si>
    <t xml:space="preserve">Percent of working age women who worked informally on an average day in the last 3 years </t>
  </si>
  <si>
    <t xml:space="preserve">Ratio share demo over share white working informally </t>
  </si>
  <si>
    <t>ratio share women over share men working informally</t>
  </si>
  <si>
    <t>Estimate of informal workers on average day**</t>
  </si>
  <si>
    <t>Total Est. Employed population</t>
  </si>
  <si>
    <t>% who worked informally on an average day 2003-2023</t>
  </si>
  <si>
    <t>Everyting below this line were just graph ideas</t>
  </si>
  <si>
    <t xml:space="preserve">Rest of Period Fall in TRU OOP </t>
  </si>
  <si>
    <t>Change FE</t>
  </si>
  <si>
    <t>Change FU</t>
  </si>
  <si>
    <t>2022-2024</t>
  </si>
  <si>
    <t>Old (55+) Total</t>
  </si>
  <si>
    <t>Old (55+) Informal Workers</t>
  </si>
  <si>
    <t>Formally Functionally Employed Population</t>
  </si>
  <si>
    <t>Total Est.Functionally Employed Population</t>
  </si>
  <si>
    <t>Average 2022-2024</t>
  </si>
  <si>
    <t>2008-2010</t>
  </si>
  <si>
    <t>Rest of period</t>
  </si>
  <si>
    <t>Informal Workers on Average Day over last three years</t>
  </si>
  <si>
    <t>Percent of working age population working informally on an average day (3-year average)</t>
  </si>
  <si>
    <t xml:space="preserve">All Occupations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</si>
</sst>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0.000"/>
    <numFmt numFmtId="166" formatCode="&quot;$&quot;#,##0"/>
    <numFmt numFmtId="167" formatCode="_(* #,##0_);_(* \(#,##0\);_(* &quot;-&quot;??_);_(@_)"/>
    <numFmt numFmtId="168" formatCode="0.000%"/>
    <numFmt numFmtId="169" formatCode="&quot;$&quot;#,##0.0"/>
    <numFmt numFmtId="170" formatCode="0.000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0" applyNumberFormat="1"/>
    <xf numFmtId="164" fontId="0" fillId="0" borderId="0" xfId="2" applyNumberFormat="1" applyFont="1"/>
    <xf numFmtId="0" fontId="0" fillId="0" borderId="0" xfId="0" applyAlignment="1">
      <alignment wrapText="1"/>
    </xf>
    <xf numFmtId="10" fontId="0" fillId="0" borderId="0" xfId="2" applyNumberFormat="1" applyFont="1"/>
    <xf numFmtId="0" fontId="2" fillId="0" borderId="0" xfId="0" applyFont="1"/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166" fontId="0" fillId="2" borderId="0" xfId="0" applyNumberFormat="1" applyFill="1" applyAlignment="1">
      <alignment horizontal="right"/>
    </xf>
    <xf numFmtId="167" fontId="0" fillId="0" borderId="0" xfId="1" applyNumberFormat="1" applyFont="1"/>
    <xf numFmtId="1" fontId="0" fillId="0" borderId="0" xfId="0" applyNumberFormat="1"/>
    <xf numFmtId="0" fontId="2" fillId="0" borderId="1" xfId="0" applyFont="1" applyBorder="1" applyAlignment="1">
      <alignment wrapText="1"/>
    </xf>
    <xf numFmtId="9" fontId="0" fillId="0" borderId="1" xfId="2" applyFont="1" applyFill="1" applyBorder="1"/>
    <xf numFmtId="0" fontId="0" fillId="0" borderId="1" xfId="0" applyBorder="1"/>
    <xf numFmtId="164" fontId="0" fillId="0" borderId="1" xfId="2" applyNumberFormat="1" applyFont="1" applyFill="1" applyBorder="1"/>
    <xf numFmtId="0" fontId="2" fillId="0" borderId="1" xfId="0" applyFont="1" applyBorder="1"/>
    <xf numFmtId="164" fontId="2" fillId="0" borderId="1" xfId="2" applyNumberFormat="1" applyFont="1" applyFill="1" applyBorder="1"/>
    <xf numFmtId="0" fontId="0" fillId="0" borderId="2" xfId="0" applyBorder="1" applyAlignment="1">
      <alignment wrapText="1"/>
    </xf>
    <xf numFmtId="167" fontId="0" fillId="0" borderId="0" xfId="0" applyNumberFormat="1"/>
    <xf numFmtId="3" fontId="0" fillId="0" borderId="0" xfId="0" applyNumberFormat="1"/>
    <xf numFmtId="0" fontId="0" fillId="4" borderId="0" xfId="0" applyFill="1"/>
    <xf numFmtId="164" fontId="0" fillId="4" borderId="0" xfId="2" applyNumberFormat="1" applyFont="1" applyFill="1"/>
    <xf numFmtId="167" fontId="0" fillId="4" borderId="0" xfId="1" applyNumberFormat="1" applyFont="1" applyFill="1"/>
    <xf numFmtId="0" fontId="0" fillId="5" borderId="0" xfId="0" applyFill="1"/>
    <xf numFmtId="3" fontId="0" fillId="0" borderId="0" xfId="1" applyNumberFormat="1" applyFont="1"/>
    <xf numFmtId="0" fontId="0" fillId="2" borderId="0" xfId="0" applyFill="1"/>
    <xf numFmtId="164" fontId="0" fillId="2" borderId="0" xfId="0" applyNumberFormat="1" applyFill="1"/>
    <xf numFmtId="164" fontId="0" fillId="0" borderId="0" xfId="2" applyNumberFormat="1" applyFont="1" applyAlignment="1">
      <alignment wrapText="1"/>
    </xf>
    <xf numFmtId="164" fontId="0" fillId="0" borderId="0" xfId="2" applyNumberFormat="1" applyFont="1" applyFill="1"/>
    <xf numFmtId="0" fontId="2" fillId="0" borderId="3" xfId="0" applyFont="1" applyBorder="1"/>
    <xf numFmtId="167" fontId="2" fillId="0" borderId="1" xfId="1" applyNumberFormat="1" applyFont="1" applyFill="1" applyBorder="1"/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67" fontId="0" fillId="0" borderId="1" xfId="1" applyNumberFormat="1" applyFont="1" applyBorder="1"/>
    <xf numFmtId="0" fontId="0" fillId="0" borderId="1" xfId="0" applyBorder="1" applyAlignment="1">
      <alignment wrapText="1"/>
    </xf>
    <xf numFmtId="10" fontId="2" fillId="0" borderId="1" xfId="2" applyNumberFormat="1" applyFont="1" applyFill="1" applyBorder="1"/>
    <xf numFmtId="167" fontId="2" fillId="0" borderId="0" xfId="1" applyNumberFormat="1" applyFont="1" applyFill="1" applyBorder="1"/>
    <xf numFmtId="9" fontId="2" fillId="0" borderId="0" xfId="2" applyFont="1" applyFill="1" applyBorder="1"/>
    <xf numFmtId="165" fontId="0" fillId="0" borderId="1" xfId="1" applyNumberFormat="1" applyFont="1" applyFill="1" applyBorder="1"/>
    <xf numFmtId="164" fontId="0" fillId="0" borderId="1" xfId="0" applyNumberFormat="1" applyBorder="1"/>
    <xf numFmtId="10" fontId="3" fillId="0" borderId="0" xfId="0" applyNumberFormat="1" applyFont="1"/>
    <xf numFmtId="167" fontId="0" fillId="0" borderId="0" xfId="1" applyNumberFormat="1" applyFont="1" applyFill="1"/>
    <xf numFmtId="167" fontId="0" fillId="2" borderId="0" xfId="0" applyNumberFormat="1" applyFill="1"/>
    <xf numFmtId="167" fontId="0" fillId="6" borderId="0" xfId="0" applyNumberFormat="1" applyFill="1"/>
    <xf numFmtId="0" fontId="0" fillId="6" borderId="0" xfId="0" applyFill="1"/>
    <xf numFmtId="0" fontId="0" fillId="3" borderId="0" xfId="0" applyFill="1"/>
    <xf numFmtId="167" fontId="0" fillId="3" borderId="0" xfId="0" applyNumberFormat="1" applyFill="1"/>
    <xf numFmtId="0" fontId="0" fillId="2" borderId="1" xfId="0" applyFill="1" applyBorder="1"/>
    <xf numFmtId="167" fontId="0" fillId="2" borderId="1" xfId="1" applyNumberFormat="1" applyFont="1" applyFill="1" applyBorder="1"/>
    <xf numFmtId="0" fontId="0" fillId="6" borderId="0" xfId="0" applyFill="1" applyAlignment="1">
      <alignment wrapText="1"/>
    </xf>
    <xf numFmtId="164" fontId="0" fillId="6" borderId="0" xfId="2" applyNumberFormat="1" applyFont="1" applyFill="1"/>
    <xf numFmtId="0" fontId="0" fillId="3" borderId="0" xfId="0" applyFill="1" applyAlignment="1">
      <alignment wrapText="1"/>
    </xf>
    <xf numFmtId="164" fontId="0" fillId="3" borderId="0" xfId="2" applyNumberFormat="1" applyFont="1" applyFill="1"/>
    <xf numFmtId="10" fontId="0" fillId="2" borderId="1" xfId="2" applyNumberFormat="1" applyFont="1" applyFill="1" applyBorder="1"/>
    <xf numFmtId="168" fontId="0" fillId="0" borderId="0" xfId="2" applyNumberFormat="1" applyFont="1"/>
    <xf numFmtId="10" fontId="0" fillId="2" borderId="1" xfId="2" applyNumberFormat="1" applyFont="1" applyFill="1" applyBorder="1" applyAlignment="1">
      <alignment wrapText="1"/>
    </xf>
    <xf numFmtId="2" fontId="0" fillId="0" borderId="0" xfId="0" applyNumberFormat="1"/>
    <xf numFmtId="2" fontId="0" fillId="0" borderId="1" xfId="2" applyNumberFormat="1" applyFont="1" applyFill="1" applyBorder="1"/>
    <xf numFmtId="0" fontId="0" fillId="0" borderId="4" xfId="0" applyBorder="1" applyAlignment="1">
      <alignment wrapText="1"/>
    </xf>
    <xf numFmtId="10" fontId="0" fillId="2" borderId="5" xfId="2" applyNumberFormat="1" applyFont="1" applyFill="1" applyBorder="1"/>
    <xf numFmtId="43" fontId="0" fillId="0" borderId="0" xfId="1" applyFont="1"/>
    <xf numFmtId="169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0" xfId="2" applyNumberFormat="1" applyFont="1"/>
    <xf numFmtId="170" fontId="0" fillId="0" borderId="0" xfId="2" applyNumberFormat="1" applyFont="1"/>
    <xf numFmtId="165" fontId="0" fillId="4" borderId="0" xfId="2" applyNumberFormat="1" applyFont="1" applyFill="1"/>
    <xf numFmtId="170" fontId="0" fillId="4" borderId="0" xfId="2" applyNumberFormat="1" applyFont="1" applyFill="1"/>
    <xf numFmtId="3" fontId="0" fillId="0" borderId="0" xfId="1" applyNumberFormat="1" applyFont="1" applyFill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TRU OOP fell by 0.percentage</a:t>
            </a:r>
            <a:r>
              <a:rPr lang="en-US" baseline="0"/>
              <a:t> points after considering the informal economy in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'TRU OOP vs TRU OOP + IE'!$B$1</c:f>
              <c:strCache>
                <c:ptCount val="1"/>
                <c:pt idx="0">
                  <c:v>Headline TRU OOP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'TRU OOP vs TRU OOP + IE'!$A$2:$A$23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'TRU OOP vs TRU OOP + IE'!$B$2:$B$23</c:f>
              <c:numCache>
                <c:formatCode>0.0%</c:formatCode>
                <c:ptCount val="22"/>
                <c:pt idx="0">
                  <c:v>0.52549803256988525</c:v>
                </c:pt>
                <c:pt idx="1">
                  <c:v>0.53166311979293823</c:v>
                </c:pt>
                <c:pt idx="2">
                  <c:v>0.52806615829467773</c:v>
                </c:pt>
                <c:pt idx="3">
                  <c:v>0.52350151538848877</c:v>
                </c:pt>
                <c:pt idx="4">
                  <c:v>0.52188330888748169</c:v>
                </c:pt>
                <c:pt idx="5">
                  <c:v>0.53276139497756958</c:v>
                </c:pt>
                <c:pt idx="6">
                  <c:v>0.56512671709060669</c:v>
                </c:pt>
                <c:pt idx="7">
                  <c:v>0.57229065895080566</c:v>
                </c:pt>
                <c:pt idx="8">
                  <c:v>0.57472860813140869</c:v>
                </c:pt>
                <c:pt idx="9">
                  <c:v>0.57410955429077148</c:v>
                </c:pt>
                <c:pt idx="10">
                  <c:v>0.56893748044967651</c:v>
                </c:pt>
                <c:pt idx="11">
                  <c:v>0.56411635875701904</c:v>
                </c:pt>
                <c:pt idx="12">
                  <c:v>0.55400389432907104</c:v>
                </c:pt>
                <c:pt idx="13">
                  <c:v>0.54555469751358032</c:v>
                </c:pt>
                <c:pt idx="14">
                  <c:v>0.53593027591705322</c:v>
                </c:pt>
                <c:pt idx="15">
                  <c:v>0.53722727298736572</c:v>
                </c:pt>
                <c:pt idx="16">
                  <c:v>0.525840163230896</c:v>
                </c:pt>
                <c:pt idx="17">
                  <c:v>0.55914580821990967</c:v>
                </c:pt>
                <c:pt idx="18">
                  <c:v>0.53824567794799805</c:v>
                </c:pt>
                <c:pt idx="19">
                  <c:v>0.52212214469909668</c:v>
                </c:pt>
                <c:pt idx="20">
                  <c:v>0.51905727386474609</c:v>
                </c:pt>
                <c:pt idx="21">
                  <c:v>0.52543902397155762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C-4C69-91F4-CF9A298C8973}"/>
            </c:ext>
          </c:extLst>
        </c:ser>
        <c:ser>
          <c:idx val="1"/>
          <c:order val="1"/>
          <c:tx>
            <c:strRef>
              <c:f>'TRU OOP vs TRU OOP + IE'!$C$1</c:f>
              <c:strCache>
                <c:ptCount val="1"/>
                <c:pt idx="0">
                  <c:v>TRU OOP considering Informal Economy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'TRU OOP vs TRU OOP + IE'!$A$2:$A$23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'TRU OOP vs TRU OOP + IE'!$C$2:$C$23</c:f>
              <c:numCache>
                <c:formatCode>0.0%</c:formatCode>
                <c:ptCount val="22"/>
                <c:pt idx="0">
                  <c:v>0.51200973987579346</c:v>
                </c:pt>
                <c:pt idx="1">
                  <c:v>0.51484304666519165</c:v>
                </c:pt>
                <c:pt idx="2">
                  <c:v>0.51670026779174805</c:v>
                </c:pt>
                <c:pt idx="3">
                  <c:v>0.51597219705581665</c:v>
                </c:pt>
                <c:pt idx="4">
                  <c:v>0.508026123046875</c:v>
                </c:pt>
                <c:pt idx="5">
                  <c:v>0.51078295707702637</c:v>
                </c:pt>
                <c:pt idx="6">
                  <c:v>0.55375123023986816</c:v>
                </c:pt>
                <c:pt idx="7">
                  <c:v>0.55719661712646484</c:v>
                </c:pt>
                <c:pt idx="8">
                  <c:v>0.56202423572540283</c:v>
                </c:pt>
                <c:pt idx="9">
                  <c:v>0.5650327205657959</c:v>
                </c:pt>
                <c:pt idx="10">
                  <c:v>0.55818712711334229</c:v>
                </c:pt>
                <c:pt idx="11">
                  <c:v>0.55306488275527954</c:v>
                </c:pt>
                <c:pt idx="12">
                  <c:v>0.54681903123855591</c:v>
                </c:pt>
                <c:pt idx="13">
                  <c:v>0.53671884536743164</c:v>
                </c:pt>
                <c:pt idx="14">
                  <c:v>0.52836710214614868</c:v>
                </c:pt>
                <c:pt idx="15">
                  <c:v>0.52903944253921509</c:v>
                </c:pt>
                <c:pt idx="16">
                  <c:v>0.51281231641769409</c:v>
                </c:pt>
                <c:pt idx="17">
                  <c:v>0.5483708381652832</c:v>
                </c:pt>
                <c:pt idx="18">
                  <c:v>0.52584195137023926</c:v>
                </c:pt>
                <c:pt idx="19">
                  <c:v>0.50900602340698242</c:v>
                </c:pt>
                <c:pt idx="20">
                  <c:v>0.51093631982803345</c:v>
                </c:pt>
                <c:pt idx="21">
                  <c:v>0.51635152101516724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C-4C69-91F4-CF9A298C8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60367"/>
        <c:axId val="80355935"/>
      </c:lineChart>
      <c:catAx>
        <c:axId val="6126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55935"/>
        <c:crosses val="autoZero"/>
        <c:auto val="1"/>
        <c:lblAlgn val="ctr"/>
        <c:lblOffset val="100"/>
        <c:noMultiLvlLbl val="0"/>
      </c:catAx>
      <c:valAx>
        <c:axId val="8035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6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'Occupations With unemployed'!$C$1</c:f>
              <c:strCache>
                <c:ptCount val="1"/>
                <c:pt idx="0">
                  <c:v>Annual Median Wage (assuming 52 weeks worked, 40 hours)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'Occupations With unemployed'!$C$2:$C$24</c:f>
              <c:numCache>
                <c:formatCode>"$"#,##0</c:formatCode>
                <c:ptCount val="23"/>
                <c:pt idx="0">
                  <c:v>0</c:v>
                </c:pt>
                <c:pt idx="1">
                  <c:v>34130</c:v>
                </c:pt>
                <c:pt idx="2">
                  <c:v>35110</c:v>
                </c:pt>
                <c:pt idx="3">
                  <c:v>36750</c:v>
                </c:pt>
                <c:pt idx="4">
                  <c:v>36790</c:v>
                </c:pt>
                <c:pt idx="5">
                  <c:v>37180</c:v>
                </c:pt>
                <c:pt idx="6">
                  <c:v>37460</c:v>
                </c:pt>
                <c:pt idx="7">
                  <c:v>42740</c:v>
                </c:pt>
                <c:pt idx="8">
                  <c:v>45960</c:v>
                </c:pt>
                <c:pt idx="9">
                  <c:v>46320</c:v>
                </c:pt>
                <c:pt idx="10">
                  <c:v>50580</c:v>
                </c:pt>
                <c:pt idx="11">
                  <c:v>57530</c:v>
                </c:pt>
                <c:pt idx="12">
                  <c:v>58230</c:v>
                </c:pt>
                <c:pt idx="13">
                  <c:v>58360</c:v>
                </c:pt>
                <c:pt idx="14">
                  <c:v>59220</c:v>
                </c:pt>
                <c:pt idx="15">
                  <c:v>60140</c:v>
                </c:pt>
                <c:pt idx="16">
                  <c:v>78980</c:v>
                </c:pt>
                <c:pt idx="17">
                  <c:v>80920</c:v>
                </c:pt>
                <c:pt idx="18">
                  <c:v>83090</c:v>
                </c:pt>
                <c:pt idx="19">
                  <c:v>97310</c:v>
                </c:pt>
                <c:pt idx="20">
                  <c:v>99990</c:v>
                </c:pt>
                <c:pt idx="21">
                  <c:v>105850</c:v>
                </c:pt>
                <c:pt idx="22">
                  <c:v>122090</c:v>
                </c:pt>
              </c:numCache>
            </c:numRef>
          </c:xVal>
          <c:yVal>
            <c:numRef>
              <c:f>'Occupations With unemployed'!$E$2:$E$24</c:f>
              <c:numCache>
                <c:formatCode>0.0%</c:formatCode>
                <c:ptCount val="23"/>
                <c:pt idx="0">
                  <c:v>0.20712242942995668</c:v>
                </c:pt>
                <c:pt idx="1">
                  <c:v>4.202566178028834E-2</c:v>
                </c:pt>
                <c:pt idx="2">
                  <c:v>9.0838744810959091E-2</c:v>
                </c:pt>
                <c:pt idx="3">
                  <c:v>1.638134099371626E-2</c:v>
                </c:pt>
                <c:pt idx="4">
                  <c:v>4.9694534631681268E-2</c:v>
                </c:pt>
                <c:pt idx="5">
                  <c:v>3.036259789871117E-2</c:v>
                </c:pt>
                <c:pt idx="6">
                  <c:v>7.1251883812307376E-2</c:v>
                </c:pt>
                <c:pt idx="7">
                  <c:v>5.9393873507733855E-2</c:v>
                </c:pt>
                <c:pt idx="8">
                  <c:v>4.3349772571304554E-2</c:v>
                </c:pt>
                <c:pt idx="9">
                  <c:v>9.181501950831053E-2</c:v>
                </c:pt>
                <c:pt idx="10">
                  <c:v>7.2330203427884501E-3</c:v>
                </c:pt>
                <c:pt idx="11">
                  <c:v>1.7286732115750478E-2</c:v>
                </c:pt>
                <c:pt idx="12">
                  <c:v>9.0868179228518926E-3</c:v>
                </c:pt>
                <c:pt idx="13">
                  <c:v>4.1597514072243165E-2</c:v>
                </c:pt>
                <c:pt idx="14">
                  <c:v>6.5442282791081455E-2</c:v>
                </c:pt>
                <c:pt idx="15">
                  <c:v>2.583229019521234E-2</c:v>
                </c:pt>
                <c:pt idx="16">
                  <c:v>7.126714151480678E-3</c:v>
                </c:pt>
                <c:pt idx="17">
                  <c:v>2.5035394522118816E-2</c:v>
                </c:pt>
                <c:pt idx="18">
                  <c:v>3.0987479419620878E-2</c:v>
                </c:pt>
                <c:pt idx="19">
                  <c:v>4.5549385108241197E-3</c:v>
                </c:pt>
                <c:pt idx="20">
                  <c:v>4.7565880144644721E-3</c:v>
                </c:pt>
                <c:pt idx="21">
                  <c:v>3.6049769351354155E-3</c:v>
                </c:pt>
                <c:pt idx="22">
                  <c:v>5.5219392061458566E-2</c:v>
                </c:pt>
              </c:numCache>
            </c:numRef>
          </c:yVal>
          <c:bubbleSize>
            <c:numRef>
              <c:f>'Occupations With unemployed'!$E$2:$E$24</c:f>
              <c:numCache>
                <c:formatCode>0.0%</c:formatCode>
                <c:ptCount val="23"/>
                <c:pt idx="0">
                  <c:v>0.20712242942995668</c:v>
                </c:pt>
                <c:pt idx="1">
                  <c:v>4.202566178028834E-2</c:v>
                </c:pt>
                <c:pt idx="2">
                  <c:v>9.0838744810959091E-2</c:v>
                </c:pt>
                <c:pt idx="3">
                  <c:v>1.638134099371626E-2</c:v>
                </c:pt>
                <c:pt idx="4">
                  <c:v>4.9694534631681268E-2</c:v>
                </c:pt>
                <c:pt idx="5">
                  <c:v>3.036259789871117E-2</c:v>
                </c:pt>
                <c:pt idx="6">
                  <c:v>7.1251883812307376E-2</c:v>
                </c:pt>
                <c:pt idx="7">
                  <c:v>5.9393873507733855E-2</c:v>
                </c:pt>
                <c:pt idx="8">
                  <c:v>4.3349772571304554E-2</c:v>
                </c:pt>
                <c:pt idx="9">
                  <c:v>9.181501950831053E-2</c:v>
                </c:pt>
                <c:pt idx="10">
                  <c:v>7.2330203427884501E-3</c:v>
                </c:pt>
                <c:pt idx="11">
                  <c:v>1.7286732115750478E-2</c:v>
                </c:pt>
                <c:pt idx="12">
                  <c:v>9.0868179228518926E-3</c:v>
                </c:pt>
                <c:pt idx="13">
                  <c:v>4.1597514072243165E-2</c:v>
                </c:pt>
                <c:pt idx="14">
                  <c:v>6.5442282791081455E-2</c:v>
                </c:pt>
                <c:pt idx="15">
                  <c:v>2.583229019521234E-2</c:v>
                </c:pt>
                <c:pt idx="16">
                  <c:v>7.126714151480678E-3</c:v>
                </c:pt>
                <c:pt idx="17">
                  <c:v>2.5035394522118816E-2</c:v>
                </c:pt>
                <c:pt idx="18">
                  <c:v>3.0987479419620878E-2</c:v>
                </c:pt>
                <c:pt idx="19">
                  <c:v>4.5549385108241197E-3</c:v>
                </c:pt>
                <c:pt idx="20">
                  <c:v>4.7565880144644721E-3</c:v>
                </c:pt>
                <c:pt idx="21">
                  <c:v>3.6049769351354155E-3</c:v>
                </c:pt>
                <c:pt idx="22">
                  <c:v>5.5219392061458566E-2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A19E-4023-8908-73DE9E62B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41984032"/>
        <c:axId val="1641995552"/>
      </c:bubbleChart>
      <c:valAx>
        <c:axId val="164198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995552"/>
        <c:crosses val="autoZero"/>
        <c:crossBetween val="midCat"/>
      </c:valAx>
      <c:valAx>
        <c:axId val="164199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984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Functional</a:t>
            </a:r>
            <a:r>
              <a:rPr lang="en-US" baseline="0"/>
              <a:t> Unemployment in the Labor Force falls during the Great Recession after we consider informality, unlike the rest of the measured period on average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>
                <a:alpha val="70000"/>
              </a:srgb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AF8-4B18-A0BC-30A9A42F623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E039B65-958D-4ACA-B8B7-E3A6D16BE129}" type="VALUE">
                      <a:rPr lang="en-US" sz="1400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38629064050121"/>
                      <c:h val="5.60168006020156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AF8-4B18-A0BC-30A9A42F6238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999740-1B5A-4E7C-898F-6EB82DA912CD}" type="VALUE">
                      <a:rPr lang="en-US" sz="1400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93605473893921"/>
                      <c:h val="5.788796176833212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AF8-4B18-A0BC-30A9A42F62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'Effect during recessions'!$A$35:$A$36</c:f>
              <c:strCache>
                <c:ptCount val="2"/>
                <c:pt idx="0">
                  <c:v>2008-2010 Average Change TRU </c:v>
                </c:pt>
                <c:pt idx="1">
                  <c:v>Rest of Period Change TRU </c:v>
                </c:pt>
              </c:strCache>
            </c:strRef>
          </c:cat>
          <c:val>
            <c:numRef>
              <c:f>'Effect during recessions'!$B$35:$B$36</c:f>
              <c:numCache>
                <c:formatCode>0.00%</c:formatCode>
                <c:ptCount val="2"/>
                <c:pt idx="0">
                  <c:v>-6.8740546703338623E-3</c:v>
                </c:pt>
                <c:pt idx="1">
                  <c:v>-1.001830163754915E-3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8-4B18-A0BC-30A9A42F6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646767200"/>
        <c:axId val="589672976"/>
      </c:barChart>
      <c:catAx>
        <c:axId val="646767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672976"/>
        <c:crosses val="autoZero"/>
        <c:auto val="1"/>
        <c:lblAlgn val="ctr"/>
        <c:lblOffset val="100"/>
        <c:noMultiLvlLbl val="0"/>
      </c:catAx>
      <c:valAx>
        <c:axId val="58967297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76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The TRU Out of the Population fell more during the Great Recession than during the rest of the period after considering informal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23-4DE4-80D0-1D94817295C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C218C2E-545B-48CC-A6CA-0BB14A4141AB}" type="VALUE">
                      <a:rPr lang="en-US" sz="140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E23-4DE4-80D0-1D94817295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626D820-2E05-412A-8FF7-74B1946C216B}" type="VALUE">
                      <a:rPr lang="en-US" sz="140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E23-4DE4-80D0-1D94817295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'Effect during recessions'!$E$35:$E$36</c:f>
              <c:strCache>
                <c:ptCount val="2"/>
                <c:pt idx="0">
                  <c:v>2008-2010 Fall in TRU OOP</c:v>
                </c:pt>
                <c:pt idx="1">
                  <c:v>Rest of Period Fall in TRU OOP </c:v>
                </c:pt>
              </c:strCache>
            </c:strRef>
          </c:cat>
          <c:val>
            <c:numRef>
              <c:f>'Effect during recessions'!$F$35:$F$36</c:f>
              <c:numCache>
                <c:formatCode>0.00%</c:formatCode>
                <c:ptCount val="2"/>
                <c:pt idx="0">
                  <c:v>1.6149322191874187E-2</c:v>
                </c:pt>
                <c:pt idx="1">
                  <c:v>1.078666511334871E-2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3-4DE4-80D0-1D94817295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58887999"/>
        <c:axId val="154932079"/>
      </c:barChart>
      <c:catAx>
        <c:axId val="15888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32079"/>
        <c:crosses val="autoZero"/>
        <c:auto val="1"/>
        <c:lblAlgn val="ctr"/>
        <c:lblOffset val="100"/>
        <c:noMultiLvlLbl val="0"/>
      </c:catAx>
      <c:valAx>
        <c:axId val="15493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887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30% more people worked informally in a day during the Great Recession than during other years on average</a:t>
            </a:r>
          </a:p>
        </c:rich>
      </c:tx>
      <c:layout>
        <c:manualLayout>
          <c:xMode val="edge"/>
          <c:yMode val="edge"/>
          <c:x val="0.15108788831366057"/>
          <c:y val="2.1974245989792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'Appendix - Informal Worker Est'!$E$1</c:f>
              <c:strCache>
                <c:ptCount val="1"/>
                <c:pt idx="0">
                  <c:v>Formally Employed Informal Workers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'Appendix - Informal Worker Est'!$A$2:$A$23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'Appendix - Informal Worker Est'!$E$2:$E$23</c:f>
              <c:numCache>
                <c:formatCode>#,##0</c:formatCode>
                <c:ptCount val="22"/>
                <c:pt idx="0">
                  <c:v>772456.1875</c:v>
                </c:pt>
                <c:pt idx="1">
                  <c:v>669962.375</c:v>
                </c:pt>
                <c:pt idx="2">
                  <c:v>544581.9375</c:v>
                </c:pt>
                <c:pt idx="3">
                  <c:v>328433.78125</c:v>
                </c:pt>
                <c:pt idx="4">
                  <c:v>634664</c:v>
                </c:pt>
                <c:pt idx="5">
                  <c:v>888211.75</c:v>
                </c:pt>
                <c:pt idx="6">
                  <c:v>455035.625</c:v>
                </c:pt>
                <c:pt idx="7">
                  <c:v>606379.0625</c:v>
                </c:pt>
                <c:pt idx="8">
                  <c:v>345684.5625</c:v>
                </c:pt>
                <c:pt idx="9">
                  <c:v>562119.625</c:v>
                </c:pt>
                <c:pt idx="10">
                  <c:v>334368.875</c:v>
                </c:pt>
                <c:pt idx="11">
                  <c:v>249496.609375</c:v>
                </c:pt>
                <c:pt idx="12">
                  <c:v>378918.6875</c:v>
                </c:pt>
                <c:pt idx="13">
                  <c:v>809120.8125</c:v>
                </c:pt>
                <c:pt idx="14">
                  <c:v>446751.875</c:v>
                </c:pt>
                <c:pt idx="15">
                  <c:v>133887.6875</c:v>
                </c:pt>
                <c:pt idx="16">
                  <c:v>707551.5625</c:v>
                </c:pt>
                <c:pt idx="17">
                  <c:v>651078.9375</c:v>
                </c:pt>
                <c:pt idx="18">
                  <c:v>463025.8125</c:v>
                </c:pt>
                <c:pt idx="19">
                  <c:v>364641.15625</c:v>
                </c:pt>
                <c:pt idx="20">
                  <c:v>487485.78125</c:v>
                </c:pt>
                <c:pt idx="21">
                  <c:v>269090.65625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D-4955-8F26-3E67F8F9EBD2}"/>
            </c:ext>
          </c:extLst>
        </c:ser>
        <c:ser>
          <c:idx val="1"/>
          <c:order val="1"/>
          <c:tx>
            <c:strRef>
              <c:f>'Appendix - Informal Worker Est'!$F$1</c:f>
              <c:strCache>
                <c:ptCount val="1"/>
                <c:pt idx="0">
                  <c:v>Formally Unemployed Informal Workers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'Appendix - Informal Worker Est'!$A$2:$A$23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'Appendix - Informal Worker Est'!$F$2:$F$23</c:f>
              <c:numCache>
                <c:formatCode>#,##0</c:formatCode>
                <c:ptCount val="22"/>
                <c:pt idx="0">
                  <c:v>257632.890625</c:v>
                </c:pt>
                <c:pt idx="1">
                  <c:v>165243.328125</c:v>
                </c:pt>
                <c:pt idx="2">
                  <c:v>144905.1875</c:v>
                </c:pt>
                <c:pt idx="3">
                  <c:v>48609.1796875</c:v>
                </c:pt>
                <c:pt idx="4">
                  <c:v>96410.765625</c:v>
                </c:pt>
                <c:pt idx="5">
                  <c:v>100968.7265625</c:v>
                </c:pt>
                <c:pt idx="6">
                  <c:v>277269.875</c:v>
                </c:pt>
                <c:pt idx="7">
                  <c:v>215830.828125</c:v>
                </c:pt>
                <c:pt idx="8">
                  <c:v>314632.375</c:v>
                </c:pt>
                <c:pt idx="9">
                  <c:v>78415.21875</c:v>
                </c:pt>
                <c:pt idx="10">
                  <c:v>107279.03125</c:v>
                </c:pt>
                <c:pt idx="11">
                  <c:v>129811.203125</c:v>
                </c:pt>
                <c:pt idx="12">
                  <c:v>107726.6640625</c:v>
                </c:pt>
                <c:pt idx="13">
                  <c:v>82891.5390625</c:v>
                </c:pt>
                <c:pt idx="14">
                  <c:v>118462.8984375</c:v>
                </c:pt>
                <c:pt idx="15">
                  <c:v>49904.10546875</c:v>
                </c:pt>
                <c:pt idx="16">
                  <c:v>112616.125</c:v>
                </c:pt>
                <c:pt idx="17">
                  <c:v>34779.17578125</c:v>
                </c:pt>
                <c:pt idx="18">
                  <c:v>117384.9375</c:v>
                </c:pt>
                <c:pt idx="19">
                  <c:v>30122.44921875</c:v>
                </c:pt>
                <c:pt idx="20">
                  <c:v>219509.484375</c:v>
                </c:pt>
                <c:pt idx="21">
                  <c:v>16950.466796875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D-4955-8F26-3E67F8F9EBD2}"/>
            </c:ext>
          </c:extLst>
        </c:ser>
        <c:ser>
          <c:idx val="2"/>
          <c:order val="2"/>
          <c:tx>
            <c:strRef>
              <c:f>'Appendix - Informal Worker Est'!$G$1</c:f>
              <c:strCache>
                <c:ptCount val="1"/>
                <c:pt idx="0">
                  <c:v>Informal Workers Outside of the Labor Force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'Appendix - Informal Worker Est'!$A$2:$A$23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'Appendix - Informal Worker Est'!$G$2:$G$23</c:f>
              <c:numCache>
                <c:formatCode>#,##0</c:formatCode>
                <c:ptCount val="22"/>
                <c:pt idx="0">
                  <c:v>338884.59375</c:v>
                </c:pt>
                <c:pt idx="1">
                  <c:v>512323.84375</c:v>
                </c:pt>
                <c:pt idx="2">
                  <c:v>358083.125</c:v>
                </c:pt>
                <c:pt idx="3">
                  <c:v>446181.5625</c:v>
                </c:pt>
                <c:pt idx="4">
                  <c:v>353587.28125</c:v>
                </c:pt>
                <c:pt idx="5">
                  <c:v>522828.4375</c:v>
                </c:pt>
                <c:pt idx="6">
                  <c:v>642862.375</c:v>
                </c:pt>
                <c:pt idx="7">
                  <c:v>528300.0625</c:v>
                </c:pt>
                <c:pt idx="8">
                  <c:v>437196.9375</c:v>
                </c:pt>
                <c:pt idx="9">
                  <c:v>330232.9375</c:v>
                </c:pt>
                <c:pt idx="10">
                  <c:v>476032.71875</c:v>
                </c:pt>
                <c:pt idx="11">
                  <c:v>438702.34375</c:v>
                </c:pt>
                <c:pt idx="12">
                  <c:v>827513.625</c:v>
                </c:pt>
                <c:pt idx="13">
                  <c:v>590178.5</c:v>
                </c:pt>
                <c:pt idx="14">
                  <c:v>503693.28125</c:v>
                </c:pt>
                <c:pt idx="15">
                  <c:v>662972.9375</c:v>
                </c:pt>
                <c:pt idx="16">
                  <c:v>326829.5625</c:v>
                </c:pt>
                <c:pt idx="17">
                  <c:v>569735.75</c:v>
                </c:pt>
                <c:pt idx="18">
                  <c:v>602212.4375</c:v>
                </c:pt>
                <c:pt idx="19">
                  <c:v>434945.0625</c:v>
                </c:pt>
                <c:pt idx="20">
                  <c:v>677086.1875</c:v>
                </c:pt>
                <c:pt idx="21">
                  <c:v>382000.15625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1D-4955-8F26-3E67F8F9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385696"/>
        <c:axId val="357384256"/>
      </c:barChart>
      <c:lineChart>
        <c:grouping val="standard"/>
        <c:varyColors val="0"/>
        <c:ser>
          <c:idx val="3"/>
          <c:order val="3"/>
          <c:tx>
            <c:strRef>
              <c:f>'Appendix - Informal Worker Est'!$H$1</c:f>
              <c:strCache>
                <c:ptCount val="1"/>
                <c:pt idx="0">
                  <c:v>Total Est. Informal Employment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'Appendix - Informal Worker Est'!$A$2:$A$23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'Appendix - Informal Worker Est'!$H$2:$H$23</c:f>
              <c:numCache>
                <c:formatCode>#,##0</c:formatCode>
                <c:ptCount val="22"/>
                <c:pt idx="0">
                  <c:v>1368973.671875</c:v>
                </c:pt>
                <c:pt idx="1">
                  <c:v>1347529.546875</c:v>
                </c:pt>
                <c:pt idx="2">
                  <c:v>1047570.25</c:v>
                </c:pt>
                <c:pt idx="3">
                  <c:v>823224.5234375</c:v>
                </c:pt>
                <c:pt idx="4">
                  <c:v>1084662.046875</c:v>
                </c:pt>
                <c:pt idx="5">
                  <c:v>1512008.9140625</c:v>
                </c:pt>
                <c:pt idx="6">
                  <c:v>1375167.875</c:v>
                </c:pt>
                <c:pt idx="7">
                  <c:v>1350509.953125</c:v>
                </c:pt>
                <c:pt idx="8">
                  <c:v>1097513.875</c:v>
                </c:pt>
                <c:pt idx="9">
                  <c:v>970767.78125</c:v>
                </c:pt>
                <c:pt idx="10">
                  <c:v>917680.625</c:v>
                </c:pt>
                <c:pt idx="11">
                  <c:v>818010.15625</c:v>
                </c:pt>
                <c:pt idx="12">
                  <c:v>1314158.9765625</c:v>
                </c:pt>
                <c:pt idx="13">
                  <c:v>1482190.8515625</c:v>
                </c:pt>
                <c:pt idx="14">
                  <c:v>1068908.0546875</c:v>
                </c:pt>
                <c:pt idx="15">
                  <c:v>846764.73046875</c:v>
                </c:pt>
                <c:pt idx="16">
                  <c:v>1146997.25</c:v>
                </c:pt>
                <c:pt idx="17">
                  <c:v>1255593.86328125</c:v>
                </c:pt>
                <c:pt idx="18">
                  <c:v>1182623.1875</c:v>
                </c:pt>
                <c:pt idx="19">
                  <c:v>829708.66796875</c:v>
                </c:pt>
                <c:pt idx="20">
                  <c:v>1384081.453125</c:v>
                </c:pt>
                <c:pt idx="21">
                  <c:v>668041.279296875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41D-4955-8F26-3E67F8F9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385696"/>
        <c:axId val="357384256"/>
      </c:lineChart>
      <c:catAx>
        <c:axId val="35738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384256"/>
        <c:crosses val="autoZero"/>
        <c:auto val="1"/>
        <c:lblAlgn val="ctr"/>
        <c:lblOffset val="100"/>
        <c:noMultiLvlLbl val="0"/>
      </c:catAx>
      <c:valAx>
        <c:axId val="357384256"/>
        <c:scaling>
          <c:orientation val="minMax"/>
          <c:max val="1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38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 Informal Economy has a small</a:t>
            </a:r>
            <a:r>
              <a:rPr lang="en-US" baseline="0"/>
              <a:t> impact in reducing functional unemployment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'App. -TRU OOP vs U3 OOP with IE'!$B$1</c:f>
              <c:strCache>
                <c:ptCount val="1"/>
                <c:pt idx="0">
                  <c:v>Headline TRU OOP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'App. -TRU OOP vs U3 OOP with IE'!$A$2:$A$23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'App. -TRU OOP vs U3 OOP with IE'!$B$2:$B$23</c:f>
              <c:numCache>
                <c:formatCode>0.0%</c:formatCode>
                <c:ptCount val="22"/>
                <c:pt idx="0">
                  <c:v>0.52549803256988525</c:v>
                </c:pt>
                <c:pt idx="1">
                  <c:v>0.53166311979293823</c:v>
                </c:pt>
                <c:pt idx="2">
                  <c:v>0.52806615829467773</c:v>
                </c:pt>
                <c:pt idx="3">
                  <c:v>0.52350151538848877</c:v>
                </c:pt>
                <c:pt idx="4">
                  <c:v>0.52188330888748169</c:v>
                </c:pt>
                <c:pt idx="5">
                  <c:v>0.53276139497756958</c:v>
                </c:pt>
                <c:pt idx="6">
                  <c:v>0.56512671709060669</c:v>
                </c:pt>
                <c:pt idx="7">
                  <c:v>0.57229065895080566</c:v>
                </c:pt>
                <c:pt idx="8">
                  <c:v>0.57472860813140869</c:v>
                </c:pt>
                <c:pt idx="9">
                  <c:v>0.57410955429077148</c:v>
                </c:pt>
                <c:pt idx="10">
                  <c:v>0.56893748044967651</c:v>
                </c:pt>
                <c:pt idx="11">
                  <c:v>0.56411635875701904</c:v>
                </c:pt>
                <c:pt idx="12">
                  <c:v>0.55400389432907104</c:v>
                </c:pt>
                <c:pt idx="13">
                  <c:v>0.54555469751358032</c:v>
                </c:pt>
                <c:pt idx="14">
                  <c:v>0.53593027591705322</c:v>
                </c:pt>
                <c:pt idx="15">
                  <c:v>0.53722727298736572</c:v>
                </c:pt>
                <c:pt idx="16">
                  <c:v>0.525840163230896</c:v>
                </c:pt>
                <c:pt idx="17">
                  <c:v>0.55914580821990967</c:v>
                </c:pt>
                <c:pt idx="18">
                  <c:v>0.53824567794799805</c:v>
                </c:pt>
                <c:pt idx="19">
                  <c:v>0.52212214469909668</c:v>
                </c:pt>
                <c:pt idx="20">
                  <c:v>0.51905727386474609</c:v>
                </c:pt>
                <c:pt idx="21">
                  <c:v>0.52543902397155762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1-494E-8D39-A531EA361F41}"/>
            </c:ext>
          </c:extLst>
        </c:ser>
        <c:ser>
          <c:idx val="1"/>
          <c:order val="1"/>
          <c:tx>
            <c:strRef>
              <c:f>'App. -TRU OOP vs U3 OOP with IE'!$C$1</c:f>
              <c:strCache>
                <c:ptCount val="1"/>
                <c:pt idx="0">
                  <c:v>TRU OOP considering Informal Economy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'App. -TRU OOP vs U3 OOP with IE'!$A$2:$A$23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'App. -TRU OOP vs U3 OOP with IE'!$C$2:$C$23</c:f>
              <c:numCache>
                <c:formatCode>0.0%</c:formatCode>
                <c:ptCount val="22"/>
                <c:pt idx="0">
                  <c:v>0.51200973987579346</c:v>
                </c:pt>
                <c:pt idx="1">
                  <c:v>0.51484304666519165</c:v>
                </c:pt>
                <c:pt idx="2">
                  <c:v>0.51670026779174805</c:v>
                </c:pt>
                <c:pt idx="3">
                  <c:v>0.51597219705581665</c:v>
                </c:pt>
                <c:pt idx="4">
                  <c:v>0.508026123046875</c:v>
                </c:pt>
                <c:pt idx="5">
                  <c:v>0.51078295707702637</c:v>
                </c:pt>
                <c:pt idx="6">
                  <c:v>0.55375123023986816</c:v>
                </c:pt>
                <c:pt idx="7">
                  <c:v>0.55719661712646484</c:v>
                </c:pt>
                <c:pt idx="8">
                  <c:v>0.56202423572540283</c:v>
                </c:pt>
                <c:pt idx="9">
                  <c:v>0.5650327205657959</c:v>
                </c:pt>
                <c:pt idx="10">
                  <c:v>0.55818712711334229</c:v>
                </c:pt>
                <c:pt idx="11">
                  <c:v>0.55306488275527954</c:v>
                </c:pt>
                <c:pt idx="12">
                  <c:v>0.54681903123855591</c:v>
                </c:pt>
                <c:pt idx="13">
                  <c:v>0.53671884536743164</c:v>
                </c:pt>
                <c:pt idx="14">
                  <c:v>0.52836710214614868</c:v>
                </c:pt>
                <c:pt idx="15">
                  <c:v>0.52903944253921509</c:v>
                </c:pt>
                <c:pt idx="16">
                  <c:v>0.51281231641769409</c:v>
                </c:pt>
                <c:pt idx="17">
                  <c:v>0.5483708381652832</c:v>
                </c:pt>
                <c:pt idx="18">
                  <c:v>0.52584195137023926</c:v>
                </c:pt>
                <c:pt idx="19">
                  <c:v>0.50900602340698242</c:v>
                </c:pt>
                <c:pt idx="20">
                  <c:v>0.51093631982803345</c:v>
                </c:pt>
                <c:pt idx="21">
                  <c:v>0.51635152101516724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1-494E-8D39-A531EA361F41}"/>
            </c:ext>
          </c:extLst>
        </c:ser>
        <c:ser>
          <c:idx val="2"/>
          <c:order val="2"/>
          <c:tx>
            <c:strRef>
              <c:f>'App. -TRU OOP vs U3 OOP with IE'!$D$1</c:f>
              <c:strCache>
                <c:ptCount val="1"/>
                <c:pt idx="0">
                  <c:v>Headline Unemployed OOP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'App. -TRU OOP vs U3 OOP with IE'!$A$2:$A$23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'App. -TRU OOP vs U3 OOP with IE'!$D$2:$D$23</c:f>
              <c:numCache>
                <c:formatCode>0.0%</c:formatCode>
                <c:ptCount val="22"/>
                <c:pt idx="0">
                  <c:v>0.37739266098373109</c:v>
                </c:pt>
                <c:pt idx="1">
                  <c:v>0.37617938728306299</c:v>
                </c:pt>
                <c:pt idx="2">
                  <c:v>0.37236772020503395</c:v>
                </c:pt>
                <c:pt idx="3">
                  <c:v>0.36854327338546755</c:v>
                </c:pt>
                <c:pt idx="4">
                  <c:v>0.36958283017909022</c:v>
                </c:pt>
                <c:pt idx="5">
                  <c:v>0.37809110899260656</c:v>
                </c:pt>
                <c:pt idx="6">
                  <c:v>0.40642252277131713</c:v>
                </c:pt>
                <c:pt idx="7">
                  <c:v>0.41502902930089153</c:v>
                </c:pt>
                <c:pt idx="8">
                  <c:v>0.41547057633484608</c:v>
                </c:pt>
                <c:pt idx="9">
                  <c:v>0.41392086176602721</c:v>
                </c:pt>
                <c:pt idx="10">
                  <c:v>0.4138199568935691</c:v>
                </c:pt>
                <c:pt idx="11">
                  <c:v>0.40970531895718709</c:v>
                </c:pt>
                <c:pt idx="12">
                  <c:v>0.40652248385438067</c:v>
                </c:pt>
                <c:pt idx="13">
                  <c:v>0.40193214951255923</c:v>
                </c:pt>
                <c:pt idx="14">
                  <c:v>0.39812661733399918</c:v>
                </c:pt>
                <c:pt idx="15">
                  <c:v>0.39603878676502546</c:v>
                </c:pt>
                <c:pt idx="16">
                  <c:v>0.39125758747153638</c:v>
                </c:pt>
                <c:pt idx="17">
                  <c:v>0.43235685006099439</c:v>
                </c:pt>
                <c:pt idx="18">
                  <c:v>0.41628187090930835</c:v>
                </c:pt>
                <c:pt idx="19">
                  <c:v>0.40111574878397516</c:v>
                </c:pt>
                <c:pt idx="20">
                  <c:v>0.39525596772755406</c:v>
                </c:pt>
                <c:pt idx="21">
                  <c:v>0.3995286566713831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1-494E-8D39-A531EA361F41}"/>
            </c:ext>
          </c:extLst>
        </c:ser>
        <c:ser>
          <c:idx val="3"/>
          <c:order val="3"/>
          <c:tx>
            <c:strRef>
              <c:f>'App. -TRU OOP vs U3 OOP with IE'!$E$1</c:f>
              <c:strCache>
                <c:ptCount val="1"/>
                <c:pt idx="0">
                  <c:v>Unemployed OOP considering Informal Economy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'App. -TRU OOP vs U3 OOP with IE'!$A$2:$A$23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'App. -TRU OOP vs U3 OOP with IE'!$E$2:$E$23</c:f>
              <c:numCache>
                <c:formatCode>0.0%</c:formatCode>
                <c:ptCount val="22"/>
                <c:pt idx="0">
                  <c:v>0.3585008261775437</c:v>
                </c:pt>
                <c:pt idx="1">
                  <c:v>0.35493196852267439</c:v>
                </c:pt>
                <c:pt idx="2">
                  <c:v>0.35678364006036573</c:v>
                </c:pt>
                <c:pt idx="3">
                  <c:v>0.35339843720484554</c:v>
                </c:pt>
                <c:pt idx="4">
                  <c:v>0.35598841704867029</c:v>
                </c:pt>
                <c:pt idx="5">
                  <c:v>0.35940049289473441</c:v>
                </c:pt>
                <c:pt idx="6">
                  <c:v>0.37909432433410362</c:v>
                </c:pt>
                <c:pt idx="7">
                  <c:v>0.39311351263948346</c:v>
                </c:pt>
                <c:pt idx="8">
                  <c:v>0.39349432690158137</c:v>
                </c:pt>
                <c:pt idx="9">
                  <c:v>0.40215611940096185</c:v>
                </c:pt>
                <c:pt idx="10">
                  <c:v>0.39719202892648842</c:v>
                </c:pt>
                <c:pt idx="11">
                  <c:v>0.3936482931296007</c:v>
                </c:pt>
                <c:pt idx="12">
                  <c:v>0.38040612243569294</c:v>
                </c:pt>
                <c:pt idx="13">
                  <c:v>0.38334010487844838</c:v>
                </c:pt>
                <c:pt idx="14">
                  <c:v>0.38104741971049072</c:v>
                </c:pt>
                <c:pt idx="15">
                  <c:v>0.37667256851035841</c:v>
                </c:pt>
                <c:pt idx="16">
                  <c:v>0.37938416836846833</c:v>
                </c:pt>
                <c:pt idx="17">
                  <c:v>0.41609606675402611</c:v>
                </c:pt>
                <c:pt idx="18">
                  <c:v>0.39700505328794361</c:v>
                </c:pt>
                <c:pt idx="19">
                  <c:v>0.38877879822345557</c:v>
                </c:pt>
                <c:pt idx="20">
                  <c:v>0.37173476734446242</c:v>
                </c:pt>
                <c:pt idx="21">
                  <c:v>0.38912671574736019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E1-494E-8D39-A531EA361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84735"/>
        <c:axId val="154489535"/>
      </c:lineChart>
      <c:catAx>
        <c:axId val="15448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9535"/>
        <c:crosses val="autoZero"/>
        <c:auto val="1"/>
        <c:lblAlgn val="ctr"/>
        <c:lblOffset val="100"/>
        <c:noMultiLvlLbl val="0"/>
      </c:catAx>
      <c:valAx>
        <c:axId val="15448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0</xdr:row>
      <xdr:rowOff>617220</xdr:rowOff>
    </xdr:from>
    <xdr:to>
      <xdr:col>19</xdr:col>
      <xdr:colOff>83820</xdr:colOff>
      <xdr:row>21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22BF20-AE11-2563-062A-1BD7AFCCE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830580</xdr:colOff>
      <xdr:row>0</xdr:row>
      <xdr:rowOff>488950</xdr:rowOff>
    </xdr:from>
    <xdr:to>
      <xdr:col>20</xdr:col>
      <xdr:colOff>589280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CE7E23-34D0-6A92-035B-3BE18B529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204267</xdr:colOff>
      <xdr:row>0</xdr:row>
      <xdr:rowOff>230199</xdr:rowOff>
    </xdr:from>
    <xdr:to>
      <xdr:col>28</xdr:col>
      <xdr:colOff>224118</xdr:colOff>
      <xdr:row>29</xdr:row>
      <xdr:rowOff>53788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A6B5851-5C7A-4F33-8724-1D01F1D60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71079</xdr:colOff>
      <xdr:row>0</xdr:row>
      <xdr:rowOff>0</xdr:rowOff>
    </xdr:from>
    <xdr:to>
      <xdr:col>41</xdr:col>
      <xdr:colOff>44824</xdr:colOff>
      <xdr:row>30</xdr:row>
      <xdr:rowOff>8965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AB8DCE1-BAF9-0AA6-5C8A-E856FAB1E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787259</xdr:colOff>
      <xdr:row>36</xdr:row>
      <xdr:rowOff>123172</xdr:rowOff>
    </xdr:from>
    <xdr:to>
      <xdr:col>14</xdr:col>
      <xdr:colOff>9931</xdr:colOff>
      <xdr:row>66</xdr:row>
      <xdr:rowOff>174269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E31D96-3AE2-4A71-823F-B384AB9AD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580030</xdr:colOff>
      <xdr:row>0</xdr:row>
      <xdr:rowOff>220752</xdr:rowOff>
    </xdr:from>
    <xdr:to>
      <xdr:col>21</xdr:col>
      <xdr:colOff>290470</xdr:colOff>
      <xdr:row>24</xdr:row>
      <xdr:rowOff>152172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E96ED3-81BE-5F53-1095-2D85E7CB0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udwigfamevents-my.sharepoint.com/personal/santiago_lisep_org/Documents/Documents/Informal%20Economy/Computation%202003_2024/Informal%20Economy%20-%20Final%202024%20.xlsx" TargetMode="External"/><Relationship Id="rId1" Type="http://schemas.openxmlformats.org/officeDocument/2006/relationships/externalLinkPath" Target="https://ludwigfamevents-my.sharepoint.com/personal/santiago_lisep_org/Documents/Documents/Informal%20Economy/Computation%202003_2024/Informal%20Economy%20-%20Final%20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l Economy Populations"/>
      <sheetName val="Informal Economy Low Estimates "/>
      <sheetName val="Informal Economy High Estimates"/>
      <sheetName val="TRU with Informal Economy"/>
      <sheetName val="Demographics Overrepresentation"/>
      <sheetName val="Occupations"/>
      <sheetName val="App. Chg TRU and U3 - No SE "/>
      <sheetName val="App. Chg in TRU - with Self-Emp"/>
      <sheetName val="Selling Goods Robustness Check"/>
    </sheetNames>
    <sheetDataSet>
      <sheetData sheetId="0">
        <row r="2">
          <cell r="B2">
            <v>221027552</v>
          </cell>
          <cell r="C2">
            <v>146146496</v>
          </cell>
          <cell r="F2">
            <v>137613392</v>
          </cell>
          <cell r="H2">
            <v>8533104</v>
          </cell>
          <cell r="I2">
            <v>74881072</v>
          </cell>
          <cell r="K2">
            <v>104536792</v>
          </cell>
          <cell r="L2">
            <v>41609704</v>
          </cell>
        </row>
        <row r="3">
          <cell r="B3">
            <v>223226080</v>
          </cell>
          <cell r="C3">
            <v>147209616</v>
          </cell>
          <cell r="F3">
            <v>139253040</v>
          </cell>
          <cell r="H3">
            <v>7956578</v>
          </cell>
          <cell r="I3">
            <v>76016472</v>
          </cell>
          <cell r="K3">
            <v>104256752</v>
          </cell>
          <cell r="L3">
            <v>42952864</v>
          </cell>
        </row>
        <row r="4">
          <cell r="B4">
            <v>225929440</v>
          </cell>
          <cell r="C4">
            <v>149173648</v>
          </cell>
          <cell r="F4">
            <v>141800592</v>
          </cell>
          <cell r="H4">
            <v>7373046.5</v>
          </cell>
          <cell r="I4">
            <v>76755784</v>
          </cell>
          <cell r="K4">
            <v>106371488</v>
          </cell>
          <cell r="L4">
            <v>42802164</v>
          </cell>
        </row>
        <row r="5">
          <cell r="B5">
            <v>228693824</v>
          </cell>
          <cell r="C5">
            <v>151110160</v>
          </cell>
          <cell r="F5">
            <v>144410256</v>
          </cell>
          <cell r="H5">
            <v>6699898.5</v>
          </cell>
          <cell r="I5">
            <v>77583672</v>
          </cell>
          <cell r="K5">
            <v>108543272</v>
          </cell>
          <cell r="L5">
            <v>42566888</v>
          </cell>
        </row>
        <row r="6">
          <cell r="B6">
            <v>231711584</v>
          </cell>
          <cell r="C6">
            <v>152931648</v>
          </cell>
          <cell r="F6">
            <v>146074960</v>
          </cell>
          <cell r="H6">
            <v>6856687</v>
          </cell>
          <cell r="I6">
            <v>78779936</v>
          </cell>
          <cell r="K6">
            <v>110420864</v>
          </cell>
          <cell r="L6">
            <v>42510788</v>
          </cell>
        </row>
        <row r="7">
          <cell r="B7">
            <v>233623920</v>
          </cell>
          <cell r="C7">
            <v>153898384</v>
          </cell>
          <cell r="F7">
            <v>145292800</v>
          </cell>
          <cell r="H7">
            <v>8605583</v>
          </cell>
          <cell r="I7">
            <v>79725544</v>
          </cell>
          <cell r="K7">
            <v>108729904</v>
          </cell>
          <cell r="L7">
            <v>45168480</v>
          </cell>
        </row>
        <row r="8">
          <cell r="B8">
            <v>235687728</v>
          </cell>
          <cell r="C8">
            <v>153949280</v>
          </cell>
          <cell r="F8">
            <v>139898928</v>
          </cell>
          <cell r="H8">
            <v>14050345</v>
          </cell>
          <cell r="I8">
            <v>81738456</v>
          </cell>
          <cell r="K8">
            <v>102201288</v>
          </cell>
          <cell r="L8">
            <v>51747988</v>
          </cell>
        </row>
        <row r="9">
          <cell r="B9">
            <v>237681232</v>
          </cell>
          <cell r="C9">
            <v>153601520</v>
          </cell>
          <cell r="F9">
            <v>139036608</v>
          </cell>
          <cell r="H9">
            <v>14564907</v>
          </cell>
          <cell r="I9">
            <v>84079704</v>
          </cell>
          <cell r="K9">
            <v>101338896</v>
          </cell>
          <cell r="L9">
            <v>52262628</v>
          </cell>
        </row>
        <row r="10">
          <cell r="B10">
            <v>239476896</v>
          </cell>
          <cell r="C10">
            <v>153453472</v>
          </cell>
          <cell r="F10">
            <v>139981312</v>
          </cell>
          <cell r="H10">
            <v>13472164</v>
          </cell>
          <cell r="I10">
            <v>86023440</v>
          </cell>
          <cell r="K10">
            <v>101601104</v>
          </cell>
          <cell r="L10">
            <v>51852368</v>
          </cell>
        </row>
        <row r="11">
          <cell r="B11">
            <v>243144976</v>
          </cell>
          <cell r="C11">
            <v>154710224</v>
          </cell>
          <cell r="F11">
            <v>142502192</v>
          </cell>
          <cell r="H11">
            <v>12208026</v>
          </cell>
          <cell r="I11">
            <v>88434752</v>
          </cell>
          <cell r="K11">
            <v>103248448</v>
          </cell>
          <cell r="L11">
            <v>51461780</v>
          </cell>
        </row>
        <row r="12">
          <cell r="B12">
            <v>245561504</v>
          </cell>
          <cell r="C12">
            <v>155185520</v>
          </cell>
          <cell r="F12">
            <v>143943248</v>
          </cell>
          <cell r="H12">
            <v>11242267</v>
          </cell>
          <cell r="I12">
            <v>90375984</v>
          </cell>
          <cell r="K12">
            <v>105536128</v>
          </cell>
          <cell r="L12">
            <v>49649396</v>
          </cell>
        </row>
        <row r="13">
          <cell r="B13">
            <v>247841664</v>
          </cell>
          <cell r="C13">
            <v>155623280</v>
          </cell>
          <cell r="F13">
            <v>146299632</v>
          </cell>
          <cell r="H13">
            <v>9323648</v>
          </cell>
          <cell r="I13">
            <v>92218400</v>
          </cell>
          <cell r="K13">
            <v>107644088</v>
          </cell>
          <cell r="L13">
            <v>47979188</v>
          </cell>
        </row>
        <row r="14">
          <cell r="B14">
            <v>250673568</v>
          </cell>
          <cell r="C14">
            <v>156808192</v>
          </cell>
          <cell r="F14">
            <v>148769136</v>
          </cell>
          <cell r="H14">
            <v>8039049.5</v>
          </cell>
          <cell r="I14">
            <v>93865392</v>
          </cell>
          <cell r="K14">
            <v>111398504</v>
          </cell>
          <cell r="L14">
            <v>45409688</v>
          </cell>
        </row>
        <row r="15">
          <cell r="B15">
            <v>253413360</v>
          </cell>
          <cell r="C15">
            <v>159147568</v>
          </cell>
          <cell r="F15">
            <v>151558368</v>
          </cell>
          <cell r="H15">
            <v>7589184.5</v>
          </cell>
          <cell r="I15">
            <v>94265792</v>
          </cell>
          <cell r="K15">
            <v>114876952</v>
          </cell>
          <cell r="L15">
            <v>44270620</v>
          </cell>
        </row>
        <row r="16">
          <cell r="B16">
            <v>254993712</v>
          </cell>
          <cell r="C16">
            <v>160260496</v>
          </cell>
          <cell r="F16">
            <v>153473920</v>
          </cell>
          <cell r="H16">
            <v>6786576</v>
          </cell>
          <cell r="I16">
            <v>94733208</v>
          </cell>
          <cell r="K16">
            <v>118018808</v>
          </cell>
          <cell r="L16">
            <v>42241684</v>
          </cell>
        </row>
        <row r="17">
          <cell r="B17">
            <v>257673152</v>
          </cell>
          <cell r="C17">
            <v>161754128</v>
          </cell>
          <cell r="F17">
            <v>155624592</v>
          </cell>
          <cell r="H17">
            <v>6129546.5</v>
          </cell>
          <cell r="I17">
            <v>95919016</v>
          </cell>
          <cell r="K17">
            <v>118774736</v>
          </cell>
          <cell r="L17">
            <v>42979388</v>
          </cell>
        </row>
        <row r="18">
          <cell r="B18">
            <v>259074448</v>
          </cell>
          <cell r="C18">
            <v>163501328</v>
          </cell>
          <cell r="F18">
            <v>157709600</v>
          </cell>
          <cell r="H18">
            <v>5791715.5</v>
          </cell>
          <cell r="I18">
            <v>95573128</v>
          </cell>
          <cell r="K18">
            <v>122566736</v>
          </cell>
          <cell r="L18">
            <v>40934596</v>
          </cell>
        </row>
        <row r="19">
          <cell r="B19">
            <v>260233712</v>
          </cell>
          <cell r="C19">
            <v>160678832</v>
          </cell>
          <cell r="F19">
            <v>147719888</v>
          </cell>
          <cell r="H19">
            <v>12958948</v>
          </cell>
          <cell r="I19">
            <v>99554880</v>
          </cell>
          <cell r="K19">
            <v>114258168</v>
          </cell>
          <cell r="L19">
            <v>46420664</v>
          </cell>
        </row>
        <row r="20">
          <cell r="B20">
            <v>261307888</v>
          </cell>
          <cell r="C20">
            <v>160880560</v>
          </cell>
          <cell r="F20">
            <v>152530144</v>
          </cell>
          <cell r="H20">
            <v>8350416.5</v>
          </cell>
          <cell r="I20">
            <v>100427320</v>
          </cell>
          <cell r="K20">
            <v>120165168</v>
          </cell>
          <cell r="L20">
            <v>40715396</v>
          </cell>
        </row>
        <row r="21">
          <cell r="B21">
            <v>263879472</v>
          </cell>
          <cell r="C21">
            <v>163859104</v>
          </cell>
          <cell r="F21">
            <v>158033248</v>
          </cell>
          <cell r="H21">
            <v>5825852</v>
          </cell>
          <cell r="I21">
            <v>100020360</v>
          </cell>
          <cell r="K21">
            <v>125545424</v>
          </cell>
          <cell r="L21">
            <v>38313680</v>
          </cell>
        </row>
        <row r="22">
          <cell r="B22">
            <v>266831216</v>
          </cell>
          <cell r="C22">
            <v>167150160</v>
          </cell>
          <cell r="F22">
            <v>161364592</v>
          </cell>
          <cell r="H22">
            <v>5785582.5</v>
          </cell>
          <cell r="I22">
            <v>99681048</v>
          </cell>
          <cell r="K22">
            <v>128089112</v>
          </cell>
          <cell r="L22">
            <v>39061052</v>
          </cell>
        </row>
        <row r="23">
          <cell r="B23">
            <v>268475424</v>
          </cell>
          <cell r="C23">
            <v>167835632</v>
          </cell>
          <cell r="F23">
            <v>161211792</v>
          </cell>
          <cell r="H23">
            <v>6623849.5</v>
          </cell>
          <cell r="I23">
            <v>100639776</v>
          </cell>
          <cell r="K23">
            <v>126894664</v>
          </cell>
          <cell r="L23">
            <v>40940968</v>
          </cell>
        </row>
      </sheetData>
      <sheetData sheetId="1">
        <row r="1">
          <cell r="E1" t="str">
            <v>Formally Employed Informal Workers</v>
          </cell>
        </row>
      </sheetData>
      <sheetData sheetId="2">
        <row r="2">
          <cell r="N2">
            <v>-1803430</v>
          </cell>
          <cell r="P2">
            <v>146146496</v>
          </cell>
          <cell r="Q2">
            <v>148518682</v>
          </cell>
          <cell r="R2">
            <v>2372186</v>
          </cell>
        </row>
        <row r="3">
          <cell r="N3">
            <v>-1156703.5</v>
          </cell>
          <cell r="P3">
            <v>147209616</v>
          </cell>
          <cell r="Q3">
            <v>150795890.5</v>
          </cell>
          <cell r="R3">
            <v>3586274.5</v>
          </cell>
        </row>
        <row r="4">
          <cell r="N4">
            <v>-1014336.5</v>
          </cell>
          <cell r="P4">
            <v>149173648</v>
          </cell>
          <cell r="Q4">
            <v>151680214</v>
          </cell>
          <cell r="R4">
            <v>2506566</v>
          </cell>
        </row>
        <row r="5">
          <cell r="N5">
            <v>-340264.5</v>
          </cell>
          <cell r="P5">
            <v>151110160</v>
          </cell>
          <cell r="Q5">
            <v>154233426</v>
          </cell>
          <cell r="R5">
            <v>3123266</v>
          </cell>
        </row>
        <row r="6">
          <cell r="N6">
            <v>-674875.5</v>
          </cell>
          <cell r="P6">
            <v>152931648</v>
          </cell>
          <cell r="Q6">
            <v>155406755.5</v>
          </cell>
          <cell r="R6">
            <v>2475107.5</v>
          </cell>
        </row>
        <row r="7">
          <cell r="N7">
            <v>-706781</v>
          </cell>
          <cell r="P7">
            <v>153898384</v>
          </cell>
          <cell r="Q7">
            <v>157558178</v>
          </cell>
          <cell r="R7">
            <v>3659794</v>
          </cell>
        </row>
        <row r="8">
          <cell r="N8">
            <v>-1940889</v>
          </cell>
          <cell r="P8">
            <v>153949280</v>
          </cell>
          <cell r="Q8">
            <v>158449312</v>
          </cell>
          <cell r="R8">
            <v>4500032</v>
          </cell>
        </row>
        <row r="9">
          <cell r="N9">
            <v>-1510816</v>
          </cell>
          <cell r="P9">
            <v>153601520</v>
          </cell>
          <cell r="Q9">
            <v>157299611</v>
          </cell>
          <cell r="R9">
            <v>3698091</v>
          </cell>
        </row>
        <row r="10">
          <cell r="N10">
            <v>-2202427</v>
          </cell>
          <cell r="P10">
            <v>153453472</v>
          </cell>
          <cell r="Q10">
            <v>156513849</v>
          </cell>
          <cell r="R10">
            <v>3060377</v>
          </cell>
        </row>
        <row r="11">
          <cell r="N11">
            <v>-548907</v>
          </cell>
          <cell r="P11">
            <v>154710224</v>
          </cell>
          <cell r="Q11">
            <v>157021855</v>
          </cell>
          <cell r="R11">
            <v>2311631</v>
          </cell>
        </row>
        <row r="12">
          <cell r="N12">
            <v>-750953</v>
          </cell>
          <cell r="P12">
            <v>155185520</v>
          </cell>
          <cell r="Q12">
            <v>158517746</v>
          </cell>
          <cell r="R12">
            <v>3332226</v>
          </cell>
        </row>
        <row r="13">
          <cell r="N13">
            <v>-908678</v>
          </cell>
          <cell r="P13">
            <v>155623280</v>
          </cell>
          <cell r="Q13">
            <v>158694202</v>
          </cell>
          <cell r="R13">
            <v>3070922</v>
          </cell>
        </row>
        <row r="14">
          <cell r="N14">
            <v>-754086.5</v>
          </cell>
          <cell r="P14">
            <v>156808192</v>
          </cell>
          <cell r="Q14">
            <v>162600787</v>
          </cell>
          <cell r="R14">
            <v>5792595</v>
          </cell>
        </row>
        <row r="15">
          <cell r="N15">
            <v>-580241</v>
          </cell>
          <cell r="P15">
            <v>159147568</v>
          </cell>
          <cell r="Q15">
            <v>163278799.5</v>
          </cell>
          <cell r="R15">
            <v>4131231.5</v>
          </cell>
        </row>
        <row r="16">
          <cell r="N16">
            <v>-829240.5</v>
          </cell>
          <cell r="P16">
            <v>160260496</v>
          </cell>
          <cell r="Q16">
            <v>163786343.5</v>
          </cell>
          <cell r="R16">
            <v>3525847.5</v>
          </cell>
        </row>
        <row r="17">
          <cell r="N17">
            <v>-349328.5</v>
          </cell>
          <cell r="P17">
            <v>161754128</v>
          </cell>
          <cell r="Q17">
            <v>166394954</v>
          </cell>
          <cell r="R17">
            <v>4640826</v>
          </cell>
        </row>
        <row r="18">
          <cell r="N18">
            <v>-788313</v>
          </cell>
          <cell r="P18">
            <v>163501328</v>
          </cell>
          <cell r="Q18">
            <v>165789114.5</v>
          </cell>
          <cell r="R18">
            <v>2287786.5</v>
          </cell>
        </row>
        <row r="19">
          <cell r="N19">
            <v>-243454</v>
          </cell>
          <cell r="P19">
            <v>160678832</v>
          </cell>
          <cell r="Q19">
            <v>164666982</v>
          </cell>
          <cell r="R19">
            <v>3988150</v>
          </cell>
        </row>
        <row r="20">
          <cell r="N20">
            <v>-821694.5</v>
          </cell>
          <cell r="P20">
            <v>160880560</v>
          </cell>
          <cell r="Q20">
            <v>165096050</v>
          </cell>
          <cell r="R20">
            <v>4215490</v>
          </cell>
        </row>
        <row r="21">
          <cell r="N21">
            <v>-210857</v>
          </cell>
          <cell r="P21">
            <v>163859104</v>
          </cell>
          <cell r="Q21">
            <v>166903715</v>
          </cell>
          <cell r="R21">
            <v>3044611</v>
          </cell>
        </row>
        <row r="22">
          <cell r="N22">
            <v>-1536566.5</v>
          </cell>
          <cell r="P22">
            <v>167150160</v>
          </cell>
          <cell r="Q22">
            <v>171889784</v>
          </cell>
          <cell r="R22">
            <v>4739624</v>
          </cell>
        </row>
        <row r="23">
          <cell r="N23">
            <v>-118653.5</v>
          </cell>
          <cell r="P23">
            <v>167835632</v>
          </cell>
          <cell r="Q23">
            <v>170509644</v>
          </cell>
          <cell r="R23">
            <v>2674012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CF4E-3F7B-449B-9FC0-8CE296F7A9BB}">
  <dimension ref="A2:G26"/>
  <sheetViews>
    <sheetView zoomScale="84" workbookViewId="0">
      <selection activeCell="A28" sqref="A28"/>
    </sheetView>
  </sheetViews>
  <sheetFormatPr baseColWidth="10" defaultColWidth="8.83203125" defaultRowHeight="15" x14ac:dyDescent="0.2"/>
  <cols>
    <col min="1" max="1" width="18.5" customWidth="1"/>
    <col min="2" max="2" width="36.33203125" customWidth="1"/>
    <col min="3" max="3" width="17.5" customWidth="1"/>
    <col min="4" max="4" width="23.5" customWidth="1"/>
    <col min="5" max="6" width="24.5" customWidth="1"/>
    <col min="7" max="7" width="32.5" customWidth="1"/>
  </cols>
  <sheetData>
    <row r="2" spans="1:7" x14ac:dyDescent="0.2">
      <c r="A2" s="5" t="s">
        <v>0</v>
      </c>
    </row>
    <row r="3" spans="1:7" s="3" customFormat="1" ht="32" x14ac:dyDescent="0.2">
      <c r="A3" s="33" t="s">
        <v>1</v>
      </c>
      <c r="B3" s="12" t="s">
        <v>36</v>
      </c>
      <c r="C3" s="12" t="s">
        <v>37</v>
      </c>
    </row>
    <row r="4" spans="1:7" x14ac:dyDescent="0.2">
      <c r="A4" s="30">
        <v>2024</v>
      </c>
      <c r="B4" s="17">
        <v>0.52543902397155762</v>
      </c>
      <c r="C4" s="17">
        <v>0.51635152101516724</v>
      </c>
    </row>
    <row r="7" spans="1:7" x14ac:dyDescent="0.2">
      <c r="A7" s="5" t="s">
        <v>5</v>
      </c>
    </row>
    <row r="9" spans="1:7" s="3" customFormat="1" ht="64" x14ac:dyDescent="0.2">
      <c r="A9" s="12" t="s">
        <v>1</v>
      </c>
      <c r="B9" s="12" t="s">
        <v>143</v>
      </c>
      <c r="C9" s="12" t="s">
        <v>138</v>
      </c>
      <c r="E9" s="12" t="s">
        <v>1</v>
      </c>
      <c r="F9" s="12" t="s">
        <v>140</v>
      </c>
      <c r="G9" s="12" t="s">
        <v>139</v>
      </c>
    </row>
    <row r="10" spans="1:7" x14ac:dyDescent="0.2">
      <c r="A10" s="16" t="s">
        <v>150</v>
      </c>
      <c r="B10" s="31">
        <v>960610.466796875</v>
      </c>
      <c r="C10" s="36">
        <v>3.6059578077235468E-3</v>
      </c>
      <c r="E10" s="16" t="s">
        <v>150</v>
      </c>
      <c r="F10" s="36">
        <v>4.5899814532419925E-3</v>
      </c>
      <c r="G10" s="36">
        <v>2.5201023143706812E-3</v>
      </c>
    </row>
    <row r="11" spans="1:7" x14ac:dyDescent="0.2">
      <c r="A11" s="5"/>
      <c r="B11" s="37"/>
      <c r="C11" s="37"/>
      <c r="D11" s="38"/>
      <c r="E11" s="38"/>
      <c r="F11" s="38"/>
    </row>
    <row r="12" spans="1:7" x14ac:dyDescent="0.2">
      <c r="C12" s="37"/>
      <c r="D12" s="38"/>
      <c r="E12" s="38"/>
      <c r="F12" s="38"/>
    </row>
    <row r="15" spans="1:7" x14ac:dyDescent="0.2">
      <c r="A15" s="5"/>
    </row>
    <row r="16" spans="1:7" s="24" customFormat="1" x14ac:dyDescent="0.2"/>
    <row r="18" spans="1:4" ht="64" x14ac:dyDescent="0.2">
      <c r="A18" s="35" t="s">
        <v>2</v>
      </c>
      <c r="B18" s="35" t="s">
        <v>40</v>
      </c>
      <c r="C18" s="35" t="s">
        <v>3</v>
      </c>
      <c r="D18" s="35" t="s">
        <v>4</v>
      </c>
    </row>
    <row r="19" spans="1:4" x14ac:dyDescent="0.2">
      <c r="A19" s="15">
        <v>0.52543902397155762</v>
      </c>
      <c r="B19" s="15">
        <v>0.51635152101516724</v>
      </c>
      <c r="C19" s="39">
        <f>B19-A19</f>
        <v>-9.0875029563903809E-3</v>
      </c>
      <c r="D19" s="40">
        <f>B19/A19-1</f>
        <v>-1.7295066681005222E-2</v>
      </c>
    </row>
    <row r="21" spans="1:4" x14ac:dyDescent="0.2">
      <c r="A21" t="s">
        <v>41</v>
      </c>
    </row>
    <row r="22" spans="1:4" x14ac:dyDescent="0.2">
      <c r="A22" t="s">
        <v>42</v>
      </c>
    </row>
    <row r="25" spans="1:4" ht="48" x14ac:dyDescent="0.2">
      <c r="A25" s="12" t="s">
        <v>1</v>
      </c>
      <c r="B25" s="12" t="s">
        <v>88</v>
      </c>
      <c r="C25" s="12" t="s">
        <v>89</v>
      </c>
      <c r="D25" s="12" t="s">
        <v>90</v>
      </c>
    </row>
    <row r="26" spans="1:4" x14ac:dyDescent="0.2">
      <c r="A26" s="16">
        <v>2024</v>
      </c>
      <c r="B26" s="14">
        <v>668041.279296875</v>
      </c>
      <c r="C26" s="34">
        <v>268475424</v>
      </c>
      <c r="D26" s="36">
        <f>B26/C26</f>
        <v>2.4882772111643075E-3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875B-EEB9-4F0A-942F-ED5CF8D79F28}">
  <dimension ref="A1:N61"/>
  <sheetViews>
    <sheetView workbookViewId="0">
      <selection activeCell="D23" sqref="D2:D23"/>
    </sheetView>
  </sheetViews>
  <sheetFormatPr baseColWidth="10" defaultColWidth="8.83203125" defaultRowHeight="15" x14ac:dyDescent="0.2"/>
  <cols>
    <col min="1" max="1" width="42.5" customWidth="1"/>
    <col min="2" max="2" width="14.1640625" customWidth="1"/>
    <col min="3" max="3" width="17.5" customWidth="1"/>
    <col min="4" max="4" width="11.5" customWidth="1"/>
    <col min="7" max="7" width="14" customWidth="1"/>
    <col min="8" max="8" width="14.6640625" bestFit="1" customWidth="1"/>
    <col min="9" max="9" width="11.83203125" customWidth="1"/>
    <col min="12" max="12" width="13.5" customWidth="1"/>
    <col min="13" max="13" width="14.83203125" customWidth="1"/>
    <col min="14" max="14" width="16" customWidth="1"/>
  </cols>
  <sheetData>
    <row r="1" spans="1:4" ht="32" x14ac:dyDescent="0.2">
      <c r="A1" s="32" t="s">
        <v>35</v>
      </c>
      <c r="B1" s="32" t="s">
        <v>36</v>
      </c>
      <c r="C1" s="32" t="s">
        <v>37</v>
      </c>
      <c r="D1" s="32" t="s">
        <v>87</v>
      </c>
    </row>
    <row r="2" spans="1:4" x14ac:dyDescent="0.2">
      <c r="A2">
        <v>2003</v>
      </c>
      <c r="B2" s="29">
        <v>0.52549803256988525</v>
      </c>
      <c r="C2" s="29">
        <v>0.51200973987579346</v>
      </c>
      <c r="D2" s="63">
        <f>C2-B2</f>
        <v>-1.3488292694091797E-2</v>
      </c>
    </row>
    <row r="3" spans="1:4" x14ac:dyDescent="0.2">
      <c r="A3">
        <v>2004</v>
      </c>
      <c r="B3" s="29">
        <v>0.53166311979293823</v>
      </c>
      <c r="C3" s="29">
        <v>0.51484304666519165</v>
      </c>
      <c r="D3" s="63">
        <f t="shared" ref="D3:D20" si="0">C3-B3</f>
        <v>-1.6820073127746582E-2</v>
      </c>
    </row>
    <row r="4" spans="1:4" x14ac:dyDescent="0.2">
      <c r="A4">
        <v>2005</v>
      </c>
      <c r="B4" s="29">
        <v>0.52806615829467773</v>
      </c>
      <c r="C4" s="29">
        <v>0.51670026779174805</v>
      </c>
      <c r="D4" s="63">
        <f t="shared" si="0"/>
        <v>-1.1365890502929688E-2</v>
      </c>
    </row>
    <row r="5" spans="1:4" x14ac:dyDescent="0.2">
      <c r="A5">
        <v>2006</v>
      </c>
      <c r="B5" s="29">
        <v>0.52350151538848877</v>
      </c>
      <c r="C5" s="29">
        <v>0.51597219705581665</v>
      </c>
      <c r="D5" s="63">
        <f t="shared" si="0"/>
        <v>-7.5293183326721191E-3</v>
      </c>
    </row>
    <row r="6" spans="1:4" x14ac:dyDescent="0.2">
      <c r="A6">
        <v>2007</v>
      </c>
      <c r="B6" s="29">
        <v>0.52188330888748169</v>
      </c>
      <c r="C6" s="29">
        <v>0.508026123046875</v>
      </c>
      <c r="D6" s="63">
        <f t="shared" si="0"/>
        <v>-1.3857185840606689E-2</v>
      </c>
    </row>
    <row r="7" spans="1:4" x14ac:dyDescent="0.2">
      <c r="A7">
        <v>2008</v>
      </c>
      <c r="B7" s="29">
        <v>0.53276139497756958</v>
      </c>
      <c r="C7" s="29">
        <v>0.51078295707702637</v>
      </c>
      <c r="D7" s="63">
        <f t="shared" si="0"/>
        <v>-2.1978437900543213E-2</v>
      </c>
    </row>
    <row r="8" spans="1:4" x14ac:dyDescent="0.2">
      <c r="A8">
        <v>2009</v>
      </c>
      <c r="B8" s="29">
        <v>0.56512671709060669</v>
      </c>
      <c r="C8" s="29">
        <v>0.55375123023986816</v>
      </c>
      <c r="D8" s="63">
        <f t="shared" si="0"/>
        <v>-1.1375486850738525E-2</v>
      </c>
    </row>
    <row r="9" spans="1:4" x14ac:dyDescent="0.2">
      <c r="A9">
        <v>2010</v>
      </c>
      <c r="B9" s="29">
        <v>0.57229065895080566</v>
      </c>
      <c r="C9" s="29">
        <v>0.55719661712646484</v>
      </c>
      <c r="D9" s="63">
        <f t="shared" si="0"/>
        <v>-1.509404182434082E-2</v>
      </c>
    </row>
    <row r="10" spans="1:4" x14ac:dyDescent="0.2">
      <c r="A10">
        <v>2011</v>
      </c>
      <c r="B10" s="29">
        <v>0.57472860813140869</v>
      </c>
      <c r="C10" s="29">
        <v>0.56202423572540283</v>
      </c>
      <c r="D10" s="63">
        <f t="shared" si="0"/>
        <v>-1.2704372406005859E-2</v>
      </c>
    </row>
    <row r="11" spans="1:4" x14ac:dyDescent="0.2">
      <c r="A11">
        <v>2012</v>
      </c>
      <c r="B11" s="29">
        <v>0.57410955429077148</v>
      </c>
      <c r="C11" s="29">
        <v>0.5650327205657959</v>
      </c>
      <c r="D11" s="63">
        <f t="shared" si="0"/>
        <v>-9.0768337249755859E-3</v>
      </c>
    </row>
    <row r="12" spans="1:4" x14ac:dyDescent="0.2">
      <c r="A12">
        <v>2013</v>
      </c>
      <c r="B12" s="29">
        <v>0.56893748044967651</v>
      </c>
      <c r="C12" s="29">
        <v>0.55818712711334229</v>
      </c>
      <c r="D12" s="63">
        <f t="shared" si="0"/>
        <v>-1.0750353336334229E-2</v>
      </c>
    </row>
    <row r="13" spans="1:4" x14ac:dyDescent="0.2">
      <c r="A13">
        <v>2014</v>
      </c>
      <c r="B13" s="29">
        <v>0.56411635875701904</v>
      </c>
      <c r="C13" s="29">
        <v>0.55306488275527954</v>
      </c>
      <c r="D13" s="63">
        <f t="shared" si="0"/>
        <v>-1.1051476001739502E-2</v>
      </c>
    </row>
    <row r="14" spans="1:4" x14ac:dyDescent="0.2">
      <c r="A14">
        <v>2015</v>
      </c>
      <c r="B14" s="29">
        <v>0.55400389432907104</v>
      </c>
      <c r="C14" s="29">
        <v>0.54681903123855591</v>
      </c>
      <c r="D14" s="63">
        <f t="shared" si="0"/>
        <v>-7.1848630905151367E-3</v>
      </c>
    </row>
    <row r="15" spans="1:4" x14ac:dyDescent="0.2">
      <c r="A15">
        <v>2016</v>
      </c>
      <c r="B15" s="29">
        <v>0.54555469751358032</v>
      </c>
      <c r="C15" s="29">
        <v>0.53671884536743164</v>
      </c>
      <c r="D15" s="63">
        <f t="shared" si="0"/>
        <v>-8.8358521461486816E-3</v>
      </c>
    </row>
    <row r="16" spans="1:4" x14ac:dyDescent="0.2">
      <c r="A16">
        <v>2017</v>
      </c>
      <c r="B16" s="29">
        <v>0.53593027591705322</v>
      </c>
      <c r="C16" s="29">
        <v>0.52836710214614868</v>
      </c>
      <c r="D16" s="63">
        <f t="shared" si="0"/>
        <v>-7.563173770904541E-3</v>
      </c>
    </row>
    <row r="17" spans="1:4" x14ac:dyDescent="0.2">
      <c r="A17">
        <v>2018</v>
      </c>
      <c r="B17" s="29">
        <v>0.53722727298736572</v>
      </c>
      <c r="C17" s="29">
        <v>0.52903944253921509</v>
      </c>
      <c r="D17" s="63">
        <f t="shared" si="0"/>
        <v>-8.1878304481506348E-3</v>
      </c>
    </row>
    <row r="18" spans="1:4" x14ac:dyDescent="0.2">
      <c r="A18">
        <v>2019</v>
      </c>
      <c r="B18" s="29">
        <v>0.525840163230896</v>
      </c>
      <c r="C18" s="29">
        <v>0.51281231641769409</v>
      </c>
      <c r="D18" s="63">
        <f t="shared" si="0"/>
        <v>-1.3027846813201904E-2</v>
      </c>
    </row>
    <row r="19" spans="1:4" x14ac:dyDescent="0.2">
      <c r="A19">
        <v>2020</v>
      </c>
      <c r="B19" s="29">
        <v>0.55914580821990967</v>
      </c>
      <c r="C19" s="29">
        <v>0.5483708381652832</v>
      </c>
      <c r="D19" s="63">
        <f t="shared" si="0"/>
        <v>-1.0774970054626465E-2</v>
      </c>
    </row>
    <row r="20" spans="1:4" x14ac:dyDescent="0.2">
      <c r="A20">
        <v>2021</v>
      </c>
      <c r="B20" s="29">
        <v>0.53824567794799805</v>
      </c>
      <c r="C20" s="29">
        <v>0.52584195137023926</v>
      </c>
      <c r="D20" s="63">
        <f t="shared" si="0"/>
        <v>-1.2403726577758789E-2</v>
      </c>
    </row>
    <row r="21" spans="1:4" x14ac:dyDescent="0.2">
      <c r="A21">
        <v>2022</v>
      </c>
      <c r="B21" s="29">
        <v>0.52212214469909668</v>
      </c>
      <c r="C21" s="29">
        <v>0.50900602340698242</v>
      </c>
      <c r="D21" s="63">
        <f>C21-B21</f>
        <v>-1.3116121292114258E-2</v>
      </c>
    </row>
    <row r="22" spans="1:4" x14ac:dyDescent="0.2">
      <c r="A22">
        <v>2023</v>
      </c>
      <c r="B22" s="2">
        <v>0.51905727386474609</v>
      </c>
      <c r="C22" s="2">
        <v>0.51093631982803345</v>
      </c>
      <c r="D22" s="63">
        <f>C22-B22</f>
        <v>-8.1209540367126465E-3</v>
      </c>
    </row>
    <row r="23" spans="1:4" x14ac:dyDescent="0.2">
      <c r="A23">
        <v>2024</v>
      </c>
      <c r="B23" s="1">
        <v>0.52543902397155762</v>
      </c>
      <c r="C23" s="1">
        <v>0.51635152101516724</v>
      </c>
      <c r="D23" s="63">
        <f>C23-B23</f>
        <v>-9.0875029563903809E-3</v>
      </c>
    </row>
    <row r="26" spans="1:4" x14ac:dyDescent="0.2">
      <c r="A26" s="5" t="s">
        <v>122</v>
      </c>
    </row>
    <row r="27" spans="1:4" x14ac:dyDescent="0.2">
      <c r="A27" s="48" t="s">
        <v>123</v>
      </c>
      <c r="B27" s="49">
        <f>D59</f>
        <v>2810677.4545454546</v>
      </c>
    </row>
    <row r="28" spans="1:4" x14ac:dyDescent="0.2">
      <c r="A28" s="48" t="s">
        <v>124</v>
      </c>
      <c r="B28" s="49">
        <f>I59</f>
        <v>4387644.3636363633</v>
      </c>
    </row>
    <row r="29" spans="1:4" x14ac:dyDescent="0.2">
      <c r="A29" s="48" t="s">
        <v>125</v>
      </c>
      <c r="B29" s="49">
        <f>N59</f>
        <v>3488029.3863636362</v>
      </c>
    </row>
    <row r="32" spans="1:4" s="24" customFormat="1" x14ac:dyDescent="0.2"/>
    <row r="35" spans="1:14" s="3" customFormat="1" ht="64" x14ac:dyDescent="0.2">
      <c r="A35" s="3" t="s">
        <v>35</v>
      </c>
      <c r="B35" s="3" t="s">
        <v>127</v>
      </c>
      <c r="C35" s="3" t="s">
        <v>126</v>
      </c>
      <c r="D35" s="8" t="s">
        <v>128</v>
      </c>
      <c r="F35" s="3" t="s">
        <v>35</v>
      </c>
      <c r="G35" s="3" t="s">
        <v>63</v>
      </c>
      <c r="H35" s="3" t="s">
        <v>144</v>
      </c>
      <c r="I35" s="8" t="s">
        <v>133</v>
      </c>
      <c r="K35" s="3" t="s">
        <v>35</v>
      </c>
      <c r="L35" s="3" t="s">
        <v>55</v>
      </c>
      <c r="M35" s="3" t="s">
        <v>131</v>
      </c>
      <c r="N35" s="8" t="s">
        <v>132</v>
      </c>
    </row>
    <row r="36" spans="1:14" x14ac:dyDescent="0.2">
      <c r="A36">
        <v>2003</v>
      </c>
      <c r="B36" s="10">
        <v>104878008</v>
      </c>
      <c r="C36" s="42">
        <v>107859296</v>
      </c>
      <c r="D36" s="19">
        <f>C36-B36</f>
        <v>2981288</v>
      </c>
      <c r="F36">
        <v>2003</v>
      </c>
      <c r="G36" s="10">
        <v>137613392</v>
      </c>
      <c r="H36" s="10">
        <v>141789008</v>
      </c>
      <c r="I36" s="19">
        <f>H36-G36</f>
        <v>4175616</v>
      </c>
      <c r="K36">
        <v>2003</v>
      </c>
      <c r="L36" s="10">
        <v>146146496</v>
      </c>
      <c r="M36" s="10">
        <v>148518682</v>
      </c>
      <c r="N36" s="19">
        <f>M36-L36</f>
        <v>2372186</v>
      </c>
    </row>
    <row r="37" spans="1:14" x14ac:dyDescent="0.2">
      <c r="A37">
        <v>2004</v>
      </c>
      <c r="B37" s="10">
        <v>104545008</v>
      </c>
      <c r="C37" s="42">
        <v>108299680</v>
      </c>
      <c r="D37" s="19">
        <f t="shared" ref="D37:D56" si="1">C37-B37</f>
        <v>3754672</v>
      </c>
      <c r="F37">
        <v>2004</v>
      </c>
      <c r="G37" s="10">
        <v>139253040</v>
      </c>
      <c r="H37" s="10">
        <v>143996016</v>
      </c>
      <c r="I37" s="19">
        <f t="shared" ref="I37:I57" si="2">H37-G37</f>
        <v>4742976</v>
      </c>
      <c r="K37">
        <v>2004</v>
      </c>
      <c r="L37" s="10">
        <v>147209616</v>
      </c>
      <c r="M37" s="10">
        <v>150795890.5</v>
      </c>
      <c r="N37" s="19">
        <f t="shared" ref="N37:N57" si="3">M37-L37</f>
        <v>3586274.5</v>
      </c>
    </row>
    <row r="38" spans="1:14" x14ac:dyDescent="0.2">
      <c r="A38">
        <v>2005</v>
      </c>
      <c r="B38" s="10">
        <v>106623752</v>
      </c>
      <c r="C38" s="42">
        <v>109191632</v>
      </c>
      <c r="D38" s="19">
        <f t="shared" si="1"/>
        <v>2567880</v>
      </c>
      <c r="F38">
        <v>2005</v>
      </c>
      <c r="G38" s="10">
        <v>141800592</v>
      </c>
      <c r="H38" s="10">
        <v>145321504</v>
      </c>
      <c r="I38" s="19">
        <f t="shared" si="2"/>
        <v>3520912</v>
      </c>
      <c r="K38">
        <v>2005</v>
      </c>
      <c r="L38" s="10">
        <v>149173648</v>
      </c>
      <c r="M38" s="10">
        <v>151680214</v>
      </c>
      <c r="N38" s="19">
        <f t="shared" si="3"/>
        <v>2506566</v>
      </c>
    </row>
    <row r="39" spans="1:14" x14ac:dyDescent="0.2">
      <c r="A39" s="45">
        <v>2006</v>
      </c>
      <c r="B39" s="10">
        <v>108972264</v>
      </c>
      <c r="C39" s="42">
        <v>110694168</v>
      </c>
      <c r="D39" s="44">
        <f t="shared" si="1"/>
        <v>1721904</v>
      </c>
      <c r="F39">
        <v>2006</v>
      </c>
      <c r="G39" s="10">
        <v>144410256</v>
      </c>
      <c r="H39" s="10">
        <v>147873792</v>
      </c>
      <c r="I39" s="19">
        <f t="shared" si="2"/>
        <v>3463536</v>
      </c>
      <c r="K39">
        <v>2006</v>
      </c>
      <c r="L39" s="10">
        <v>151110160</v>
      </c>
      <c r="M39" s="10">
        <v>154233426</v>
      </c>
      <c r="N39" s="19">
        <f t="shared" si="3"/>
        <v>3123266</v>
      </c>
    </row>
    <row r="40" spans="1:14" x14ac:dyDescent="0.2">
      <c r="A40">
        <v>2007</v>
      </c>
      <c r="B40" s="10">
        <v>110785176</v>
      </c>
      <c r="C40" s="42">
        <v>113996048</v>
      </c>
      <c r="D40" s="19">
        <f t="shared" si="1"/>
        <v>3210872</v>
      </c>
      <c r="F40">
        <v>2007</v>
      </c>
      <c r="G40" s="10">
        <v>146074960</v>
      </c>
      <c r="H40" s="10">
        <v>149224944</v>
      </c>
      <c r="I40" s="19">
        <f t="shared" si="2"/>
        <v>3149984</v>
      </c>
      <c r="K40">
        <v>2007</v>
      </c>
      <c r="L40" s="10">
        <v>152931648</v>
      </c>
      <c r="M40" s="10">
        <v>155406755.5</v>
      </c>
      <c r="N40" s="19">
        <f t="shared" si="3"/>
        <v>2475107.5</v>
      </c>
    </row>
    <row r="41" spans="1:14" x14ac:dyDescent="0.2">
      <c r="A41" s="46">
        <v>2008</v>
      </c>
      <c r="B41" s="10">
        <v>109158112</v>
      </c>
      <c r="C41" s="42">
        <v>114292800</v>
      </c>
      <c r="D41" s="47">
        <f t="shared" si="1"/>
        <v>5134688</v>
      </c>
      <c r="F41">
        <v>2008</v>
      </c>
      <c r="G41" s="10">
        <v>145292800</v>
      </c>
      <c r="H41" s="10">
        <v>149659376</v>
      </c>
      <c r="I41" s="19">
        <f t="shared" si="2"/>
        <v>4366576</v>
      </c>
      <c r="K41">
        <v>2008</v>
      </c>
      <c r="L41" s="10">
        <v>153898384</v>
      </c>
      <c r="M41" s="10">
        <v>157558178</v>
      </c>
      <c r="N41" s="19">
        <f t="shared" si="3"/>
        <v>3659794</v>
      </c>
    </row>
    <row r="42" spans="1:14" x14ac:dyDescent="0.2">
      <c r="A42">
        <v>2009</v>
      </c>
      <c r="B42" s="10">
        <v>102494296</v>
      </c>
      <c r="C42" s="42">
        <v>105175360</v>
      </c>
      <c r="D42" s="19">
        <f t="shared" si="1"/>
        <v>2681064</v>
      </c>
      <c r="F42">
        <v>2009</v>
      </c>
      <c r="G42" s="10">
        <v>139898928</v>
      </c>
      <c r="H42" s="10">
        <v>146339856</v>
      </c>
      <c r="I42" s="19">
        <f t="shared" si="2"/>
        <v>6440928</v>
      </c>
      <c r="K42">
        <v>2009</v>
      </c>
      <c r="L42" s="10">
        <v>153949280</v>
      </c>
      <c r="M42" s="10">
        <v>158449312</v>
      </c>
      <c r="N42" s="19">
        <f t="shared" si="3"/>
        <v>4500032</v>
      </c>
    </row>
    <row r="43" spans="1:14" x14ac:dyDescent="0.2">
      <c r="A43">
        <v>2010</v>
      </c>
      <c r="B43" s="10">
        <v>101658480</v>
      </c>
      <c r="C43" s="42">
        <v>105246048</v>
      </c>
      <c r="D43" s="19">
        <f t="shared" si="1"/>
        <v>3587568</v>
      </c>
      <c r="F43">
        <v>2010</v>
      </c>
      <c r="G43" s="10">
        <v>139036608</v>
      </c>
      <c r="H43" s="10">
        <v>144245520</v>
      </c>
      <c r="I43" s="19">
        <f t="shared" si="2"/>
        <v>5208912</v>
      </c>
      <c r="K43">
        <v>2010</v>
      </c>
      <c r="L43" s="10">
        <v>153601520</v>
      </c>
      <c r="M43" s="10">
        <v>157299611</v>
      </c>
      <c r="N43" s="19">
        <f t="shared" si="3"/>
        <v>3698091</v>
      </c>
    </row>
    <row r="44" spans="1:14" x14ac:dyDescent="0.2">
      <c r="A44">
        <v>2011</v>
      </c>
      <c r="B44" s="10">
        <v>101842672</v>
      </c>
      <c r="C44" s="42">
        <v>104885080</v>
      </c>
      <c r="D44" s="19">
        <f t="shared" si="1"/>
        <v>3042408</v>
      </c>
      <c r="F44">
        <v>2011</v>
      </c>
      <c r="G44" s="10">
        <v>139981312</v>
      </c>
      <c r="H44" s="10">
        <v>145244112</v>
      </c>
      <c r="I44" s="19">
        <f t="shared" si="2"/>
        <v>5262800</v>
      </c>
      <c r="K44">
        <v>2011</v>
      </c>
      <c r="L44" s="10">
        <v>153453472</v>
      </c>
      <c r="M44" s="10">
        <v>156513849</v>
      </c>
      <c r="N44" s="19">
        <f t="shared" si="3"/>
        <v>3060377</v>
      </c>
    </row>
    <row r="45" spans="1:14" x14ac:dyDescent="0.2">
      <c r="A45">
        <v>2012</v>
      </c>
      <c r="B45" s="10">
        <v>103553120</v>
      </c>
      <c r="C45" s="42">
        <v>105760104</v>
      </c>
      <c r="D45" s="19">
        <f t="shared" si="1"/>
        <v>2206984</v>
      </c>
      <c r="F45">
        <v>2012</v>
      </c>
      <c r="G45" s="10">
        <v>142502192</v>
      </c>
      <c r="H45" s="10">
        <v>145362736</v>
      </c>
      <c r="I45" s="19">
        <f t="shared" si="2"/>
        <v>2860544</v>
      </c>
      <c r="K45">
        <v>2012</v>
      </c>
      <c r="L45" s="10">
        <v>154710224</v>
      </c>
      <c r="M45" s="10">
        <v>157021855</v>
      </c>
      <c r="N45" s="19">
        <f t="shared" si="3"/>
        <v>2311631</v>
      </c>
    </row>
    <row r="46" spans="1:14" x14ac:dyDescent="0.2">
      <c r="A46">
        <v>2013</v>
      </c>
      <c r="B46" s="10">
        <v>105852360</v>
      </c>
      <c r="C46" s="42">
        <v>108492240</v>
      </c>
      <c r="D46" s="19">
        <f t="shared" si="1"/>
        <v>2639880</v>
      </c>
      <c r="F46">
        <v>2013</v>
      </c>
      <c r="G46" s="10">
        <v>143943248</v>
      </c>
      <c r="H46" s="10">
        <v>148026432</v>
      </c>
      <c r="I46" s="19">
        <f t="shared" si="2"/>
        <v>4083184</v>
      </c>
      <c r="K46">
        <v>2013</v>
      </c>
      <c r="L46" s="10">
        <v>155185520</v>
      </c>
      <c r="M46" s="10">
        <v>158517746</v>
      </c>
      <c r="N46" s="19">
        <f t="shared" si="3"/>
        <v>3332226</v>
      </c>
    </row>
    <row r="47" spans="1:14" x14ac:dyDescent="0.2">
      <c r="A47">
        <v>2014</v>
      </c>
      <c r="B47" s="10">
        <v>108030128</v>
      </c>
      <c r="C47" s="42">
        <v>110769144</v>
      </c>
      <c r="D47" s="19">
        <f t="shared" si="1"/>
        <v>2739016</v>
      </c>
      <c r="F47">
        <v>2014</v>
      </c>
      <c r="G47" s="10">
        <v>146299632</v>
      </c>
      <c r="H47" s="10">
        <v>150279232</v>
      </c>
      <c r="I47" s="19">
        <f t="shared" si="2"/>
        <v>3979600</v>
      </c>
      <c r="K47">
        <v>2014</v>
      </c>
      <c r="L47" s="10">
        <v>155623280</v>
      </c>
      <c r="M47" s="10">
        <v>158694202</v>
      </c>
      <c r="N47" s="19">
        <f t="shared" si="3"/>
        <v>3070922</v>
      </c>
    </row>
    <row r="48" spans="1:14" x14ac:dyDescent="0.2">
      <c r="A48">
        <v>2015</v>
      </c>
      <c r="B48" s="10">
        <v>111799432</v>
      </c>
      <c r="C48" s="42">
        <v>113600488</v>
      </c>
      <c r="D48" s="19">
        <f t="shared" si="1"/>
        <v>1801056</v>
      </c>
      <c r="F48" s="46">
        <v>2015</v>
      </c>
      <c r="G48" s="10">
        <v>148769136</v>
      </c>
      <c r="H48" s="10">
        <v>155315824</v>
      </c>
      <c r="I48" s="47">
        <f t="shared" si="2"/>
        <v>6546688</v>
      </c>
      <c r="K48" s="46">
        <v>2015</v>
      </c>
      <c r="L48" s="10">
        <v>156808192</v>
      </c>
      <c r="M48" s="10">
        <v>162600787</v>
      </c>
      <c r="N48" s="47">
        <f t="shared" si="3"/>
        <v>5792595</v>
      </c>
    </row>
    <row r="49" spans="1:14" x14ac:dyDescent="0.2">
      <c r="A49">
        <v>2016</v>
      </c>
      <c r="B49" s="10">
        <v>115162512</v>
      </c>
      <c r="C49" s="42">
        <v>117401632</v>
      </c>
      <c r="D49" s="19">
        <f t="shared" si="1"/>
        <v>2239120</v>
      </c>
      <c r="F49">
        <v>2016</v>
      </c>
      <c r="G49" s="10">
        <v>151558368</v>
      </c>
      <c r="H49" s="10">
        <v>156269856</v>
      </c>
      <c r="I49" s="19">
        <f t="shared" si="2"/>
        <v>4711488</v>
      </c>
      <c r="K49">
        <v>2016</v>
      </c>
      <c r="L49" s="10">
        <v>159147568</v>
      </c>
      <c r="M49" s="10">
        <v>163278799.5</v>
      </c>
      <c r="N49" s="19">
        <f t="shared" si="3"/>
        <v>4131231.5</v>
      </c>
    </row>
    <row r="50" spans="1:14" x14ac:dyDescent="0.2">
      <c r="A50">
        <v>2017</v>
      </c>
      <c r="B50" s="10">
        <v>118334864</v>
      </c>
      <c r="C50" s="42">
        <v>120263424</v>
      </c>
      <c r="D50" s="19">
        <f t="shared" si="1"/>
        <v>1928560</v>
      </c>
      <c r="F50">
        <v>2017</v>
      </c>
      <c r="G50" s="10">
        <v>153473920</v>
      </c>
      <c r="H50" s="10">
        <v>157829008</v>
      </c>
      <c r="I50" s="19">
        <f t="shared" si="2"/>
        <v>4355088</v>
      </c>
      <c r="K50">
        <v>2017</v>
      </c>
      <c r="L50" s="10">
        <v>160260496</v>
      </c>
      <c r="M50" s="10">
        <v>163786343.5</v>
      </c>
      <c r="N50" s="19">
        <f t="shared" si="3"/>
        <v>3525847.5</v>
      </c>
    </row>
    <row r="51" spans="1:14" x14ac:dyDescent="0.2">
      <c r="A51">
        <v>2018</v>
      </c>
      <c r="B51" s="10">
        <v>119244104</v>
      </c>
      <c r="C51" s="42">
        <v>121353896</v>
      </c>
      <c r="D51" s="19">
        <f t="shared" si="1"/>
        <v>2109792</v>
      </c>
      <c r="F51">
        <v>2018</v>
      </c>
      <c r="G51" s="10">
        <v>155624592</v>
      </c>
      <c r="H51" s="10">
        <v>160614736</v>
      </c>
      <c r="I51" s="19">
        <f t="shared" si="2"/>
        <v>4990144</v>
      </c>
      <c r="K51">
        <v>2018</v>
      </c>
      <c r="L51" s="10">
        <v>161754128</v>
      </c>
      <c r="M51" s="10">
        <v>166394954</v>
      </c>
      <c r="N51" s="19">
        <f t="shared" si="3"/>
        <v>4640826</v>
      </c>
    </row>
    <row r="52" spans="1:14" x14ac:dyDescent="0.2">
      <c r="A52">
        <v>2019</v>
      </c>
      <c r="B52" s="10">
        <v>122842696</v>
      </c>
      <c r="C52" s="42">
        <v>126217880</v>
      </c>
      <c r="D52" s="19">
        <f t="shared" si="1"/>
        <v>3375184</v>
      </c>
      <c r="F52">
        <v>2019</v>
      </c>
      <c r="G52" s="10">
        <v>157709600</v>
      </c>
      <c r="H52" s="10">
        <v>160785712</v>
      </c>
      <c r="I52" s="19">
        <f t="shared" si="2"/>
        <v>3076112</v>
      </c>
      <c r="K52" s="45">
        <v>2019</v>
      </c>
      <c r="L52" s="10">
        <v>163501328</v>
      </c>
      <c r="M52" s="10">
        <v>165789114.5</v>
      </c>
      <c r="N52" s="44">
        <f t="shared" si="3"/>
        <v>2287786.5</v>
      </c>
    </row>
    <row r="53" spans="1:14" x14ac:dyDescent="0.2">
      <c r="A53">
        <v>2020</v>
      </c>
      <c r="B53" s="10">
        <v>114725120</v>
      </c>
      <c r="C53" s="42">
        <v>117529128</v>
      </c>
      <c r="D53" s="19">
        <f t="shared" si="1"/>
        <v>2804008</v>
      </c>
      <c r="F53">
        <v>2020</v>
      </c>
      <c r="G53" s="10">
        <v>147719888</v>
      </c>
      <c r="H53" s="10">
        <v>151951488</v>
      </c>
      <c r="I53" s="19">
        <f t="shared" si="2"/>
        <v>4231600</v>
      </c>
      <c r="K53">
        <v>2020</v>
      </c>
      <c r="L53" s="10">
        <v>160678832</v>
      </c>
      <c r="M53" s="10">
        <v>164666982</v>
      </c>
      <c r="N53" s="19">
        <f t="shared" si="3"/>
        <v>3988150</v>
      </c>
    </row>
    <row r="54" spans="1:14" x14ac:dyDescent="0.2">
      <c r="A54">
        <v>2021</v>
      </c>
      <c r="B54" s="10">
        <v>120660048</v>
      </c>
      <c r="C54" s="42">
        <v>123901240</v>
      </c>
      <c r="D54" s="19">
        <f t="shared" si="1"/>
        <v>3241192</v>
      </c>
      <c r="F54">
        <v>2021</v>
      </c>
      <c r="G54" s="10">
        <v>152530144</v>
      </c>
      <c r="H54" s="10">
        <v>157567328</v>
      </c>
      <c r="I54" s="19">
        <f t="shared" si="2"/>
        <v>5037184</v>
      </c>
      <c r="K54">
        <v>2021</v>
      </c>
      <c r="L54" s="10">
        <v>160880560</v>
      </c>
      <c r="M54" s="10">
        <v>165096050</v>
      </c>
      <c r="N54" s="19">
        <f t="shared" si="3"/>
        <v>4215490</v>
      </c>
    </row>
    <row r="55" spans="1:14" x14ac:dyDescent="0.2">
      <c r="A55">
        <v>2022</v>
      </c>
      <c r="B55" s="10">
        <v>126102160</v>
      </c>
      <c r="C55" s="42">
        <v>129563224</v>
      </c>
      <c r="D55" s="19">
        <f t="shared" si="1"/>
        <v>3461064</v>
      </c>
      <c r="F55">
        <v>2022</v>
      </c>
      <c r="G55" s="10">
        <v>158033248</v>
      </c>
      <c r="H55" s="10">
        <v>161288720</v>
      </c>
      <c r="I55" s="19">
        <f t="shared" si="2"/>
        <v>3255472</v>
      </c>
      <c r="K55">
        <v>2022</v>
      </c>
      <c r="L55" s="10">
        <v>163859104</v>
      </c>
      <c r="M55" s="10">
        <v>166903715</v>
      </c>
      <c r="N55" s="19">
        <f t="shared" si="3"/>
        <v>3044611</v>
      </c>
    </row>
    <row r="56" spans="1:14" x14ac:dyDescent="0.2">
      <c r="A56">
        <v>2023</v>
      </c>
      <c r="B56" s="10">
        <v>128330536</v>
      </c>
      <c r="C56" s="10">
        <v>130497464</v>
      </c>
      <c r="D56" s="19">
        <f t="shared" si="1"/>
        <v>2166928</v>
      </c>
      <c r="F56">
        <v>2023</v>
      </c>
      <c r="G56" s="10">
        <v>161364592</v>
      </c>
      <c r="H56" s="10">
        <v>167640768</v>
      </c>
      <c r="I56" s="19">
        <f t="shared" si="2"/>
        <v>6276176</v>
      </c>
      <c r="K56">
        <v>2023</v>
      </c>
      <c r="L56" s="10">
        <v>167150160</v>
      </c>
      <c r="M56" s="10">
        <v>171889784</v>
      </c>
      <c r="N56" s="19">
        <f t="shared" si="3"/>
        <v>4739624</v>
      </c>
    </row>
    <row r="57" spans="1:14" x14ac:dyDescent="0.2">
      <c r="A57">
        <v>2024</v>
      </c>
      <c r="B57" s="10">
        <v>127407960</v>
      </c>
      <c r="C57" s="10">
        <v>129847736</v>
      </c>
      <c r="D57" s="19">
        <f>C57-B57</f>
        <v>2439776</v>
      </c>
      <c r="F57" s="45">
        <v>2024</v>
      </c>
      <c r="G57" s="10">
        <v>161211792</v>
      </c>
      <c r="H57" s="10">
        <v>164004448</v>
      </c>
      <c r="I57" s="44">
        <f t="shared" si="2"/>
        <v>2792656</v>
      </c>
      <c r="K57">
        <v>2024</v>
      </c>
      <c r="L57" s="10">
        <v>167835632</v>
      </c>
      <c r="M57" s="10">
        <v>170509644</v>
      </c>
      <c r="N57" s="19">
        <f t="shared" si="3"/>
        <v>2674012</v>
      </c>
    </row>
    <row r="59" spans="1:14" x14ac:dyDescent="0.2">
      <c r="A59" t="s">
        <v>75</v>
      </c>
      <c r="D59" s="43">
        <f>AVERAGE(D36:D57)</f>
        <v>2810677.4545454546</v>
      </c>
      <c r="I59" s="43">
        <f>AVERAGE(I36:I57)</f>
        <v>4387644.3636363633</v>
      </c>
      <c r="N59" s="43">
        <f>AVERAGE(N36:N57)</f>
        <v>3488029.3863636362</v>
      </c>
    </row>
    <row r="60" spans="1:14" x14ac:dyDescent="0.2">
      <c r="A60" t="s">
        <v>130</v>
      </c>
      <c r="D60" s="19">
        <f>MIN(D36:D57)</f>
        <v>1721904</v>
      </c>
      <c r="I60" s="19">
        <f>MIN(I36:I57)</f>
        <v>2792656</v>
      </c>
      <c r="N60" s="19">
        <f>MIN(N36:N57)</f>
        <v>2287786.5</v>
      </c>
    </row>
    <row r="61" spans="1:14" x14ac:dyDescent="0.2">
      <c r="A61" t="s">
        <v>129</v>
      </c>
      <c r="D61" s="19">
        <f>MAX(D36:D57)</f>
        <v>5134688</v>
      </c>
      <c r="I61" s="19">
        <f>MAX(I36:I57)</f>
        <v>6546688</v>
      </c>
      <c r="N61" s="19">
        <f>MAX(N36:N57)</f>
        <v>5792595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375C-F830-4209-8A6A-EC55EFD362B0}">
  <dimension ref="A1:AD37"/>
  <sheetViews>
    <sheetView workbookViewId="0">
      <selection activeCell="W3" sqref="W3"/>
    </sheetView>
  </sheetViews>
  <sheetFormatPr baseColWidth="10" defaultColWidth="8.83203125" defaultRowHeight="15" x14ac:dyDescent="0.2"/>
  <cols>
    <col min="2" max="2" width="20.83203125" customWidth="1"/>
    <col min="3" max="3" width="21.83203125" customWidth="1"/>
    <col min="4" max="4" width="16.1640625" customWidth="1"/>
    <col min="7" max="7" width="19.33203125" customWidth="1"/>
    <col min="8" max="8" width="20.1640625" bestFit="1" customWidth="1"/>
    <col min="9" max="9" width="10.6640625" customWidth="1"/>
    <col min="10" max="10" width="11.1640625" customWidth="1"/>
    <col min="12" max="12" width="17.33203125" customWidth="1"/>
    <col min="13" max="13" width="19" customWidth="1"/>
    <col min="15" max="15" width="11.1640625" bestFit="1" customWidth="1"/>
    <col min="17" max="17" width="11.1640625" bestFit="1" customWidth="1"/>
    <col min="19" max="19" width="11.1640625" bestFit="1" customWidth="1"/>
    <col min="23" max="23" width="16" customWidth="1"/>
    <col min="24" max="24" width="25.83203125" customWidth="1"/>
    <col min="26" max="26" width="22.33203125" bestFit="1" customWidth="1"/>
  </cols>
  <sheetData>
    <row r="1" spans="1:30" ht="48" x14ac:dyDescent="0.2">
      <c r="A1" s="5" t="s">
        <v>46</v>
      </c>
      <c r="B1" s="35" t="s">
        <v>91</v>
      </c>
      <c r="C1" s="14" t="s">
        <v>92</v>
      </c>
      <c r="D1" s="14" t="s">
        <v>93</v>
      </c>
      <c r="F1" s="5" t="s">
        <v>94</v>
      </c>
      <c r="G1" s="35" t="s">
        <v>91</v>
      </c>
      <c r="H1" s="35" t="s">
        <v>95</v>
      </c>
      <c r="I1" s="35" t="s">
        <v>96</v>
      </c>
      <c r="J1" s="35" t="s">
        <v>97</v>
      </c>
      <c r="L1" s="5" t="s">
        <v>98</v>
      </c>
      <c r="M1" s="35" t="s">
        <v>91</v>
      </c>
      <c r="N1" s="35" t="s">
        <v>45</v>
      </c>
      <c r="O1" s="35" t="s">
        <v>44</v>
      </c>
      <c r="P1" s="35" t="s">
        <v>43</v>
      </c>
      <c r="Q1" s="35" t="s">
        <v>99</v>
      </c>
    </row>
    <row r="2" spans="1:30" ht="48" x14ac:dyDescent="0.2">
      <c r="B2" s="35" t="s">
        <v>145</v>
      </c>
      <c r="C2" s="54">
        <f>H36</f>
        <v>5.2938779028764982E-3</v>
      </c>
      <c r="D2" s="54">
        <f>J36</f>
        <v>3.9450864774050265E-3</v>
      </c>
      <c r="G2" s="35" t="s">
        <v>145</v>
      </c>
      <c r="H2" s="56">
        <f>O36</f>
        <v>1.0392970264098408E-2</v>
      </c>
      <c r="I2" s="56">
        <f>Q36</f>
        <v>3.669101526078228E-3</v>
      </c>
      <c r="J2" s="56">
        <f>S36</f>
        <v>3.4446111362697808E-3</v>
      </c>
      <c r="M2" s="35" t="s">
        <v>137</v>
      </c>
      <c r="N2" s="60">
        <f>X36</f>
        <v>4.5711740810029568E-3</v>
      </c>
      <c r="O2" s="60">
        <f>Z36</f>
        <v>5.1248254127181161E-3</v>
      </c>
      <c r="P2" s="60">
        <f>AB36</f>
        <v>5.5397056715681741E-3</v>
      </c>
      <c r="Q2" s="60">
        <f>AD36</f>
        <v>2.2411848103119259E-3</v>
      </c>
    </row>
    <row r="3" spans="1:30" ht="48" x14ac:dyDescent="0.2">
      <c r="B3" s="35" t="s">
        <v>142</v>
      </c>
      <c r="C3" s="58">
        <f>H37</f>
        <v>1.3418914726448965</v>
      </c>
      <c r="D3" s="13"/>
      <c r="M3" s="59" t="s">
        <v>141</v>
      </c>
      <c r="N3" s="15"/>
      <c r="O3" s="58">
        <f>Z37</f>
        <v>1.1211179714235873</v>
      </c>
      <c r="P3" s="58">
        <f>AB37</f>
        <v>1.2118780806424052</v>
      </c>
      <c r="Q3" s="58">
        <f>AD37</f>
        <v>0.4902864713960291</v>
      </c>
    </row>
    <row r="5" spans="1:30" x14ac:dyDescent="0.2">
      <c r="C5" s="1"/>
    </row>
    <row r="8" spans="1:30" s="24" customFormat="1" x14ac:dyDescent="0.2"/>
    <row r="11" spans="1:30" s="3" customFormat="1" ht="64" x14ac:dyDescent="0.2">
      <c r="A11" s="3" t="s">
        <v>1</v>
      </c>
      <c r="B11" s="3" t="s">
        <v>100</v>
      </c>
      <c r="C11" s="3" t="s">
        <v>101</v>
      </c>
      <c r="E11" s="3" t="s">
        <v>102</v>
      </c>
      <c r="F11" s="3" t="s">
        <v>1</v>
      </c>
      <c r="G11" s="3" t="s">
        <v>103</v>
      </c>
      <c r="H11" s="3" t="s">
        <v>104</v>
      </c>
      <c r="I11" s="3" t="s">
        <v>105</v>
      </c>
      <c r="J11" s="3" t="s">
        <v>106</v>
      </c>
      <c r="L11" s="3" t="s">
        <v>107</v>
      </c>
      <c r="M11" s="3" t="s">
        <v>1</v>
      </c>
      <c r="N11" s="3" t="s">
        <v>108</v>
      </c>
      <c r="O11" s="3" t="s">
        <v>109</v>
      </c>
      <c r="P11" s="3" t="s">
        <v>110</v>
      </c>
      <c r="Q11" s="3" t="s">
        <v>111</v>
      </c>
      <c r="R11" s="3" t="s">
        <v>151</v>
      </c>
      <c r="S11" s="3" t="s">
        <v>152</v>
      </c>
      <c r="U11" s="3" t="s">
        <v>47</v>
      </c>
      <c r="V11" s="3" t="s">
        <v>1</v>
      </c>
      <c r="W11" s="3" t="s">
        <v>112</v>
      </c>
      <c r="X11" s="3" t="s">
        <v>113</v>
      </c>
      <c r="Y11" s="3" t="s">
        <v>114</v>
      </c>
      <c r="Z11" s="3" t="s">
        <v>49</v>
      </c>
      <c r="AA11" s="3" t="s">
        <v>115</v>
      </c>
      <c r="AB11" s="3" t="s">
        <v>48</v>
      </c>
      <c r="AC11" s="3" t="s">
        <v>116</v>
      </c>
      <c r="AD11" s="3" t="s">
        <v>117</v>
      </c>
    </row>
    <row r="12" spans="1:30" x14ac:dyDescent="0.2">
      <c r="A12">
        <v>2003</v>
      </c>
      <c r="B12">
        <v>221344368</v>
      </c>
      <c r="C12">
        <v>1451508.75</v>
      </c>
      <c r="F12">
        <v>2003</v>
      </c>
      <c r="G12">
        <v>114590896</v>
      </c>
      <c r="H12">
        <v>632405.8125</v>
      </c>
      <c r="I12">
        <v>106753472</v>
      </c>
      <c r="J12">
        <v>819102.9375</v>
      </c>
      <c r="M12">
        <v>2003</v>
      </c>
      <c r="N12">
        <v>36069316</v>
      </c>
      <c r="O12" s="61">
        <v>559964.3125</v>
      </c>
      <c r="P12">
        <v>123289632</v>
      </c>
      <c r="Q12" s="61">
        <v>662471.5625</v>
      </c>
      <c r="R12">
        <v>61985424</v>
      </c>
      <c r="S12" s="61">
        <v>229072.921875</v>
      </c>
      <c r="V12">
        <v>2003</v>
      </c>
      <c r="W12">
        <v>158855936</v>
      </c>
      <c r="X12">
        <v>1032244.9375</v>
      </c>
      <c r="Y12">
        <v>27573132</v>
      </c>
      <c r="Z12">
        <v>90380.0234375</v>
      </c>
      <c r="AA12">
        <v>25694446</v>
      </c>
      <c r="AB12">
        <v>298357.65625</v>
      </c>
      <c r="AC12">
        <v>9777477</v>
      </c>
      <c r="AD12">
        <v>30526.130859375</v>
      </c>
    </row>
    <row r="13" spans="1:30" x14ac:dyDescent="0.2">
      <c r="A13">
        <v>2004</v>
      </c>
      <c r="B13">
        <v>224179328</v>
      </c>
      <c r="C13">
        <v>1383285.125</v>
      </c>
      <c r="F13">
        <v>2004</v>
      </c>
      <c r="G13">
        <v>116484296</v>
      </c>
      <c r="H13">
        <v>748233.1875</v>
      </c>
      <c r="I13">
        <v>107695048</v>
      </c>
      <c r="J13">
        <v>635051.9375</v>
      </c>
      <c r="M13">
        <v>2004</v>
      </c>
      <c r="N13">
        <v>36727268</v>
      </c>
      <c r="O13" s="61">
        <v>660846.375</v>
      </c>
      <c r="P13">
        <v>123747256</v>
      </c>
      <c r="Q13" s="61">
        <v>441275.09375</v>
      </c>
      <c r="R13">
        <v>63704820</v>
      </c>
      <c r="S13" s="61">
        <v>281163.65625</v>
      </c>
      <c r="V13">
        <v>2004</v>
      </c>
      <c r="W13">
        <v>160540864</v>
      </c>
      <c r="X13">
        <v>974479.25</v>
      </c>
      <c r="Y13">
        <v>27976570</v>
      </c>
      <c r="Z13">
        <v>132892.3125</v>
      </c>
      <c r="AA13">
        <v>27182660</v>
      </c>
      <c r="AB13">
        <v>264730.25</v>
      </c>
      <c r="AC13">
        <v>9391392</v>
      </c>
      <c r="AD13">
        <v>11183.3701171875</v>
      </c>
    </row>
    <row r="14" spans="1:30" x14ac:dyDescent="0.2">
      <c r="A14">
        <v>2005</v>
      </c>
      <c r="B14">
        <v>226331344</v>
      </c>
      <c r="C14">
        <v>1083177.75</v>
      </c>
      <c r="F14">
        <v>2005</v>
      </c>
      <c r="G14">
        <v>117111912</v>
      </c>
      <c r="H14">
        <v>533920.375</v>
      </c>
      <c r="I14">
        <v>109219424</v>
      </c>
      <c r="J14">
        <v>549257.375</v>
      </c>
      <c r="M14">
        <v>2005</v>
      </c>
      <c r="N14">
        <v>36915288</v>
      </c>
      <c r="O14" s="61">
        <v>433335.65625</v>
      </c>
      <c r="P14">
        <v>124173064</v>
      </c>
      <c r="Q14" s="61">
        <v>557488.9375</v>
      </c>
      <c r="R14">
        <v>65242972</v>
      </c>
      <c r="S14" s="61">
        <v>92353.109375</v>
      </c>
      <c r="V14">
        <v>2005</v>
      </c>
      <c r="W14">
        <v>160650144</v>
      </c>
      <c r="X14">
        <v>765254.8125</v>
      </c>
      <c r="Y14">
        <v>28993882</v>
      </c>
      <c r="Z14">
        <v>95621.0546875</v>
      </c>
      <c r="AA14">
        <v>26852476</v>
      </c>
      <c r="AB14">
        <v>222301.875</v>
      </c>
      <c r="AC14">
        <v>10446524</v>
      </c>
      <c r="AD14">
        <v>0</v>
      </c>
    </row>
    <row r="15" spans="1:30" x14ac:dyDescent="0.2">
      <c r="A15">
        <v>2006</v>
      </c>
      <c r="B15">
        <v>229309008</v>
      </c>
      <c r="C15">
        <v>811391.9375</v>
      </c>
      <c r="F15">
        <v>2006</v>
      </c>
      <c r="G15">
        <v>118136464</v>
      </c>
      <c r="H15">
        <v>638851.4375</v>
      </c>
      <c r="I15">
        <v>111172544</v>
      </c>
      <c r="J15">
        <v>172540.421875</v>
      </c>
      <c r="M15">
        <v>2006</v>
      </c>
      <c r="N15">
        <v>37430276</v>
      </c>
      <c r="O15" s="61">
        <v>261097.46875</v>
      </c>
      <c r="P15">
        <v>124893664</v>
      </c>
      <c r="Q15" s="61">
        <v>380934.28125</v>
      </c>
      <c r="R15">
        <v>66985076</v>
      </c>
      <c r="S15" s="61">
        <v>169360.125</v>
      </c>
      <c r="V15">
        <v>2006</v>
      </c>
      <c r="W15">
        <v>161044512</v>
      </c>
      <c r="X15">
        <v>475647.21875</v>
      </c>
      <c r="Y15">
        <v>30110634</v>
      </c>
      <c r="Z15">
        <v>180765.078125</v>
      </c>
      <c r="AA15">
        <v>27817776</v>
      </c>
      <c r="AB15">
        <v>154979.578125</v>
      </c>
      <c r="AC15">
        <v>11134369</v>
      </c>
      <c r="AD15">
        <v>0</v>
      </c>
    </row>
    <row r="16" spans="1:30" x14ac:dyDescent="0.2">
      <c r="A16">
        <v>2007</v>
      </c>
      <c r="B16">
        <v>232667568</v>
      </c>
      <c r="C16">
        <v>1118281</v>
      </c>
      <c r="F16">
        <v>2007</v>
      </c>
      <c r="G16">
        <v>119735136</v>
      </c>
      <c r="H16">
        <v>530786.625</v>
      </c>
      <c r="I16">
        <v>112932432</v>
      </c>
      <c r="J16">
        <v>587494.375</v>
      </c>
      <c r="M16">
        <v>2007</v>
      </c>
      <c r="N16">
        <v>38204588</v>
      </c>
      <c r="O16" s="61">
        <v>653567.75</v>
      </c>
      <c r="P16">
        <v>125703032</v>
      </c>
      <c r="Q16" s="61">
        <v>338907.34375</v>
      </c>
      <c r="R16">
        <v>68759952</v>
      </c>
      <c r="S16" s="61">
        <v>125805.8984375</v>
      </c>
      <c r="V16">
        <v>2007</v>
      </c>
      <c r="W16">
        <v>162564976</v>
      </c>
      <c r="X16">
        <v>671087.375</v>
      </c>
      <c r="Y16">
        <v>31455276</v>
      </c>
      <c r="Z16">
        <v>132675.53125</v>
      </c>
      <c r="AA16">
        <v>27814106</v>
      </c>
      <c r="AB16">
        <v>284758.1875</v>
      </c>
      <c r="AC16">
        <v>11333127</v>
      </c>
      <c r="AD16">
        <v>29759.91796875</v>
      </c>
    </row>
    <row r="17" spans="1:30" x14ac:dyDescent="0.2">
      <c r="A17">
        <v>2008</v>
      </c>
      <c r="B17">
        <v>234480016</v>
      </c>
      <c r="C17">
        <v>1531046.625</v>
      </c>
      <c r="F17">
        <v>2008</v>
      </c>
      <c r="G17">
        <v>121239232</v>
      </c>
      <c r="H17">
        <v>982945.9375</v>
      </c>
      <c r="I17">
        <v>113240776</v>
      </c>
      <c r="J17">
        <v>548100.625</v>
      </c>
      <c r="M17">
        <v>2008</v>
      </c>
      <c r="N17">
        <v>37635712</v>
      </c>
      <c r="O17" s="61">
        <v>694312.5</v>
      </c>
      <c r="P17">
        <v>125995464</v>
      </c>
      <c r="Q17" s="61">
        <v>549226.875</v>
      </c>
      <c r="R17">
        <v>70848840</v>
      </c>
      <c r="S17" s="61">
        <v>287507.21875</v>
      </c>
      <c r="V17">
        <v>2008</v>
      </c>
      <c r="W17">
        <v>162949632</v>
      </c>
      <c r="X17">
        <v>1157767.75</v>
      </c>
      <c r="Y17">
        <v>32120224</v>
      </c>
      <c r="Z17">
        <v>154398.703125</v>
      </c>
      <c r="AA17">
        <v>28464408</v>
      </c>
      <c r="AB17">
        <v>183793.59375</v>
      </c>
      <c r="AC17">
        <v>11816378</v>
      </c>
      <c r="AD17">
        <v>35086.546875</v>
      </c>
    </row>
    <row r="18" spans="1:30" x14ac:dyDescent="0.2">
      <c r="A18">
        <v>2009</v>
      </c>
      <c r="B18">
        <v>236270336</v>
      </c>
      <c r="C18">
        <v>1390205.625</v>
      </c>
      <c r="F18">
        <v>2009</v>
      </c>
      <c r="G18">
        <v>121740032</v>
      </c>
      <c r="H18">
        <v>565309.125</v>
      </c>
      <c r="I18">
        <v>114530312</v>
      </c>
      <c r="J18">
        <v>824896.5</v>
      </c>
      <c r="M18">
        <v>2009</v>
      </c>
      <c r="N18">
        <v>38033640</v>
      </c>
      <c r="O18" s="61">
        <v>417766.5</v>
      </c>
      <c r="P18">
        <v>125569312</v>
      </c>
      <c r="Q18" s="61">
        <v>807082.4375</v>
      </c>
      <c r="R18">
        <v>72667392</v>
      </c>
      <c r="S18" s="61">
        <v>165356.65625</v>
      </c>
      <c r="V18">
        <v>2009</v>
      </c>
      <c r="W18">
        <v>165394720</v>
      </c>
      <c r="X18">
        <v>837475.0625</v>
      </c>
      <c r="Y18">
        <v>32886922</v>
      </c>
      <c r="Z18">
        <v>309622.6875</v>
      </c>
      <c r="AA18">
        <v>29020258</v>
      </c>
      <c r="AB18">
        <v>213876.078125</v>
      </c>
      <c r="AC18">
        <v>9987072</v>
      </c>
      <c r="AD18">
        <v>29231.796875</v>
      </c>
    </row>
    <row r="19" spans="1:30" x14ac:dyDescent="0.2">
      <c r="A19">
        <v>2010</v>
      </c>
      <c r="B19">
        <v>238453424</v>
      </c>
      <c r="C19">
        <v>1375733</v>
      </c>
      <c r="F19">
        <v>2010</v>
      </c>
      <c r="G19">
        <v>122997216</v>
      </c>
      <c r="H19">
        <v>640714.0625</v>
      </c>
      <c r="I19">
        <v>115456208</v>
      </c>
      <c r="J19">
        <v>735019</v>
      </c>
      <c r="M19">
        <v>2010</v>
      </c>
      <c r="N19">
        <v>38567428</v>
      </c>
      <c r="O19" s="61">
        <v>482868.125</v>
      </c>
      <c r="P19">
        <v>125295768</v>
      </c>
      <c r="Q19" s="61">
        <v>457077.21875</v>
      </c>
      <c r="R19">
        <v>74590224</v>
      </c>
      <c r="S19" s="61">
        <v>435787.71875</v>
      </c>
      <c r="V19">
        <v>2010</v>
      </c>
      <c r="W19">
        <v>163333440</v>
      </c>
      <c r="X19">
        <v>983026.6875</v>
      </c>
      <c r="Y19">
        <v>33892092</v>
      </c>
      <c r="Z19">
        <v>212827.6875</v>
      </c>
      <c r="AA19">
        <v>29982112</v>
      </c>
      <c r="AB19">
        <v>138676.84375</v>
      </c>
      <c r="AC19">
        <v>12666608</v>
      </c>
      <c r="AD19">
        <v>41201.796875</v>
      </c>
    </row>
    <row r="20" spans="1:30" x14ac:dyDescent="0.2">
      <c r="A20">
        <v>2011</v>
      </c>
      <c r="B20">
        <v>240365776</v>
      </c>
      <c r="C20">
        <v>1148470.125</v>
      </c>
      <c r="F20">
        <v>2011</v>
      </c>
      <c r="G20">
        <v>123613880</v>
      </c>
      <c r="H20">
        <v>833093.25</v>
      </c>
      <c r="I20">
        <v>116751912</v>
      </c>
      <c r="J20">
        <v>315376.875</v>
      </c>
      <c r="M20">
        <v>2011</v>
      </c>
      <c r="N20">
        <v>38939672</v>
      </c>
      <c r="O20" s="61">
        <v>331629.40625</v>
      </c>
      <c r="P20">
        <v>124713472</v>
      </c>
      <c r="Q20" s="61">
        <v>541011.8125</v>
      </c>
      <c r="R20">
        <v>76712656</v>
      </c>
      <c r="S20" s="61">
        <v>275828.96875</v>
      </c>
      <c r="V20">
        <v>2011</v>
      </c>
      <c r="W20">
        <v>163969360</v>
      </c>
      <c r="X20">
        <v>733508.75</v>
      </c>
      <c r="Y20">
        <v>34122072</v>
      </c>
      <c r="Z20">
        <v>170734.765625</v>
      </c>
      <c r="AA20">
        <v>30147674</v>
      </c>
      <c r="AB20">
        <v>260696.859375</v>
      </c>
      <c r="AC20">
        <v>12964533</v>
      </c>
      <c r="AD20">
        <v>0</v>
      </c>
    </row>
    <row r="21" spans="1:30" x14ac:dyDescent="0.2">
      <c r="A21">
        <v>2012</v>
      </c>
      <c r="B21">
        <v>244076736</v>
      </c>
      <c r="C21">
        <v>983501.6875</v>
      </c>
      <c r="F21">
        <v>2012</v>
      </c>
      <c r="G21">
        <v>126417504</v>
      </c>
      <c r="H21">
        <v>521733.6875</v>
      </c>
      <c r="I21">
        <v>117659216</v>
      </c>
      <c r="J21">
        <v>461767.96875</v>
      </c>
      <c r="M21">
        <v>2012</v>
      </c>
      <c r="N21">
        <v>39011672</v>
      </c>
      <c r="O21" s="61">
        <v>408925.15625</v>
      </c>
      <c r="P21">
        <v>124655264</v>
      </c>
      <c r="Q21" s="61">
        <v>303964.5</v>
      </c>
      <c r="R21">
        <v>80409800</v>
      </c>
      <c r="S21" s="61">
        <v>270612.0625</v>
      </c>
      <c r="V21">
        <v>2012</v>
      </c>
      <c r="W21">
        <v>163732192</v>
      </c>
      <c r="X21">
        <v>708058.3125</v>
      </c>
      <c r="Y21">
        <v>36608108</v>
      </c>
      <c r="Z21">
        <v>199906.4375</v>
      </c>
      <c r="AA21">
        <v>30125342</v>
      </c>
      <c r="AB21">
        <v>57957.875</v>
      </c>
      <c r="AC21">
        <v>14584375</v>
      </c>
      <c r="AD21">
        <v>17579.11328125</v>
      </c>
    </row>
    <row r="22" spans="1:30" x14ac:dyDescent="0.2">
      <c r="A22">
        <v>2013</v>
      </c>
      <c r="B22">
        <v>246608400</v>
      </c>
      <c r="C22">
        <v>914612.1875</v>
      </c>
      <c r="F22">
        <v>2013</v>
      </c>
      <c r="G22">
        <v>127327048</v>
      </c>
      <c r="H22">
        <v>574740.625</v>
      </c>
      <c r="I22">
        <v>119281352</v>
      </c>
      <c r="J22">
        <v>339871.53125</v>
      </c>
      <c r="M22">
        <v>2013</v>
      </c>
      <c r="N22">
        <v>39762660</v>
      </c>
      <c r="O22" s="61">
        <v>352430.59375</v>
      </c>
      <c r="P22">
        <v>124406744</v>
      </c>
      <c r="Q22" s="61">
        <v>302936.65625</v>
      </c>
      <c r="R22">
        <v>82439000</v>
      </c>
      <c r="S22" s="61">
        <v>259244.90625</v>
      </c>
      <c r="V22">
        <v>2013</v>
      </c>
      <c r="W22">
        <v>165533104</v>
      </c>
      <c r="X22">
        <v>683066.875</v>
      </c>
      <c r="Y22">
        <v>37621672</v>
      </c>
      <c r="Z22">
        <v>58530.94921875</v>
      </c>
      <c r="AA22">
        <v>30666292</v>
      </c>
      <c r="AB22">
        <v>84910.1328125</v>
      </c>
      <c r="AC22">
        <v>13880861</v>
      </c>
      <c r="AD22">
        <v>88104.203125</v>
      </c>
    </row>
    <row r="23" spans="1:30" x14ac:dyDescent="0.2">
      <c r="A23">
        <v>2014</v>
      </c>
      <c r="B23">
        <v>248975216</v>
      </c>
      <c r="C23">
        <v>837601.5</v>
      </c>
      <c r="F23">
        <v>2014</v>
      </c>
      <c r="G23">
        <v>128893688</v>
      </c>
      <c r="H23">
        <v>384891.1875</v>
      </c>
      <c r="I23">
        <v>120081536</v>
      </c>
      <c r="J23">
        <v>452710.28125</v>
      </c>
      <c r="M23">
        <v>2014</v>
      </c>
      <c r="N23">
        <v>39736260</v>
      </c>
      <c r="O23" s="61">
        <v>327020.78125</v>
      </c>
      <c r="P23">
        <v>124499008</v>
      </c>
      <c r="Q23" s="61">
        <v>217600.234375</v>
      </c>
      <c r="R23">
        <v>84739952</v>
      </c>
      <c r="S23" s="61">
        <v>292980.4375</v>
      </c>
      <c r="V23">
        <v>2014</v>
      </c>
      <c r="W23">
        <v>165663232</v>
      </c>
      <c r="X23">
        <v>525985.125</v>
      </c>
      <c r="Y23">
        <v>38727940</v>
      </c>
      <c r="Z23">
        <v>86317.953125</v>
      </c>
      <c r="AA23">
        <v>31395208</v>
      </c>
      <c r="AB23">
        <v>135211.640625</v>
      </c>
      <c r="AC23">
        <v>14527300</v>
      </c>
      <c r="AD23">
        <v>90086.71875</v>
      </c>
    </row>
    <row r="24" spans="1:30" x14ac:dyDescent="0.2">
      <c r="A24">
        <v>2015</v>
      </c>
      <c r="B24">
        <v>251295792</v>
      </c>
      <c r="C24">
        <v>1290838.125</v>
      </c>
      <c r="F24">
        <v>2015</v>
      </c>
      <c r="G24">
        <v>130140656</v>
      </c>
      <c r="H24">
        <v>1059672.625</v>
      </c>
      <c r="I24">
        <v>121155136</v>
      </c>
      <c r="J24">
        <v>231165.40625</v>
      </c>
      <c r="M24">
        <v>2015</v>
      </c>
      <c r="N24">
        <v>39079352</v>
      </c>
      <c r="O24" s="61">
        <v>614107.6875</v>
      </c>
      <c r="P24">
        <v>125111672</v>
      </c>
      <c r="Q24" s="61">
        <v>446366.78125</v>
      </c>
      <c r="R24">
        <v>87104768</v>
      </c>
      <c r="S24" s="61">
        <v>230363.578125</v>
      </c>
      <c r="V24">
        <v>2015</v>
      </c>
      <c r="W24">
        <v>165554688</v>
      </c>
      <c r="X24">
        <v>870931.75</v>
      </c>
      <c r="Y24">
        <v>39404696</v>
      </c>
      <c r="Z24">
        <v>297621.28125</v>
      </c>
      <c r="AA24">
        <v>32135704</v>
      </c>
      <c r="AB24">
        <v>122223.203125</v>
      </c>
      <c r="AC24">
        <v>15579794</v>
      </c>
      <c r="AD24">
        <v>19815.763671875</v>
      </c>
    </row>
    <row r="25" spans="1:30" x14ac:dyDescent="0.2">
      <c r="A25">
        <v>2016</v>
      </c>
      <c r="B25">
        <v>254259216</v>
      </c>
      <c r="C25">
        <v>1491101.5</v>
      </c>
      <c r="F25">
        <v>2016</v>
      </c>
      <c r="G25">
        <v>131739416</v>
      </c>
      <c r="H25">
        <v>1089692.875</v>
      </c>
      <c r="I25">
        <v>122519784</v>
      </c>
      <c r="J25">
        <v>401408.53125</v>
      </c>
      <c r="M25">
        <v>2016</v>
      </c>
      <c r="N25">
        <v>38563964</v>
      </c>
      <c r="O25" s="61">
        <v>380272.78125</v>
      </c>
      <c r="P25">
        <v>126110568</v>
      </c>
      <c r="Q25" s="61">
        <v>767187.3125</v>
      </c>
      <c r="R25">
        <v>89584672</v>
      </c>
      <c r="S25" s="61">
        <v>343641.3125</v>
      </c>
      <c r="V25">
        <v>2016</v>
      </c>
      <c r="W25">
        <v>167865808</v>
      </c>
      <c r="X25">
        <v>974460.25</v>
      </c>
      <c r="Y25">
        <v>40611536</v>
      </c>
      <c r="Z25">
        <v>210692.6875</v>
      </c>
      <c r="AA25">
        <v>33106986</v>
      </c>
      <c r="AB25">
        <v>278731.40625</v>
      </c>
      <c r="AC25">
        <v>14167417</v>
      </c>
      <c r="AD25">
        <v>60688</v>
      </c>
    </row>
    <row r="26" spans="1:30" x14ac:dyDescent="0.2">
      <c r="A26">
        <v>2017</v>
      </c>
      <c r="B26">
        <v>255779312</v>
      </c>
      <c r="C26">
        <v>1093853</v>
      </c>
      <c r="F26">
        <v>2017</v>
      </c>
      <c r="G26">
        <v>132131824</v>
      </c>
      <c r="H26">
        <v>707086.125</v>
      </c>
      <c r="I26">
        <v>123647504</v>
      </c>
      <c r="J26">
        <v>386766.875</v>
      </c>
      <c r="M26">
        <v>2017</v>
      </c>
      <c r="N26">
        <v>38843712</v>
      </c>
      <c r="O26" s="61">
        <v>233245.328125</v>
      </c>
      <c r="P26">
        <v>125698496</v>
      </c>
      <c r="Q26" s="61">
        <v>405754.875</v>
      </c>
      <c r="R26">
        <v>91237112</v>
      </c>
      <c r="S26" s="61">
        <v>454852.8125</v>
      </c>
      <c r="V26">
        <v>2017</v>
      </c>
      <c r="W26">
        <v>167925040</v>
      </c>
      <c r="X26">
        <v>817474.4375</v>
      </c>
      <c r="Y26">
        <v>41506292</v>
      </c>
      <c r="Z26">
        <v>140565.59375</v>
      </c>
      <c r="AA26">
        <v>33098914</v>
      </c>
      <c r="AB26">
        <v>125020.109375</v>
      </c>
      <c r="AC26">
        <v>14884233</v>
      </c>
      <c r="AD26">
        <v>10792.8125</v>
      </c>
    </row>
    <row r="27" spans="1:30" x14ac:dyDescent="0.2">
      <c r="A27">
        <v>2018</v>
      </c>
      <c r="B27">
        <v>258344368</v>
      </c>
      <c r="C27">
        <v>799068.75</v>
      </c>
      <c r="F27">
        <v>2018</v>
      </c>
      <c r="G27">
        <v>133046392</v>
      </c>
      <c r="H27">
        <v>309558.25</v>
      </c>
      <c r="I27">
        <v>125297968</v>
      </c>
      <c r="J27">
        <v>489510.5</v>
      </c>
      <c r="M27">
        <v>2018</v>
      </c>
      <c r="N27">
        <v>38552172</v>
      </c>
      <c r="O27" s="61">
        <v>84596.3828125</v>
      </c>
      <c r="P27">
        <v>126389248</v>
      </c>
      <c r="Q27" s="61">
        <v>508554.75</v>
      </c>
      <c r="R27">
        <v>93402936</v>
      </c>
      <c r="S27" s="61">
        <v>205917.609375</v>
      </c>
      <c r="V27">
        <v>2018</v>
      </c>
      <c r="W27">
        <v>166450784</v>
      </c>
      <c r="X27">
        <v>447999.3125</v>
      </c>
      <c r="Y27">
        <v>42972020</v>
      </c>
      <c r="Z27">
        <v>310660.59375</v>
      </c>
      <c r="AA27">
        <v>32959920</v>
      </c>
      <c r="AB27">
        <v>40408.84375</v>
      </c>
      <c r="AC27">
        <v>17229682</v>
      </c>
      <c r="AD27">
        <v>0</v>
      </c>
    </row>
    <row r="28" spans="1:30" x14ac:dyDescent="0.2">
      <c r="A28">
        <v>2019</v>
      </c>
      <c r="B28">
        <v>259714000</v>
      </c>
      <c r="C28">
        <v>1210078.875</v>
      </c>
      <c r="F28">
        <v>2019</v>
      </c>
      <c r="G28">
        <v>133750928</v>
      </c>
      <c r="H28">
        <v>652820.8125</v>
      </c>
      <c r="I28">
        <v>125963080</v>
      </c>
      <c r="J28">
        <v>557258.0625</v>
      </c>
      <c r="M28">
        <v>2019</v>
      </c>
      <c r="N28">
        <v>38280612</v>
      </c>
      <c r="O28" s="61">
        <v>296687.5</v>
      </c>
      <c r="P28">
        <v>126282776</v>
      </c>
      <c r="Q28" s="61">
        <v>583157.375</v>
      </c>
      <c r="R28">
        <v>95150632</v>
      </c>
      <c r="S28" s="61">
        <v>330233.96875</v>
      </c>
      <c r="V28">
        <v>2019</v>
      </c>
      <c r="W28">
        <v>168485872</v>
      </c>
      <c r="X28">
        <v>823116.5625</v>
      </c>
      <c r="Y28">
        <v>43508644</v>
      </c>
      <c r="Z28">
        <v>196260.6875</v>
      </c>
      <c r="AA28">
        <v>34074564</v>
      </c>
      <c r="AB28">
        <v>166114.46875</v>
      </c>
      <c r="AC28">
        <v>15906448</v>
      </c>
      <c r="AD28">
        <v>24587.1953125</v>
      </c>
    </row>
    <row r="29" spans="1:30" x14ac:dyDescent="0.2">
      <c r="A29">
        <v>2020</v>
      </c>
      <c r="B29">
        <v>224075760</v>
      </c>
      <c r="C29">
        <v>1071317.875</v>
      </c>
      <c r="F29">
        <v>2020</v>
      </c>
      <c r="G29">
        <v>115788440</v>
      </c>
      <c r="H29">
        <v>706778.8125</v>
      </c>
      <c r="I29">
        <v>108287320</v>
      </c>
      <c r="J29">
        <v>364539.0625</v>
      </c>
      <c r="M29">
        <v>2020</v>
      </c>
      <c r="N29">
        <v>32917670</v>
      </c>
      <c r="O29" s="61">
        <v>276982.78125</v>
      </c>
      <c r="P29">
        <v>108097504</v>
      </c>
      <c r="Q29" s="61">
        <v>580973</v>
      </c>
      <c r="R29">
        <v>83060592</v>
      </c>
      <c r="S29" s="61">
        <v>213362.125</v>
      </c>
      <c r="V29">
        <v>2020</v>
      </c>
      <c r="W29">
        <v>143877680</v>
      </c>
      <c r="X29">
        <v>540566.5</v>
      </c>
      <c r="Y29">
        <v>38106400</v>
      </c>
      <c r="Z29">
        <v>343078.84375</v>
      </c>
      <c r="AA29">
        <v>29425628</v>
      </c>
      <c r="AB29">
        <v>194707.8125</v>
      </c>
      <c r="AC29">
        <v>14267473</v>
      </c>
      <c r="AD29">
        <v>67972.4375</v>
      </c>
    </row>
    <row r="30" spans="1:30" x14ac:dyDescent="0.2">
      <c r="A30">
        <v>2021</v>
      </c>
      <c r="B30">
        <v>261438272</v>
      </c>
      <c r="C30">
        <v>1159228.125</v>
      </c>
      <c r="F30">
        <v>2021</v>
      </c>
      <c r="G30">
        <v>134884128</v>
      </c>
      <c r="H30">
        <v>720428.625</v>
      </c>
      <c r="I30">
        <v>126554136</v>
      </c>
      <c r="J30">
        <v>438799.53125</v>
      </c>
      <c r="M30">
        <v>2021</v>
      </c>
      <c r="N30">
        <v>37253944</v>
      </c>
      <c r="O30" s="61">
        <v>306919.15625</v>
      </c>
      <c r="P30">
        <v>126098568</v>
      </c>
      <c r="Q30" s="61">
        <v>294775.78125</v>
      </c>
      <c r="R30">
        <v>98085760</v>
      </c>
      <c r="S30" s="61">
        <v>557533.25</v>
      </c>
      <c r="V30">
        <v>2021</v>
      </c>
      <c r="W30">
        <v>164914224</v>
      </c>
      <c r="X30">
        <v>690154.3125</v>
      </c>
      <c r="Y30">
        <v>44623660</v>
      </c>
      <c r="Z30">
        <v>332277.75</v>
      </c>
      <c r="AA30">
        <v>34577696</v>
      </c>
      <c r="AB30">
        <v>120268.2109375</v>
      </c>
      <c r="AC30">
        <v>18840230</v>
      </c>
      <c r="AD30">
        <v>16527.900390625</v>
      </c>
    </row>
    <row r="31" spans="1:30" x14ac:dyDescent="0.2">
      <c r="A31">
        <v>2022</v>
      </c>
      <c r="B31">
        <v>263967152</v>
      </c>
      <c r="C31">
        <v>809215.5</v>
      </c>
      <c r="F31">
        <v>2022</v>
      </c>
      <c r="G31">
        <v>134534928</v>
      </c>
      <c r="H31">
        <v>486144.03125</v>
      </c>
      <c r="I31">
        <v>129432232</v>
      </c>
      <c r="J31">
        <v>323071.4375</v>
      </c>
      <c r="M31">
        <v>2022</v>
      </c>
      <c r="N31">
        <v>37946860</v>
      </c>
      <c r="O31" s="61">
        <v>140173.328125</v>
      </c>
      <c r="P31">
        <v>127159704</v>
      </c>
      <c r="Q31" s="61">
        <v>303553.9375</v>
      </c>
      <c r="R31">
        <v>98860592</v>
      </c>
      <c r="S31" s="61">
        <v>365488.1875</v>
      </c>
      <c r="V31">
        <v>2022</v>
      </c>
      <c r="W31">
        <v>164391648</v>
      </c>
      <c r="X31">
        <v>580960.75</v>
      </c>
      <c r="Y31">
        <v>46728496</v>
      </c>
      <c r="Z31">
        <v>63270.859375</v>
      </c>
      <c r="AA31">
        <v>35181612</v>
      </c>
      <c r="AB31">
        <v>164983.84375</v>
      </c>
      <c r="AC31">
        <v>19958344</v>
      </c>
      <c r="AD31">
        <v>0</v>
      </c>
    </row>
    <row r="32" spans="1:30" x14ac:dyDescent="0.2">
      <c r="A32">
        <v>2023</v>
      </c>
      <c r="B32">
        <v>268026976</v>
      </c>
      <c r="C32">
        <v>1412482.25</v>
      </c>
      <c r="F32">
        <v>2023</v>
      </c>
      <c r="G32">
        <v>136705216</v>
      </c>
      <c r="H32">
        <v>931491.0625</v>
      </c>
      <c r="I32">
        <v>131321752</v>
      </c>
      <c r="J32">
        <v>480991.21875</v>
      </c>
      <c r="M32">
        <v>2023</v>
      </c>
      <c r="N32">
        <v>40419684</v>
      </c>
      <c r="O32" s="61">
        <v>640147.5625</v>
      </c>
      <c r="P32">
        <v>127955760</v>
      </c>
      <c r="Q32" s="61">
        <v>406994.75</v>
      </c>
      <c r="R32">
        <v>99651528</v>
      </c>
      <c r="S32" s="61">
        <v>365339.9375</v>
      </c>
      <c r="V32">
        <v>2023</v>
      </c>
      <c r="W32">
        <v>165918656</v>
      </c>
      <c r="X32">
        <v>802657.0625</v>
      </c>
      <c r="Y32">
        <v>47713068</v>
      </c>
      <c r="Z32">
        <v>234514.40625</v>
      </c>
      <c r="AA32">
        <v>36580940</v>
      </c>
      <c r="AB32">
        <v>266084.125</v>
      </c>
      <c r="AC32">
        <v>20354294</v>
      </c>
      <c r="AD32">
        <v>109226.6484375</v>
      </c>
    </row>
    <row r="33" spans="1:30" x14ac:dyDescent="0.2">
      <c r="A33">
        <v>2024</v>
      </c>
      <c r="B33">
        <v>270459840</v>
      </c>
      <c r="C33">
        <v>648623.9375</v>
      </c>
      <c r="F33">
        <v>2024</v>
      </c>
      <c r="G33">
        <v>138472432</v>
      </c>
      <c r="H33">
        <v>462938.03125</v>
      </c>
      <c r="I33">
        <v>131987424</v>
      </c>
      <c r="J33">
        <v>185685.875</v>
      </c>
      <c r="M33">
        <v>2024</v>
      </c>
      <c r="N33">
        <v>40230764</v>
      </c>
      <c r="O33" s="61">
        <v>164078.203125</v>
      </c>
      <c r="P33">
        <v>128992344</v>
      </c>
      <c r="Q33" s="61">
        <v>213794.953125</v>
      </c>
      <c r="R33">
        <v>101236736</v>
      </c>
      <c r="S33" s="61">
        <v>270750.71875</v>
      </c>
      <c r="V33">
        <v>2024</v>
      </c>
      <c r="W33">
        <v>166101696</v>
      </c>
      <c r="X33">
        <v>340730.78125</v>
      </c>
      <c r="Y33">
        <v>49843196</v>
      </c>
      <c r="Z33">
        <v>285160.6875</v>
      </c>
      <c r="AA33">
        <v>35824044</v>
      </c>
      <c r="AB33">
        <v>0</v>
      </c>
      <c r="AC33">
        <v>20913690</v>
      </c>
      <c r="AD33">
        <v>22732.43359375</v>
      </c>
    </row>
    <row r="35" spans="1:30" x14ac:dyDescent="0.2">
      <c r="B35">
        <f>SUM(B12:B33)</f>
        <v>5390422208</v>
      </c>
      <c r="C35">
        <f>SUM(C12:C33)</f>
        <v>25014623.25</v>
      </c>
      <c r="G35">
        <f>SUM(G12:G33)</f>
        <v>2779481664</v>
      </c>
      <c r="H35">
        <f>SUM(H12:H33)</f>
        <v>14714236.5625</v>
      </c>
      <c r="I35">
        <f>SUM(I12:I33)</f>
        <v>2610940568</v>
      </c>
      <c r="J35">
        <f>SUM(J12:J33)</f>
        <v>10300386.328125</v>
      </c>
      <c r="N35">
        <f t="shared" ref="N35:S35" si="0">SUM(N12:N33)</f>
        <v>839122514</v>
      </c>
      <c r="O35">
        <f t="shared" si="0"/>
        <v>8720975.3359375</v>
      </c>
      <c r="P35">
        <f t="shared" si="0"/>
        <v>2744838320</v>
      </c>
      <c r="Q35">
        <f t="shared" si="0"/>
        <v>10071090.46875</v>
      </c>
      <c r="R35">
        <f t="shared" si="0"/>
        <v>1806461436</v>
      </c>
      <c r="S35">
        <f t="shared" si="0"/>
        <v>6222557.1796875</v>
      </c>
      <c r="W35">
        <f t="shared" ref="W35:AD35" si="1">SUM(W12:W33)</f>
        <v>3595718208</v>
      </c>
      <c r="X35">
        <f t="shared" si="1"/>
        <v>16436653.875</v>
      </c>
      <c r="Y35">
        <f t="shared" si="1"/>
        <v>827106532</v>
      </c>
      <c r="Z35">
        <f t="shared" si="1"/>
        <v>4238776.57421875</v>
      </c>
      <c r="AA35">
        <f t="shared" si="1"/>
        <v>682128766</v>
      </c>
      <c r="AB35">
        <f t="shared" si="1"/>
        <v>3778792.59375</v>
      </c>
      <c r="AC35">
        <f t="shared" si="1"/>
        <v>314611621</v>
      </c>
      <c r="AD35">
        <f t="shared" si="1"/>
        <v>705102.7861328125</v>
      </c>
    </row>
    <row r="36" spans="1:30" x14ac:dyDescent="0.2">
      <c r="C36" s="55">
        <f>C35/B35</f>
        <v>4.6405684535944982E-3</v>
      </c>
      <c r="H36" s="55">
        <f>H35/G35</f>
        <v>5.2938779028764982E-3</v>
      </c>
      <c r="J36" s="55">
        <f>J35/I35</f>
        <v>3.9450864774050265E-3</v>
      </c>
      <c r="O36" s="55">
        <f>O35/N35</f>
        <v>1.0392970264098408E-2</v>
      </c>
      <c r="Q36" s="55">
        <f>Q35/P35</f>
        <v>3.669101526078228E-3</v>
      </c>
      <c r="S36" s="55">
        <f>S35/R35</f>
        <v>3.4446111362697808E-3</v>
      </c>
      <c r="X36" s="55">
        <f>X35/W35</f>
        <v>4.5711740810029568E-3</v>
      </c>
      <c r="Z36" s="55">
        <f>Z35/Y35</f>
        <v>5.1248254127181161E-3</v>
      </c>
      <c r="AB36" s="55">
        <f>AB35/AA35</f>
        <v>5.5397056715681741E-3</v>
      </c>
      <c r="AD36" s="55">
        <f>AD35/AC35</f>
        <v>2.2411848103119259E-3</v>
      </c>
    </row>
    <row r="37" spans="1:30" x14ac:dyDescent="0.2">
      <c r="H37" s="57">
        <f>H36/J36</f>
        <v>1.3418914726448965</v>
      </c>
      <c r="O37" s="57"/>
      <c r="Q37" s="57"/>
      <c r="Z37" s="57">
        <f>Z36/$X36</f>
        <v>1.1211179714235873</v>
      </c>
      <c r="AB37" s="57">
        <f>AB36/$X36</f>
        <v>1.2118780806424052</v>
      </c>
      <c r="AD37" s="57">
        <f>AD36/$X36</f>
        <v>0.4902864713960291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1F73-61C3-4B63-A839-FB04569A0824}">
  <dimension ref="A1:I33"/>
  <sheetViews>
    <sheetView workbookViewId="0">
      <selection activeCell="A35" sqref="A35"/>
    </sheetView>
  </sheetViews>
  <sheetFormatPr baseColWidth="10" defaultColWidth="8.83203125" defaultRowHeight="15" x14ac:dyDescent="0.2"/>
  <cols>
    <col min="1" max="1" width="24" customWidth="1"/>
    <col min="2" max="2" width="20.5" customWidth="1"/>
    <col min="3" max="3" width="16.5" customWidth="1"/>
    <col min="4" max="5" width="20.5" customWidth="1"/>
    <col min="6" max="6" width="26.1640625" customWidth="1"/>
    <col min="8" max="8" width="20.83203125" customWidth="1"/>
  </cols>
  <sheetData>
    <row r="1" spans="1:9" ht="64" x14ac:dyDescent="0.2">
      <c r="A1" s="8" t="s">
        <v>30</v>
      </c>
      <c r="B1" s="3" t="s">
        <v>29</v>
      </c>
      <c r="C1" s="7" t="s">
        <v>6</v>
      </c>
      <c r="D1" s="50" t="s">
        <v>32</v>
      </c>
      <c r="E1" s="52" t="s">
        <v>33</v>
      </c>
      <c r="F1" s="3" t="s">
        <v>34</v>
      </c>
      <c r="H1" s="6"/>
      <c r="I1" s="3"/>
    </row>
    <row r="2" spans="1:9" x14ac:dyDescent="0.2">
      <c r="A2" s="26" t="s">
        <v>31</v>
      </c>
      <c r="B2" s="62">
        <v>0</v>
      </c>
      <c r="C2" s="9">
        <v>0</v>
      </c>
      <c r="D2" s="51">
        <v>5.6472700000000001E-2</v>
      </c>
      <c r="E2" s="53">
        <v>0.20712242942995668</v>
      </c>
      <c r="F2" s="29">
        <v>5.5860577594480085E-2</v>
      </c>
      <c r="I2" s="2"/>
    </row>
    <row r="3" spans="1:9" x14ac:dyDescent="0.2">
      <c r="A3" s="26" t="s">
        <v>15</v>
      </c>
      <c r="B3" s="62">
        <v>16.41</v>
      </c>
      <c r="C3" s="9">
        <v>34130</v>
      </c>
      <c r="D3" s="51">
        <v>5.00829E-2</v>
      </c>
      <c r="E3" s="53">
        <v>4.202566178028834E-2</v>
      </c>
      <c r="F3" s="29">
        <v>5.0115630899456982E-2</v>
      </c>
      <c r="I3" s="2"/>
    </row>
    <row r="4" spans="1:9" x14ac:dyDescent="0.2">
      <c r="A4" s="26" t="s">
        <v>8</v>
      </c>
      <c r="B4" s="62">
        <v>16.88</v>
      </c>
      <c r="C4" s="9">
        <v>35110</v>
      </c>
      <c r="D4" s="51">
        <v>3.2897000000000003E-2</v>
      </c>
      <c r="E4" s="53">
        <v>9.0838744810959091E-2</v>
      </c>
      <c r="F4" s="29">
        <v>3.2661579283488056E-2</v>
      </c>
      <c r="I4" s="2"/>
    </row>
    <row r="5" spans="1:9" x14ac:dyDescent="0.2">
      <c r="A5" s="26" t="s">
        <v>22</v>
      </c>
      <c r="B5" s="62">
        <v>17.670000000000002</v>
      </c>
      <c r="C5" s="9">
        <v>36750</v>
      </c>
      <c r="D5" s="51">
        <v>6.3968999999999996E-3</v>
      </c>
      <c r="E5" s="53">
        <v>1.638134099371626E-2</v>
      </c>
      <c r="F5" s="29">
        <v>6.3562860827462648E-3</v>
      </c>
      <c r="I5" s="2"/>
    </row>
    <row r="6" spans="1:9" x14ac:dyDescent="0.2">
      <c r="A6" s="26" t="s">
        <v>12</v>
      </c>
      <c r="B6" s="62">
        <v>17.690000000000001</v>
      </c>
      <c r="C6" s="9">
        <v>36790</v>
      </c>
      <c r="D6" s="51">
        <v>3.5138700000000002E-2</v>
      </c>
      <c r="E6" s="53">
        <v>4.9694534631681268E-2</v>
      </c>
      <c r="F6" s="29">
        <v>3.5079582180643797E-2</v>
      </c>
      <c r="I6" s="2"/>
    </row>
    <row r="7" spans="1:9" x14ac:dyDescent="0.2">
      <c r="A7" s="26" t="s">
        <v>19</v>
      </c>
      <c r="B7" s="62">
        <v>17.87</v>
      </c>
      <c r="C7" s="9">
        <v>37180</v>
      </c>
      <c r="D7" s="51">
        <v>2.1672199999999999E-2</v>
      </c>
      <c r="E7" s="53">
        <v>3.036259789871117E-2</v>
      </c>
      <c r="F7" s="29">
        <v>2.1636909827573769E-2</v>
      </c>
      <c r="I7" s="2"/>
    </row>
    <row r="8" spans="1:9" x14ac:dyDescent="0.2">
      <c r="A8" s="26" t="s">
        <v>9</v>
      </c>
      <c r="B8" s="62">
        <v>18.010000000000002</v>
      </c>
      <c r="C8" s="9">
        <v>37460</v>
      </c>
      <c r="D8" s="51">
        <v>9.89429E-2</v>
      </c>
      <c r="E8" s="53">
        <v>7.1251883812307376E-2</v>
      </c>
      <c r="F8" s="29">
        <v>9.9055404397478272E-2</v>
      </c>
      <c r="I8" s="2"/>
    </row>
    <row r="9" spans="1:9" x14ac:dyDescent="0.2">
      <c r="A9" s="26" t="s">
        <v>13</v>
      </c>
      <c r="B9" s="62">
        <v>20.55</v>
      </c>
      <c r="C9" s="9">
        <v>42740</v>
      </c>
      <c r="D9" s="51">
        <v>5.8219300000000002E-2</v>
      </c>
      <c r="E9" s="53">
        <v>5.9393873507733855E-2</v>
      </c>
      <c r="F9" s="29">
        <v>5.8214556611624446E-2</v>
      </c>
      <c r="I9" s="2"/>
    </row>
    <row r="10" spans="1:9" x14ac:dyDescent="0.2">
      <c r="A10" s="26" t="s">
        <v>14</v>
      </c>
      <c r="B10" s="62">
        <v>22.09</v>
      </c>
      <c r="C10" s="9">
        <v>45960</v>
      </c>
      <c r="D10" s="51">
        <v>5.4580999999999998E-2</v>
      </c>
      <c r="E10" s="53">
        <v>4.3349772571304554E-2</v>
      </c>
      <c r="F10" s="29">
        <v>5.4626593087874008E-2</v>
      </c>
      <c r="I10" s="2"/>
    </row>
    <row r="11" spans="1:9" x14ac:dyDescent="0.2">
      <c r="A11" s="26" t="s">
        <v>7</v>
      </c>
      <c r="B11" s="62">
        <v>22.27</v>
      </c>
      <c r="C11" s="9">
        <v>46320</v>
      </c>
      <c r="D11" s="51">
        <v>0.1166471</v>
      </c>
      <c r="E11" s="53">
        <v>9.181501950831053E-2</v>
      </c>
      <c r="F11" s="29">
        <v>0.1167480422233899</v>
      </c>
      <c r="I11" s="2"/>
    </row>
    <row r="12" spans="1:9" x14ac:dyDescent="0.2">
      <c r="A12" s="26" t="s">
        <v>24</v>
      </c>
      <c r="B12" s="62">
        <v>24.32</v>
      </c>
      <c r="C12" s="9">
        <v>50580</v>
      </c>
      <c r="D12" s="51">
        <v>1.9598399999999998E-2</v>
      </c>
      <c r="E12" s="53">
        <v>7.2330203427884501E-3</v>
      </c>
      <c r="F12" s="29">
        <v>1.9648609085617063E-2</v>
      </c>
      <c r="I12" s="28"/>
    </row>
    <row r="13" spans="1:9" x14ac:dyDescent="0.2">
      <c r="A13" s="26" t="s">
        <v>21</v>
      </c>
      <c r="B13" s="62">
        <v>27.66</v>
      </c>
      <c r="C13" s="9">
        <v>57530</v>
      </c>
      <c r="D13" s="51">
        <v>1.5939399999999999E-2</v>
      </c>
      <c r="E13" s="53">
        <v>1.7286732115750478E-2</v>
      </c>
      <c r="F13" s="29">
        <v>1.5933932399687697E-2</v>
      </c>
      <c r="I13" s="2"/>
    </row>
    <row r="14" spans="1:9" x14ac:dyDescent="0.2">
      <c r="A14" s="26" t="s">
        <v>23</v>
      </c>
      <c r="B14" s="62">
        <v>27.99</v>
      </c>
      <c r="C14" s="9">
        <v>58230</v>
      </c>
      <c r="D14" s="51">
        <v>3.1660500000000001E-2</v>
      </c>
      <c r="E14" s="53">
        <v>9.0868179228518926E-3</v>
      </c>
      <c r="F14" s="29">
        <v>3.1752178176623382E-2</v>
      </c>
      <c r="I14" s="2"/>
    </row>
    <row r="15" spans="1:9" x14ac:dyDescent="0.2">
      <c r="A15" s="26" t="s">
        <v>16</v>
      </c>
      <c r="B15" s="62">
        <v>28.06</v>
      </c>
      <c r="C15" s="9">
        <v>58360</v>
      </c>
      <c r="D15" s="51">
        <v>5.1564400000000003E-2</v>
      </c>
      <c r="E15" s="53">
        <v>4.1597514072243165E-2</v>
      </c>
      <c r="F15" s="29">
        <v>5.1604910167402269E-2</v>
      </c>
      <c r="I15" s="2"/>
    </row>
    <row r="16" spans="1:9" x14ac:dyDescent="0.2">
      <c r="A16" s="26" t="s">
        <v>10</v>
      </c>
      <c r="B16" s="62">
        <v>28.47</v>
      </c>
      <c r="C16" s="9">
        <v>59220</v>
      </c>
      <c r="D16" s="51">
        <v>5.5860699999999999E-2</v>
      </c>
      <c r="E16" s="53">
        <v>6.5442282791081455E-2</v>
      </c>
      <c r="F16" s="29">
        <v>5.582177301165548E-2</v>
      </c>
      <c r="I16" s="2"/>
    </row>
    <row r="17" spans="1:9" x14ac:dyDescent="0.2">
      <c r="A17" s="26" t="s">
        <v>18</v>
      </c>
      <c r="B17" s="62">
        <v>28.91</v>
      </c>
      <c r="C17" s="9">
        <v>60140</v>
      </c>
      <c r="D17" s="51">
        <v>1.9063500000000001E-2</v>
      </c>
      <c r="E17" s="53">
        <v>2.583229019521234E-2</v>
      </c>
      <c r="F17" s="29">
        <v>1.9036017937157628E-2</v>
      </c>
      <c r="I17" s="2"/>
    </row>
    <row r="18" spans="1:9" x14ac:dyDescent="0.2">
      <c r="A18" s="26" t="s">
        <v>25</v>
      </c>
      <c r="B18" s="62">
        <v>37.97</v>
      </c>
      <c r="C18" s="9">
        <v>78980</v>
      </c>
      <c r="D18" s="51">
        <v>8.9957000000000006E-3</v>
      </c>
      <c r="E18" s="53">
        <v>7.126714151480678E-3</v>
      </c>
      <c r="F18" s="29">
        <v>9.0033420193844308E-3</v>
      </c>
      <c r="I18" s="2"/>
    </row>
    <row r="19" spans="1:9" x14ac:dyDescent="0.2">
      <c r="A19" s="26" t="s">
        <v>20</v>
      </c>
      <c r="B19" s="62">
        <v>38.9</v>
      </c>
      <c r="C19" s="9">
        <v>80920</v>
      </c>
      <c r="D19" s="51">
        <v>4.4876699999999999E-2</v>
      </c>
      <c r="E19" s="53">
        <v>2.5035394522118816E-2</v>
      </c>
      <c r="F19" s="29">
        <v>4.4957299783595035E-2</v>
      </c>
      <c r="I19" s="2"/>
    </row>
    <row r="20" spans="1:9" x14ac:dyDescent="0.2">
      <c r="A20" s="26" t="s">
        <v>17</v>
      </c>
      <c r="B20" s="62">
        <v>39.950000000000003</v>
      </c>
      <c r="C20" s="9">
        <v>83090</v>
      </c>
      <c r="D20" s="51">
        <v>5.37283E-2</v>
      </c>
      <c r="E20" s="53">
        <v>3.0987479419620878E-2</v>
      </c>
      <c r="F20" s="29">
        <v>5.3820686208746721E-2</v>
      </c>
      <c r="I20" s="2"/>
    </row>
    <row r="21" spans="1:9" x14ac:dyDescent="0.2">
      <c r="A21" s="26" t="s">
        <v>27</v>
      </c>
      <c r="B21" s="62">
        <v>46.79</v>
      </c>
      <c r="C21" s="9">
        <v>97310</v>
      </c>
      <c r="D21" s="51">
        <v>1.92634E-2</v>
      </c>
      <c r="E21" s="53">
        <v>4.5549385108241197E-3</v>
      </c>
      <c r="F21" s="29">
        <v>1.9323188110677122E-2</v>
      </c>
      <c r="I21" s="2"/>
    </row>
    <row r="22" spans="1:9" x14ac:dyDescent="0.2">
      <c r="A22" s="26" t="s">
        <v>26</v>
      </c>
      <c r="B22" s="62">
        <v>48.07</v>
      </c>
      <c r="C22" s="9">
        <v>99990</v>
      </c>
      <c r="D22" s="51">
        <v>1.12794E-2</v>
      </c>
      <c r="E22" s="53">
        <v>4.7565880144644721E-3</v>
      </c>
      <c r="F22" s="29">
        <v>1.1305873823669833E-2</v>
      </c>
      <c r="I22" s="2"/>
    </row>
    <row r="23" spans="1:9" x14ac:dyDescent="0.2">
      <c r="A23" s="26" t="s">
        <v>28</v>
      </c>
      <c r="B23" s="62">
        <v>50.89</v>
      </c>
      <c r="C23" s="9">
        <v>105850</v>
      </c>
      <c r="D23" s="51">
        <v>2.81211E-2</v>
      </c>
      <c r="E23" s="53">
        <v>3.6049769351354155E-3</v>
      </c>
      <c r="F23" s="29">
        <v>2.822068194785135E-2</v>
      </c>
      <c r="I23" s="2"/>
    </row>
    <row r="24" spans="1:9" x14ac:dyDescent="0.2">
      <c r="A24" s="26" t="s">
        <v>11</v>
      </c>
      <c r="B24" s="62">
        <v>58.7</v>
      </c>
      <c r="C24" s="9">
        <v>122090</v>
      </c>
      <c r="D24" s="51">
        <v>0.10899780000000001</v>
      </c>
      <c r="E24" s="53">
        <v>5.5219392061458566E-2</v>
      </c>
      <c r="F24" s="29">
        <v>0.1092163451391764</v>
      </c>
      <c r="I24" s="2"/>
    </row>
    <row r="26" spans="1:9" x14ac:dyDescent="0.2">
      <c r="D26" s="1"/>
      <c r="E26" s="1"/>
      <c r="F26" s="1"/>
    </row>
    <row r="28" spans="1:9" x14ac:dyDescent="0.2">
      <c r="A28" s="26"/>
      <c r="B28" t="s">
        <v>134</v>
      </c>
    </row>
    <row r="29" spans="1:9" x14ac:dyDescent="0.2">
      <c r="A29" s="45"/>
      <c r="B29" t="s">
        <v>135</v>
      </c>
    </row>
    <row r="30" spans="1:9" x14ac:dyDescent="0.2">
      <c r="A30" s="46"/>
      <c r="B30" t="s">
        <v>136</v>
      </c>
    </row>
    <row r="32" spans="1:9" ht="64" x14ac:dyDescent="0.2">
      <c r="B32" t="s">
        <v>29</v>
      </c>
      <c r="C32" s="6" t="s">
        <v>6</v>
      </c>
    </row>
    <row r="33" spans="1:3" x14ac:dyDescent="0.2">
      <c r="A33" t="s">
        <v>160</v>
      </c>
      <c r="B33">
        <v>23.8</v>
      </c>
      <c r="C33">
        <v>49500</v>
      </c>
    </row>
  </sheetData>
  <autoFilter ref="A1:F1" xr:uid="{FB7B1F73-61C3-4B63-A839-FB04569A0824}">
    <sortState xmlns:xlrd2="http://schemas.microsoft.com/office/spreadsheetml/2017/richdata2" ref="A2:F24">
      <sortCondition ref="B1"/>
    </sortState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BCFB8-4283-4692-B4B5-389F0ED7FF1B}">
  <dimension ref="A1:X55"/>
  <sheetViews>
    <sheetView tabSelected="1" topLeftCell="L1" zoomScale="85" zoomScaleNormal="85" workbookViewId="0">
      <selection activeCell="G51" sqref="G51"/>
    </sheetView>
  </sheetViews>
  <sheetFormatPr baseColWidth="10" defaultColWidth="8.83203125" defaultRowHeight="15" x14ac:dyDescent="0.2"/>
  <cols>
    <col min="1" max="1" width="16" customWidth="1"/>
    <col min="2" max="2" width="14.5" customWidth="1"/>
    <col min="3" max="4" width="10.5" customWidth="1"/>
    <col min="5" max="5" width="22.33203125" customWidth="1"/>
    <col min="10" max="10" width="17.1640625" bestFit="1" customWidth="1"/>
    <col min="14" max="15" width="15.5" bestFit="1" customWidth="1"/>
  </cols>
  <sheetData>
    <row r="1" spans="1:24" s="3" customFormat="1" ht="97" thickBot="1" x14ac:dyDescent="0.25">
      <c r="A1" s="18" t="s">
        <v>35</v>
      </c>
      <c r="B1" s="18" t="s">
        <v>50</v>
      </c>
      <c r="C1" s="18" t="s">
        <v>54</v>
      </c>
      <c r="D1" s="18" t="s">
        <v>51</v>
      </c>
      <c r="E1" s="18"/>
      <c r="F1" s="18" t="s">
        <v>36</v>
      </c>
      <c r="G1" s="18" t="s">
        <v>37</v>
      </c>
      <c r="H1" s="18" t="s">
        <v>52</v>
      </c>
      <c r="I1" s="18"/>
      <c r="J1" s="18" t="s">
        <v>38</v>
      </c>
      <c r="K1" s="18" t="s">
        <v>39</v>
      </c>
      <c r="L1" s="18" t="s">
        <v>53</v>
      </c>
      <c r="N1" s="18" t="s">
        <v>55</v>
      </c>
      <c r="O1" s="18" t="s">
        <v>61</v>
      </c>
      <c r="P1" s="18" t="s">
        <v>57</v>
      </c>
      <c r="U1"/>
      <c r="V1"/>
      <c r="W1"/>
      <c r="X1"/>
    </row>
    <row r="2" spans="1:24" x14ac:dyDescent="0.2">
      <c r="A2">
        <v>2003</v>
      </c>
      <c r="B2" s="2">
        <v>0.2847122848033905</v>
      </c>
      <c r="C2" s="2">
        <v>0.27625024318695068</v>
      </c>
      <c r="D2" s="64">
        <f>C2-B2</f>
        <v>-8.4620416164398193E-3</v>
      </c>
      <c r="E2" s="2"/>
      <c r="F2" s="2">
        <v>0.52549803256988525</v>
      </c>
      <c r="G2" s="2">
        <v>0.51200973987579346</v>
      </c>
      <c r="H2" s="64">
        <f>G2-F2</f>
        <v>-1.3488292694091797E-2</v>
      </c>
      <c r="I2" s="65"/>
      <c r="J2" s="2">
        <f>('[1]Formal Economy Populations'!H2+'[1]Formal Economy Populations'!I2)/'[1]Formal Economy Populations'!B2</f>
        <v>0.37739266098373109</v>
      </c>
      <c r="K2" s="2">
        <f>('[1]Formal Economy Populations'!H2+'[1]Formal Economy Populations'!I2+'[1]Informal Economy High Estimates'!N2-'[1]Informal Economy High Estimates'!R2)/'[1]Formal Economy Populations'!B2</f>
        <v>0.3585008261775437</v>
      </c>
      <c r="L2" s="64">
        <f>K2-J2</f>
        <v>-1.8891834806187391E-2</v>
      </c>
      <c r="N2" s="10">
        <f>'[1]Informal Economy High Estimates'!P2</f>
        <v>146146496</v>
      </c>
      <c r="O2" s="10">
        <f>'[1]Informal Economy High Estimates'!Q2</f>
        <v>148518682</v>
      </c>
      <c r="P2" s="2">
        <f>O2/N2-1</f>
        <v>1.6231562609616113E-2</v>
      </c>
    </row>
    <row r="3" spans="1:24" x14ac:dyDescent="0.2">
      <c r="A3">
        <v>2004</v>
      </c>
      <c r="B3" s="2">
        <v>0.29178029298782349</v>
      </c>
      <c r="C3" s="2">
        <v>0.28411942720413208</v>
      </c>
      <c r="D3" s="64">
        <f t="shared" ref="D3:D21" si="0">C3-B3</f>
        <v>-7.6608657836914062E-3</v>
      </c>
      <c r="E3" s="2"/>
      <c r="F3" s="2">
        <v>0.53166311979293823</v>
      </c>
      <c r="G3" s="2">
        <v>0.51484304666519165</v>
      </c>
      <c r="H3" s="64">
        <f t="shared" ref="H3:H23" si="1">G3-F3</f>
        <v>-1.6820073127746582E-2</v>
      </c>
      <c r="I3" s="65"/>
      <c r="J3" s="2">
        <f>('[1]Formal Economy Populations'!H3+'[1]Formal Economy Populations'!I3)/'[1]Formal Economy Populations'!B3</f>
        <v>0.37617938728306299</v>
      </c>
      <c r="K3" s="2">
        <f>('[1]Formal Economy Populations'!H3+'[1]Formal Economy Populations'!I3+'[1]Informal Economy High Estimates'!N3-'[1]Informal Economy High Estimates'!R3)/'[1]Formal Economy Populations'!B3</f>
        <v>0.35493196852267439</v>
      </c>
      <c r="L3" s="64">
        <f t="shared" ref="L3:L21" si="2">K3-J3</f>
        <v>-2.1247418760388603E-2</v>
      </c>
      <c r="N3" s="10">
        <f>'[1]Informal Economy High Estimates'!P3</f>
        <v>147209616</v>
      </c>
      <c r="O3" s="10">
        <f>'[1]Informal Economy High Estimates'!Q3</f>
        <v>150795890.5</v>
      </c>
      <c r="P3" s="2">
        <f t="shared" ref="P3:P19" si="3">O3/N3-1</f>
        <v>2.4361686399616778E-2</v>
      </c>
    </row>
    <row r="4" spans="1:24" x14ac:dyDescent="0.2">
      <c r="A4">
        <v>2005</v>
      </c>
      <c r="B4" s="2">
        <v>0.2869284451007843</v>
      </c>
      <c r="C4" s="2">
        <v>0.28232511878013611</v>
      </c>
      <c r="D4" s="64">
        <f t="shared" si="0"/>
        <v>-4.6033263206481934E-3</v>
      </c>
      <c r="E4" s="2"/>
      <c r="F4" s="2">
        <v>0.52806615829467773</v>
      </c>
      <c r="G4" s="2">
        <v>0.51670026779174805</v>
      </c>
      <c r="H4" s="64">
        <f t="shared" si="1"/>
        <v>-1.1365890502929688E-2</v>
      </c>
      <c r="I4" s="65"/>
      <c r="J4" s="2">
        <f>('[1]Formal Economy Populations'!H4+'[1]Formal Economy Populations'!I4)/'[1]Formal Economy Populations'!B4</f>
        <v>0.37236772020503395</v>
      </c>
      <c r="K4" s="2">
        <f>('[1]Formal Economy Populations'!H4+'[1]Formal Economy Populations'!I4+'[1]Informal Economy High Estimates'!N4-'[1]Informal Economy High Estimates'!R4)/'[1]Formal Economy Populations'!B4</f>
        <v>0.35678364006036573</v>
      </c>
      <c r="L4" s="64">
        <f t="shared" si="2"/>
        <v>-1.5584080144668222E-2</v>
      </c>
      <c r="N4" s="10">
        <f>'[1]Informal Economy High Estimates'!P4</f>
        <v>149173648</v>
      </c>
      <c r="O4" s="10">
        <f>'[1]Informal Economy High Estimates'!Q4</f>
        <v>151680214</v>
      </c>
      <c r="P4" s="2">
        <f t="shared" si="3"/>
        <v>1.680300799508494E-2</v>
      </c>
    </row>
    <row r="5" spans="1:24" x14ac:dyDescent="0.2">
      <c r="A5">
        <v>2006</v>
      </c>
      <c r="B5" s="2">
        <v>0.28169441223144531</v>
      </c>
      <c r="C5" s="2">
        <v>0.28536772727966309</v>
      </c>
      <c r="D5" s="64">
        <f t="shared" si="0"/>
        <v>3.6733150482177734E-3</v>
      </c>
      <c r="E5" s="2"/>
      <c r="F5" s="2">
        <v>0.52350151538848877</v>
      </c>
      <c r="G5" s="2">
        <v>0.51597219705581665</v>
      </c>
      <c r="H5" s="64">
        <f t="shared" si="1"/>
        <v>-7.5293183326721191E-3</v>
      </c>
      <c r="I5" s="65"/>
      <c r="J5" s="2">
        <f>('[1]Formal Economy Populations'!H5+'[1]Formal Economy Populations'!I5)/'[1]Formal Economy Populations'!B5</f>
        <v>0.36854327338546755</v>
      </c>
      <c r="K5" s="2">
        <f>('[1]Formal Economy Populations'!H5+'[1]Formal Economy Populations'!I5+'[1]Informal Economy High Estimates'!N5-'[1]Informal Economy High Estimates'!R5)/'[1]Formal Economy Populations'!B5</f>
        <v>0.35339843720484554</v>
      </c>
      <c r="L5" s="64">
        <f t="shared" si="2"/>
        <v>-1.5144836180622012E-2</v>
      </c>
      <c r="N5" s="10">
        <f>'[1]Informal Economy High Estimates'!P5</f>
        <v>151110160</v>
      </c>
      <c r="O5" s="10">
        <f>'[1]Informal Economy High Estimates'!Q5</f>
        <v>154233426</v>
      </c>
      <c r="P5" s="2">
        <f t="shared" si="3"/>
        <v>2.0668802150695997E-2</v>
      </c>
    </row>
    <row r="6" spans="1:24" x14ac:dyDescent="0.2">
      <c r="A6">
        <v>2007</v>
      </c>
      <c r="B6" s="2">
        <v>0.27797245979309082</v>
      </c>
      <c r="C6" s="2">
        <v>0.26924622058868408</v>
      </c>
      <c r="D6" s="64">
        <f t="shared" si="0"/>
        <v>-8.7262392044067383E-3</v>
      </c>
      <c r="E6" s="2"/>
      <c r="F6" s="2">
        <v>0.52188330888748169</v>
      </c>
      <c r="G6" s="2">
        <v>0.508026123046875</v>
      </c>
      <c r="H6" s="64">
        <f t="shared" si="1"/>
        <v>-1.3857185840606689E-2</v>
      </c>
      <c r="I6" s="65"/>
      <c r="J6" s="2">
        <f>('[1]Formal Economy Populations'!H6+'[1]Formal Economy Populations'!I6)/'[1]Formal Economy Populations'!B6</f>
        <v>0.36958283017909022</v>
      </c>
      <c r="K6" s="2">
        <f>('[1]Formal Economy Populations'!H6+'[1]Formal Economy Populations'!I6+'[1]Informal Economy High Estimates'!N6-'[1]Informal Economy High Estimates'!R6)/'[1]Formal Economy Populations'!B6</f>
        <v>0.35598841704867029</v>
      </c>
      <c r="L6" s="64">
        <f t="shared" si="2"/>
        <v>-1.3594413130419924E-2</v>
      </c>
      <c r="N6" s="10">
        <f>'[1]Informal Economy High Estimates'!P6</f>
        <v>152931648</v>
      </c>
      <c r="O6" s="10">
        <f>'[1]Informal Economy High Estimates'!Q6</f>
        <v>155406755.5</v>
      </c>
      <c r="P6" s="2">
        <f t="shared" si="3"/>
        <v>1.6184403505545175E-2</v>
      </c>
    </row>
    <row r="7" spans="1:24" x14ac:dyDescent="0.2">
      <c r="A7" s="21">
        <v>2008</v>
      </c>
      <c r="B7" s="22">
        <v>0.29349547624588013</v>
      </c>
      <c r="C7" s="22">
        <v>0.27768942713737488</v>
      </c>
      <c r="D7" s="66">
        <f>C7-B7</f>
        <v>-1.5806049108505249E-2</v>
      </c>
      <c r="E7" s="22"/>
      <c r="F7" s="22">
        <v>0.53276139497756958</v>
      </c>
      <c r="G7" s="22">
        <v>0.51078295707702637</v>
      </c>
      <c r="H7" s="66">
        <f t="shared" si="1"/>
        <v>-2.1978437900543213E-2</v>
      </c>
      <c r="I7" s="67"/>
      <c r="J7" s="22">
        <f>('[1]Formal Economy Populations'!H7+'[1]Formal Economy Populations'!I7)/'[1]Formal Economy Populations'!B7</f>
        <v>0.37809110899260656</v>
      </c>
      <c r="K7" s="22">
        <f>('[1]Formal Economy Populations'!H7+'[1]Formal Economy Populations'!I7+'[1]Informal Economy High Estimates'!N7-'[1]Informal Economy High Estimates'!R7)/'[1]Formal Economy Populations'!B7</f>
        <v>0.35940049289473441</v>
      </c>
      <c r="L7" s="66">
        <f t="shared" si="2"/>
        <v>-1.8690616097872148E-2</v>
      </c>
      <c r="M7" s="21"/>
      <c r="N7" s="23">
        <f>'[1]Informal Economy High Estimates'!P7</f>
        <v>153898384</v>
      </c>
      <c r="O7" s="23">
        <f>'[1]Informal Economy High Estimates'!Q7</f>
        <v>157558178</v>
      </c>
      <c r="P7" s="22">
        <f t="shared" si="3"/>
        <v>2.3780587585636948E-2</v>
      </c>
    </row>
    <row r="8" spans="1:24" x14ac:dyDescent="0.2">
      <c r="A8" s="21">
        <v>2009</v>
      </c>
      <c r="B8" s="22">
        <v>0.33613660931587219</v>
      </c>
      <c r="C8" s="22">
        <v>0.33830764889717102</v>
      </c>
      <c r="D8" s="66">
        <f t="shared" si="0"/>
        <v>2.1710395812988281E-3</v>
      </c>
      <c r="E8" s="22"/>
      <c r="F8" s="22">
        <v>0.56512671709060669</v>
      </c>
      <c r="G8" s="22">
        <v>0.55375123023986816</v>
      </c>
      <c r="H8" s="66">
        <f t="shared" si="1"/>
        <v>-1.1375486850738525E-2</v>
      </c>
      <c r="I8" s="67"/>
      <c r="J8" s="22">
        <f>('[1]Formal Economy Populations'!H8+'[1]Formal Economy Populations'!I8)/'[1]Formal Economy Populations'!B8</f>
        <v>0.40642252277131713</v>
      </c>
      <c r="K8" s="22">
        <f>('[1]Formal Economy Populations'!H8+'[1]Formal Economy Populations'!I8+'[1]Informal Economy High Estimates'!N8-'[1]Informal Economy High Estimates'!R8)/'[1]Formal Economy Populations'!B8</f>
        <v>0.37909432433410362</v>
      </c>
      <c r="L8" s="66">
        <f t="shared" si="2"/>
        <v>-2.7328198437213513E-2</v>
      </c>
      <c r="M8" s="21"/>
      <c r="N8" s="23">
        <f>'[1]Informal Economy High Estimates'!P8</f>
        <v>153949280</v>
      </c>
      <c r="O8" s="23">
        <f>'[1]Informal Economy High Estimates'!Q8</f>
        <v>158449312</v>
      </c>
      <c r="P8" s="22">
        <f t="shared" si="3"/>
        <v>2.9230614134733157E-2</v>
      </c>
    </row>
    <row r="9" spans="1:24" x14ac:dyDescent="0.2">
      <c r="A9" s="21">
        <v>2010</v>
      </c>
      <c r="B9" s="22">
        <v>0.34024810791015625</v>
      </c>
      <c r="C9" s="22">
        <v>0.33326095342636108</v>
      </c>
      <c r="D9" s="66">
        <f t="shared" si="0"/>
        <v>-6.987154483795166E-3</v>
      </c>
      <c r="E9" s="22"/>
      <c r="F9" s="22">
        <v>0.57229065895080566</v>
      </c>
      <c r="G9" s="22">
        <v>0.55719661712646484</v>
      </c>
      <c r="H9" s="66">
        <f t="shared" si="1"/>
        <v>-1.509404182434082E-2</v>
      </c>
      <c r="I9" s="67"/>
      <c r="J9" s="22">
        <f>('[1]Formal Economy Populations'!H9+'[1]Formal Economy Populations'!I9)/'[1]Formal Economy Populations'!B9</f>
        <v>0.41502902930089153</v>
      </c>
      <c r="K9" s="22">
        <f>('[1]Formal Economy Populations'!H9+'[1]Formal Economy Populations'!I9+'[1]Informal Economy High Estimates'!N9-'[1]Informal Economy High Estimates'!R9)/'[1]Formal Economy Populations'!B9</f>
        <v>0.39311351263948346</v>
      </c>
      <c r="L9" s="66">
        <f t="shared" si="2"/>
        <v>-2.1915516661408063E-2</v>
      </c>
      <c r="M9" s="21"/>
      <c r="N9" s="23">
        <f>'[1]Informal Economy High Estimates'!P9</f>
        <v>153601520</v>
      </c>
      <c r="O9" s="23">
        <f>'[1]Informal Economy High Estimates'!Q9</f>
        <v>157299611</v>
      </c>
      <c r="P9" s="22">
        <f t="shared" si="3"/>
        <v>2.4075875030403315E-2</v>
      </c>
    </row>
    <row r="10" spans="1:24" x14ac:dyDescent="0.2">
      <c r="A10">
        <v>2011</v>
      </c>
      <c r="B10" s="2">
        <v>0.33790287375450134</v>
      </c>
      <c r="C10" s="2">
        <v>0.33180159330368042</v>
      </c>
      <c r="D10" s="64">
        <f t="shared" si="0"/>
        <v>-6.1012804508209229E-3</v>
      </c>
      <c r="E10" s="2"/>
      <c r="F10" s="2">
        <v>0.57472860813140869</v>
      </c>
      <c r="G10" s="2">
        <v>0.56202423572540283</v>
      </c>
      <c r="H10" s="64">
        <f t="shared" si="1"/>
        <v>-1.2704372406005859E-2</v>
      </c>
      <c r="I10" s="65"/>
      <c r="J10" s="2">
        <f>('[1]Formal Economy Populations'!H10+'[1]Formal Economy Populations'!I10)/'[1]Formal Economy Populations'!B10</f>
        <v>0.41547057633484608</v>
      </c>
      <c r="K10" s="2">
        <f>('[1]Formal Economy Populations'!H10+'[1]Formal Economy Populations'!I10+'[1]Informal Economy High Estimates'!N10-'[1]Informal Economy High Estimates'!R10)/'[1]Formal Economy Populations'!B10</f>
        <v>0.39349432690158137</v>
      </c>
      <c r="L10" s="64">
        <f t="shared" si="2"/>
        <v>-2.1976249433264705E-2</v>
      </c>
      <c r="N10" s="10">
        <f>'[1]Informal Economy High Estimates'!P10</f>
        <v>153453472</v>
      </c>
      <c r="O10" s="10">
        <f>'[1]Informal Economy High Estimates'!Q10</f>
        <v>156513849</v>
      </c>
      <c r="P10" s="2">
        <f t="shared" si="3"/>
        <v>1.9943354556356985E-2</v>
      </c>
    </row>
    <row r="11" spans="1:24" x14ac:dyDescent="0.2">
      <c r="A11">
        <v>2012</v>
      </c>
      <c r="B11" s="2">
        <v>0.33263334631919861</v>
      </c>
      <c r="C11" s="2">
        <v>0.32889261841773987</v>
      </c>
      <c r="D11" s="64">
        <f t="shared" si="0"/>
        <v>-3.7407279014587402E-3</v>
      </c>
      <c r="E11" s="2"/>
      <c r="F11" s="2">
        <v>0.57410955429077148</v>
      </c>
      <c r="G11" s="2">
        <v>0.5650327205657959</v>
      </c>
      <c r="H11" s="64">
        <f t="shared" si="1"/>
        <v>-9.0768337249755859E-3</v>
      </c>
      <c r="I11" s="65"/>
      <c r="J11" s="2">
        <f>('[1]Formal Economy Populations'!H11+'[1]Formal Economy Populations'!I11)/'[1]Formal Economy Populations'!B11</f>
        <v>0.41392086176602721</v>
      </c>
      <c r="K11" s="2">
        <f>('[1]Formal Economy Populations'!H11+'[1]Formal Economy Populations'!I11+'[1]Informal Economy High Estimates'!N11-'[1]Informal Economy High Estimates'!R11)/'[1]Formal Economy Populations'!B11</f>
        <v>0.40215611940096185</v>
      </c>
      <c r="L11" s="64">
        <f t="shared" si="2"/>
        <v>-1.1764742365065362E-2</v>
      </c>
      <c r="N11" s="10">
        <f>'[1]Informal Economy High Estimates'!P11</f>
        <v>154710224</v>
      </c>
      <c r="O11" s="10">
        <f>'[1]Informal Economy High Estimates'!Q11</f>
        <v>157021855</v>
      </c>
      <c r="P11" s="2">
        <f t="shared" si="3"/>
        <v>1.4941682199361317E-2</v>
      </c>
    </row>
    <row r="12" spans="1:24" x14ac:dyDescent="0.2">
      <c r="A12">
        <v>2013</v>
      </c>
      <c r="B12" s="2">
        <v>0.31993573904037476</v>
      </c>
      <c r="C12" s="2">
        <v>0.31806787848472595</v>
      </c>
      <c r="D12" s="64">
        <f t="shared" si="0"/>
        <v>-1.8678605556488037E-3</v>
      </c>
      <c r="E12" s="2"/>
      <c r="F12" s="2">
        <v>0.56893748044967651</v>
      </c>
      <c r="G12" s="2">
        <v>0.55818712711334229</v>
      </c>
      <c r="H12" s="64">
        <f t="shared" si="1"/>
        <v>-1.0750353336334229E-2</v>
      </c>
      <c r="I12" s="65"/>
      <c r="J12" s="2">
        <f>('[1]Formal Economy Populations'!H12+'[1]Formal Economy Populations'!I12)/'[1]Formal Economy Populations'!B12</f>
        <v>0.4138199568935691</v>
      </c>
      <c r="K12" s="2">
        <f>('[1]Formal Economy Populations'!H12+'[1]Formal Economy Populations'!I12+'[1]Informal Economy High Estimates'!N12-'[1]Informal Economy High Estimates'!R12)/'[1]Formal Economy Populations'!B12</f>
        <v>0.39719202892648842</v>
      </c>
      <c r="L12" s="64">
        <f t="shared" si="2"/>
        <v>-1.662792796708068E-2</v>
      </c>
      <c r="N12" s="10">
        <f>'[1]Informal Economy High Estimates'!P12</f>
        <v>155185520</v>
      </c>
      <c r="O12" s="10">
        <f>'[1]Informal Economy High Estimates'!Q12</f>
        <v>158517746</v>
      </c>
      <c r="P12" s="2">
        <f t="shared" si="3"/>
        <v>2.1472531715587939E-2</v>
      </c>
    </row>
    <row r="13" spans="1:24" x14ac:dyDescent="0.2">
      <c r="A13">
        <v>2014</v>
      </c>
      <c r="B13" s="2">
        <v>0.30830341577529907</v>
      </c>
      <c r="C13" s="2">
        <v>0.30465003848075867</v>
      </c>
      <c r="D13" s="64">
        <f t="shared" si="0"/>
        <v>-3.6533772945404053E-3</v>
      </c>
      <c r="E13" s="2"/>
      <c r="F13" s="2">
        <v>0.56411635875701904</v>
      </c>
      <c r="G13" s="2">
        <v>0.55306488275527954</v>
      </c>
      <c r="H13" s="64">
        <f t="shared" si="1"/>
        <v>-1.1051476001739502E-2</v>
      </c>
      <c r="I13" s="65"/>
      <c r="J13" s="2">
        <f>('[1]Formal Economy Populations'!H13+'[1]Formal Economy Populations'!I13)/'[1]Formal Economy Populations'!B13</f>
        <v>0.40970531895718709</v>
      </c>
      <c r="K13" s="2">
        <f>('[1]Formal Economy Populations'!H13+'[1]Formal Economy Populations'!I13+'[1]Informal Economy High Estimates'!N13-'[1]Informal Economy High Estimates'!R13)/'[1]Formal Economy Populations'!B13</f>
        <v>0.3936482931296007</v>
      </c>
      <c r="L13" s="64">
        <f t="shared" si="2"/>
        <v>-1.6057025827586391E-2</v>
      </c>
      <c r="N13" s="10">
        <f>'[1]Informal Economy High Estimates'!P13</f>
        <v>155623280</v>
      </c>
      <c r="O13" s="10">
        <f>'[1]Informal Economy High Estimates'!Q13</f>
        <v>158694202</v>
      </c>
      <c r="P13" s="2">
        <f t="shared" si="3"/>
        <v>1.9733050222306092E-2</v>
      </c>
    </row>
    <row r="14" spans="1:24" x14ac:dyDescent="0.2">
      <c r="A14">
        <v>2015</v>
      </c>
      <c r="B14" s="2">
        <v>0.28958746790885925</v>
      </c>
      <c r="C14" s="2">
        <v>0.30404633283615112</v>
      </c>
      <c r="D14" s="64">
        <f t="shared" si="0"/>
        <v>1.445886492729187E-2</v>
      </c>
      <c r="E14" s="2"/>
      <c r="F14" s="2">
        <v>0.55400389432907104</v>
      </c>
      <c r="G14" s="2">
        <v>0.54681903123855591</v>
      </c>
      <c r="H14" s="64">
        <f t="shared" si="1"/>
        <v>-7.1848630905151367E-3</v>
      </c>
      <c r="I14" s="65"/>
      <c r="J14" s="2">
        <f>('[1]Formal Economy Populations'!H14+'[1]Formal Economy Populations'!I14)/'[1]Formal Economy Populations'!B14</f>
        <v>0.40652248385438067</v>
      </c>
      <c r="K14" s="2">
        <f>('[1]Formal Economy Populations'!H14+'[1]Formal Economy Populations'!I14+'[1]Informal Economy High Estimates'!N14-'[1]Informal Economy High Estimates'!R14)/'[1]Formal Economy Populations'!B14</f>
        <v>0.38040612243569294</v>
      </c>
      <c r="L14" s="64">
        <f t="shared" si="2"/>
        <v>-2.6116361418687728E-2</v>
      </c>
      <c r="N14" s="10">
        <f>'[1]Informal Economy High Estimates'!P14</f>
        <v>156808192</v>
      </c>
      <c r="O14" s="10">
        <f>'[1]Informal Economy High Estimates'!Q14</f>
        <v>162600787</v>
      </c>
      <c r="P14" s="2">
        <f t="shared" si="3"/>
        <v>3.6940640193083851E-2</v>
      </c>
    </row>
    <row r="15" spans="1:24" x14ac:dyDescent="0.2">
      <c r="A15">
        <v>2016</v>
      </c>
      <c r="B15" s="2">
        <v>0.27817338705062866</v>
      </c>
      <c r="C15" s="2">
        <v>0.28304013609886169</v>
      </c>
      <c r="D15" s="64">
        <f t="shared" si="0"/>
        <v>4.8667490482330322E-3</v>
      </c>
      <c r="E15" s="2"/>
      <c r="F15" s="2">
        <v>0.54555469751358032</v>
      </c>
      <c r="G15" s="2">
        <v>0.53671884536743164</v>
      </c>
      <c r="H15" s="64">
        <f t="shared" si="1"/>
        <v>-8.8358521461486816E-3</v>
      </c>
      <c r="I15" s="65"/>
      <c r="J15" s="2">
        <f>('[1]Formal Economy Populations'!H15+'[1]Formal Economy Populations'!I15)/'[1]Formal Economy Populations'!B15</f>
        <v>0.40193214951255923</v>
      </c>
      <c r="K15" s="2">
        <f>('[1]Formal Economy Populations'!H15+'[1]Formal Economy Populations'!I15+'[1]Informal Economy High Estimates'!N15-'[1]Informal Economy High Estimates'!R15)/'[1]Formal Economy Populations'!B15</f>
        <v>0.38334010487844838</v>
      </c>
      <c r="L15" s="64">
        <f t="shared" si="2"/>
        <v>-1.8592044634110849E-2</v>
      </c>
      <c r="N15" s="10">
        <f>'[1]Informal Economy High Estimates'!P15</f>
        <v>159147568</v>
      </c>
      <c r="O15" s="10">
        <f>'[1]Informal Economy High Estimates'!Q15</f>
        <v>163278799.5</v>
      </c>
      <c r="P15" s="2">
        <f t="shared" si="3"/>
        <v>2.5958495953893657E-2</v>
      </c>
    </row>
    <row r="16" spans="1:24" x14ac:dyDescent="0.2">
      <c r="A16">
        <v>2017</v>
      </c>
      <c r="B16" s="2">
        <v>0.26358139514923096</v>
      </c>
      <c r="C16" s="2">
        <v>0.26787298917770386</v>
      </c>
      <c r="D16" s="64">
        <f t="shared" si="0"/>
        <v>4.2915940284729004E-3</v>
      </c>
      <c r="E16" s="2"/>
      <c r="F16" s="2">
        <v>0.53593027591705322</v>
      </c>
      <c r="G16" s="2">
        <v>0.52836710214614868</v>
      </c>
      <c r="H16" s="64">
        <f t="shared" si="1"/>
        <v>-7.563173770904541E-3</v>
      </c>
      <c r="I16" s="65"/>
      <c r="J16" s="2">
        <f>('[1]Formal Economy Populations'!H16+'[1]Formal Economy Populations'!I16)/'[1]Formal Economy Populations'!B16</f>
        <v>0.39812661733399918</v>
      </c>
      <c r="K16" s="2">
        <f>('[1]Formal Economy Populations'!H16+'[1]Formal Economy Populations'!I16+'[1]Informal Economy High Estimates'!N16-'[1]Informal Economy High Estimates'!R16)/'[1]Formal Economy Populations'!B16</f>
        <v>0.38104741971049072</v>
      </c>
      <c r="L16" s="64">
        <f t="shared" si="2"/>
        <v>-1.7079197623508457E-2</v>
      </c>
      <c r="N16" s="10">
        <f>'[1]Informal Economy High Estimates'!P16</f>
        <v>160260496</v>
      </c>
      <c r="O16" s="10">
        <f>'[1]Informal Economy High Estimates'!Q16</f>
        <v>163786343.5</v>
      </c>
      <c r="P16" s="2">
        <f t="shared" si="3"/>
        <v>2.2000727490572691E-2</v>
      </c>
    </row>
    <row r="17" spans="1:23" x14ac:dyDescent="0.2">
      <c r="A17">
        <v>2018</v>
      </c>
      <c r="B17" s="2">
        <v>0.26570814847946167</v>
      </c>
      <c r="C17" s="2">
        <v>0.27376031875610352</v>
      </c>
      <c r="D17" s="64">
        <f t="shared" si="0"/>
        <v>8.0521702766418457E-3</v>
      </c>
      <c r="E17" s="2"/>
      <c r="F17" s="2">
        <v>0.53722727298736572</v>
      </c>
      <c r="G17" s="2">
        <v>0.52903944253921509</v>
      </c>
      <c r="H17" s="64">
        <f t="shared" si="1"/>
        <v>-8.1878304481506348E-3</v>
      </c>
      <c r="I17" s="65"/>
      <c r="J17" s="2">
        <f>('[1]Formal Economy Populations'!H17+'[1]Formal Economy Populations'!I17)/'[1]Formal Economy Populations'!B17</f>
        <v>0.39603878676502546</v>
      </c>
      <c r="K17" s="2">
        <f>('[1]Formal Economy Populations'!H17+'[1]Formal Economy Populations'!I17+'[1]Informal Economy High Estimates'!N17-'[1]Informal Economy High Estimates'!R17)/'[1]Formal Economy Populations'!B17</f>
        <v>0.37667256851035841</v>
      </c>
      <c r="L17" s="64">
        <f t="shared" si="2"/>
        <v>-1.9366218254667056E-2</v>
      </c>
      <c r="N17" s="10">
        <f>'[1]Informal Economy High Estimates'!P17</f>
        <v>161754128</v>
      </c>
      <c r="O17" s="10">
        <f>'[1]Informal Economy High Estimates'!Q17</f>
        <v>166394954</v>
      </c>
      <c r="P17" s="2">
        <f t="shared" si="3"/>
        <v>2.8690618640656806E-2</v>
      </c>
    </row>
    <row r="18" spans="1:23" x14ac:dyDescent="0.2">
      <c r="A18">
        <v>2019</v>
      </c>
      <c r="B18" s="2">
        <v>0.25036245584487915</v>
      </c>
      <c r="C18" s="2">
        <v>0.24057354032993317</v>
      </c>
      <c r="D18" s="64">
        <f t="shared" si="0"/>
        <v>-9.7889155149459839E-3</v>
      </c>
      <c r="E18" s="2"/>
      <c r="F18" s="2">
        <v>0.525840163230896</v>
      </c>
      <c r="G18" s="2">
        <v>0.51281231641769409</v>
      </c>
      <c r="H18" s="64">
        <f t="shared" si="1"/>
        <v>-1.3027846813201904E-2</v>
      </c>
      <c r="I18" s="65"/>
      <c r="J18" s="2">
        <f>('[1]Formal Economy Populations'!H18+'[1]Formal Economy Populations'!I18)/'[1]Formal Economy Populations'!B18</f>
        <v>0.39125758747153638</v>
      </c>
      <c r="K18" s="2">
        <f>('[1]Formal Economy Populations'!H18+'[1]Formal Economy Populations'!I18+'[1]Informal Economy High Estimates'!N18-'[1]Informal Economy High Estimates'!R18)/'[1]Formal Economy Populations'!B18</f>
        <v>0.37938416836846833</v>
      </c>
      <c r="L18" s="64">
        <f t="shared" si="2"/>
        <v>-1.187341910306805E-2</v>
      </c>
      <c r="N18" s="10">
        <f>'[1]Informal Economy High Estimates'!P18</f>
        <v>163501328</v>
      </c>
      <c r="O18" s="10">
        <f>'[1]Informal Economy High Estimates'!Q18</f>
        <v>165789114.5</v>
      </c>
      <c r="P18" s="2">
        <f t="shared" si="3"/>
        <v>1.3992464330320198E-2</v>
      </c>
      <c r="V18" s="4"/>
      <c r="W18" s="4"/>
    </row>
    <row r="19" spans="1:23" x14ac:dyDescent="0.2">
      <c r="A19">
        <v>2020</v>
      </c>
      <c r="B19" s="2">
        <v>0.28890341520309448</v>
      </c>
      <c r="C19" s="2">
        <v>0.28944230079650879</v>
      </c>
      <c r="D19" s="64">
        <f t="shared" si="0"/>
        <v>5.3888559341430664E-4</v>
      </c>
      <c r="E19" s="2"/>
      <c r="F19" s="2">
        <v>0.55914580821990967</v>
      </c>
      <c r="G19" s="2">
        <v>0.5483708381652832</v>
      </c>
      <c r="H19" s="64">
        <f t="shared" si="1"/>
        <v>-1.0774970054626465E-2</v>
      </c>
      <c r="I19" s="65"/>
      <c r="J19" s="2">
        <f>('[1]Formal Economy Populations'!H19+'[1]Formal Economy Populations'!I19)/'[1]Formal Economy Populations'!B19</f>
        <v>0.43235685006099439</v>
      </c>
      <c r="K19" s="2">
        <f>('[1]Formal Economy Populations'!H19+'[1]Formal Economy Populations'!I19+'[1]Informal Economy High Estimates'!N19-'[1]Informal Economy High Estimates'!R19)/'[1]Formal Economy Populations'!B19</f>
        <v>0.41609606675402611</v>
      </c>
      <c r="L19" s="64">
        <f t="shared" si="2"/>
        <v>-1.6260783306968285E-2</v>
      </c>
      <c r="N19" s="10">
        <f>'[1]Informal Economy High Estimates'!P19</f>
        <v>160678832</v>
      </c>
      <c r="O19" s="10">
        <f>'[1]Informal Economy High Estimates'!Q19</f>
        <v>164666982</v>
      </c>
      <c r="P19" s="2">
        <f t="shared" si="3"/>
        <v>2.4820631008818816E-2</v>
      </c>
      <c r="V19" s="4"/>
      <c r="W19" s="4"/>
    </row>
    <row r="20" spans="1:23" x14ac:dyDescent="0.2">
      <c r="A20">
        <v>2021</v>
      </c>
      <c r="B20" s="2">
        <v>0.2530784010887146</v>
      </c>
      <c r="C20" s="2">
        <v>0.25274747610092163</v>
      </c>
      <c r="D20" s="64">
        <f t="shared" si="0"/>
        <v>-3.3092498779296875E-4</v>
      </c>
      <c r="E20" s="2"/>
      <c r="F20" s="2">
        <v>0.53824567794799805</v>
      </c>
      <c r="G20" s="2">
        <v>0.52584195137023926</v>
      </c>
      <c r="H20" s="64">
        <f t="shared" si="1"/>
        <v>-1.2403726577758789E-2</v>
      </c>
      <c r="I20" s="65"/>
      <c r="J20" s="2">
        <f>('[1]Formal Economy Populations'!H20+'[1]Formal Economy Populations'!I20)/'[1]Formal Economy Populations'!B20</f>
        <v>0.41628187090930835</v>
      </c>
      <c r="K20" s="2">
        <f>('[1]Formal Economy Populations'!H20+'[1]Formal Economy Populations'!I20+'[1]Informal Economy High Estimates'!N20-'[1]Informal Economy High Estimates'!R20)/'[1]Formal Economy Populations'!B20</f>
        <v>0.39700505328794361</v>
      </c>
      <c r="L20" s="64">
        <f t="shared" si="2"/>
        <v>-1.9276817621364739E-2</v>
      </c>
      <c r="N20" s="10">
        <f>'[1]Informal Economy High Estimates'!P20</f>
        <v>160880560</v>
      </c>
      <c r="O20" s="10">
        <f>'[1]Informal Economy High Estimates'!Q20</f>
        <v>165096050</v>
      </c>
      <c r="P20" s="2">
        <f>O20/N20-1</f>
        <v>2.6202606455372868E-2</v>
      </c>
      <c r="V20" s="4"/>
      <c r="W20" s="4"/>
    </row>
    <row r="21" spans="1:23" x14ac:dyDescent="0.2">
      <c r="A21">
        <v>2022</v>
      </c>
      <c r="B21" s="2">
        <v>0.23382087051868439</v>
      </c>
      <c r="C21" s="2">
        <v>0.22727970778942108</v>
      </c>
      <c r="D21" s="64">
        <f t="shared" si="0"/>
        <v>-6.5411627292633057E-3</v>
      </c>
      <c r="F21" s="2">
        <v>0.52212214469909668</v>
      </c>
      <c r="G21" s="2">
        <v>0.50900602340698242</v>
      </c>
      <c r="H21" s="64">
        <f t="shared" si="1"/>
        <v>-1.3116121292114258E-2</v>
      </c>
      <c r="I21" s="65"/>
      <c r="J21" s="2">
        <f>('[1]Formal Economy Populations'!H21+'[1]Formal Economy Populations'!I21)/'[1]Formal Economy Populations'!B21</f>
        <v>0.40111574878397516</v>
      </c>
      <c r="K21" s="2">
        <f>('[1]Formal Economy Populations'!H21+'[1]Formal Economy Populations'!I21+'[1]Informal Economy High Estimates'!N21-'[1]Informal Economy High Estimates'!R21)/'[1]Formal Economy Populations'!B21</f>
        <v>0.38877879822345557</v>
      </c>
      <c r="L21" s="64">
        <f t="shared" si="2"/>
        <v>-1.2336950560519588E-2</v>
      </c>
      <c r="N21" s="10">
        <f>'[1]Informal Economy High Estimates'!P21</f>
        <v>163859104</v>
      </c>
      <c r="O21" s="10">
        <f>'[1]Informal Economy High Estimates'!Q21</f>
        <v>166903715</v>
      </c>
      <c r="P21" s="2">
        <f>O21/N21-1</f>
        <v>1.8580664276059977E-2</v>
      </c>
      <c r="V21" s="4"/>
    </row>
    <row r="22" spans="1:23" x14ac:dyDescent="0.2">
      <c r="A22">
        <v>2023</v>
      </c>
      <c r="B22" s="2">
        <v>0.23368838429450989</v>
      </c>
      <c r="C22" s="2">
        <v>0.24242125451564789</v>
      </c>
      <c r="D22" s="64">
        <f>C22-B22</f>
        <v>8.7328702211380005E-3</v>
      </c>
      <c r="F22" s="2">
        <v>0.51905727386474609</v>
      </c>
      <c r="G22" s="2">
        <v>0.51093631982803345</v>
      </c>
      <c r="H22" s="64">
        <f t="shared" si="1"/>
        <v>-8.1209540367126465E-3</v>
      </c>
      <c r="I22" s="65"/>
      <c r="J22" s="2">
        <f>('[1]Formal Economy Populations'!H22+'[1]Formal Economy Populations'!I22)/'[1]Formal Economy Populations'!B22</f>
        <v>0.39525596772755406</v>
      </c>
      <c r="K22" s="2">
        <f>('[1]Formal Economy Populations'!H22+'[1]Formal Economy Populations'!I22+'[1]Informal Economy High Estimates'!N22-'[1]Informal Economy High Estimates'!R22)/'[1]Formal Economy Populations'!B22</f>
        <v>0.37173476734446242</v>
      </c>
      <c r="L22" s="64">
        <f>K22-J22</f>
        <v>-2.3521200383091634E-2</v>
      </c>
      <c r="N22" s="10">
        <f>'[1]Informal Economy High Estimates'!P22</f>
        <v>167150160</v>
      </c>
      <c r="O22" s="10">
        <f>'[1]Informal Economy High Estimates'!Q22</f>
        <v>171889784</v>
      </c>
      <c r="P22" s="2">
        <f>O22/N22-1</f>
        <v>2.8355485869711483E-2</v>
      </c>
      <c r="V22" s="4"/>
    </row>
    <row r="23" spans="1:23" x14ac:dyDescent="0.2">
      <c r="A23">
        <v>2024</v>
      </c>
      <c r="B23" s="2">
        <v>0.24393489956855774</v>
      </c>
      <c r="C23" s="2">
        <v>0.24176239967346191</v>
      </c>
      <c r="D23" s="64">
        <f>C23-B23</f>
        <v>-2.1724998950958252E-3</v>
      </c>
      <c r="F23" s="2">
        <v>0.52543902397155762</v>
      </c>
      <c r="G23" s="2">
        <v>0.51635152101516724</v>
      </c>
      <c r="H23" s="64">
        <f t="shared" si="1"/>
        <v>-9.0875029563903809E-3</v>
      </c>
      <c r="I23" s="65"/>
      <c r="J23" s="2">
        <f>('[1]Formal Economy Populations'!H23+'[1]Formal Economy Populations'!I23)/'[1]Formal Economy Populations'!B23</f>
        <v>0.3995286566713831</v>
      </c>
      <c r="K23" s="2">
        <f>('[1]Formal Economy Populations'!H23+'[1]Formal Economy Populations'!I23+'[1]Informal Economy High Estimates'!N23-'[1]Informal Economy High Estimates'!R23)/'[1]Formal Economy Populations'!B23</f>
        <v>0.38912671574736019</v>
      </c>
      <c r="L23" s="64">
        <f>K23-J23</f>
        <v>-1.0401940924022912E-2</v>
      </c>
      <c r="N23" s="10">
        <f>'[1]Informal Economy High Estimates'!P23</f>
        <v>167835632</v>
      </c>
      <c r="O23" s="10">
        <f>'[1]Informal Economy High Estimates'!Q23</f>
        <v>170509644</v>
      </c>
      <c r="P23" s="2">
        <f>O23/N23-1</f>
        <v>1.593232597950367E-2</v>
      </c>
      <c r="V23" s="4"/>
    </row>
    <row r="24" spans="1:23" x14ac:dyDescent="0.2">
      <c r="V24" s="4"/>
    </row>
    <row r="25" spans="1:23" x14ac:dyDescent="0.2">
      <c r="A25" t="s">
        <v>58</v>
      </c>
      <c r="D25" s="1">
        <f>AVERAGE(D7:D11)</f>
        <v>-6.0928344726562502E-3</v>
      </c>
      <c r="H25" s="1">
        <f>AVERAGE(H7:H11)</f>
        <v>-1.4045834541320801E-2</v>
      </c>
      <c r="L25" s="1">
        <f>AVERAGE(L7:L11)</f>
        <v>-2.033506459896476E-2</v>
      </c>
      <c r="P25" s="1">
        <f>AVERAGE(P7:P11)</f>
        <v>2.2394422701298343E-2</v>
      </c>
      <c r="V25" s="4"/>
    </row>
    <row r="26" spans="1:23" x14ac:dyDescent="0.2">
      <c r="A26" t="s">
        <v>59</v>
      </c>
      <c r="D26" s="1">
        <f>AVERAGE(D12:D23,D2:D6)</f>
        <v>-5.407508681802189E-4</v>
      </c>
      <c r="H26" s="1">
        <f>AVERAGE(H12:H23,H2:H6)</f>
        <v>-1.0774437118979061E-2</v>
      </c>
      <c r="L26" s="1">
        <f>AVERAGE(L12:L23,L2:L6)</f>
        <v>-1.7174851214527206E-2</v>
      </c>
      <c r="P26" s="1">
        <f>AVERAGE(P12:P23,P2:P6)</f>
        <v>2.2172335576261592E-2</v>
      </c>
    </row>
    <row r="28" spans="1:23" x14ac:dyDescent="0.2">
      <c r="A28" s="26" t="s">
        <v>60</v>
      </c>
      <c r="D28" s="27">
        <f>AVERAGE(D7:D9)</f>
        <v>-6.8740546703338623E-3</v>
      </c>
      <c r="H28" s="27">
        <f>AVERAGE(H7:H9)</f>
        <v>-1.6149322191874187E-2</v>
      </c>
      <c r="L28" s="27">
        <f>AVERAGE(L7:L9)</f>
        <v>-2.2644777065497907E-2</v>
      </c>
      <c r="P28" s="27">
        <f>AVERAGE(P7:P9)</f>
        <v>2.5695692250257807E-2</v>
      </c>
    </row>
    <row r="29" spans="1:23" x14ac:dyDescent="0.2">
      <c r="A29" s="26" t="s">
        <v>59</v>
      </c>
      <c r="D29" s="27">
        <f>AVERAGE(D10:D23,D2:D6)</f>
        <v>-1.001830163754915E-3</v>
      </c>
      <c r="H29" s="27">
        <f>AVERAGE(H10:H23,H2:H6)</f>
        <v>-1.078666511334871E-2</v>
      </c>
      <c r="L29" s="27">
        <f>AVERAGE(L10:L23,L2:L6)</f>
        <v>-1.7142813812910135E-2</v>
      </c>
      <c r="P29" s="27">
        <f>AVERAGE(P10:P23,P2:P6)</f>
        <v>2.1674460081692912E-2</v>
      </c>
    </row>
    <row r="30" spans="1:23" x14ac:dyDescent="0.2">
      <c r="D30" s="1"/>
      <c r="H30" s="1"/>
      <c r="L30" s="1"/>
      <c r="P30" s="1"/>
    </row>
    <row r="31" spans="1:23" x14ac:dyDescent="0.2">
      <c r="A31" t="s">
        <v>146</v>
      </c>
    </row>
    <row r="32" spans="1:23" s="24" customFormat="1" x14ac:dyDescent="0.2"/>
    <row r="34" spans="1:14" x14ac:dyDescent="0.2">
      <c r="A34" s="5" t="s">
        <v>118</v>
      </c>
    </row>
    <row r="35" spans="1:14" ht="33" x14ac:dyDescent="0.25">
      <c r="A35" s="3" t="s">
        <v>120</v>
      </c>
      <c r="B35" s="41">
        <f>D28</f>
        <v>-6.8740546703338623E-3</v>
      </c>
      <c r="E35" s="3" t="s">
        <v>121</v>
      </c>
      <c r="F35" s="4">
        <f>H28*-1</f>
        <v>1.6149322191874187E-2</v>
      </c>
    </row>
    <row r="36" spans="1:14" ht="33" x14ac:dyDescent="0.25">
      <c r="A36" s="3" t="s">
        <v>119</v>
      </c>
      <c r="B36" s="41">
        <f>D29</f>
        <v>-1.001830163754915E-3</v>
      </c>
      <c r="E36" s="3" t="s">
        <v>147</v>
      </c>
      <c r="F36" s="4">
        <f>H29*-1</f>
        <v>1.078666511334871E-2</v>
      </c>
    </row>
    <row r="39" spans="1:14" ht="97" thickBot="1" x14ac:dyDescent="0.25">
      <c r="A39" s="18" t="s">
        <v>35</v>
      </c>
      <c r="B39" s="18" t="s">
        <v>50</v>
      </c>
      <c r="C39" s="18" t="s">
        <v>54</v>
      </c>
      <c r="D39" s="18" t="s">
        <v>51</v>
      </c>
      <c r="E39" s="18" t="s">
        <v>36</v>
      </c>
      <c r="F39" s="18" t="s">
        <v>37</v>
      </c>
      <c r="G39" s="18" t="s">
        <v>78</v>
      </c>
      <c r="H39" s="18" t="s">
        <v>38</v>
      </c>
      <c r="I39" s="18" t="s">
        <v>39</v>
      </c>
      <c r="J39" s="18" t="s">
        <v>79</v>
      </c>
      <c r="K39" s="18" t="s">
        <v>57</v>
      </c>
      <c r="L39" s="18"/>
      <c r="M39" s="18" t="s">
        <v>52</v>
      </c>
      <c r="N39" s="18" t="s">
        <v>53</v>
      </c>
    </row>
    <row r="40" spans="1:14" x14ac:dyDescent="0.2">
      <c r="A40" s="21">
        <v>2008</v>
      </c>
      <c r="B40" s="22">
        <f>B7</f>
        <v>0.29349547624588013</v>
      </c>
      <c r="C40" s="22">
        <f>C7</f>
        <v>0.27768942713737488</v>
      </c>
      <c r="D40" s="22">
        <f>D7</f>
        <v>-1.5806049108505249E-2</v>
      </c>
      <c r="E40" s="22">
        <f>F7</f>
        <v>0.53276139497756958</v>
      </c>
      <c r="F40" s="22">
        <f>G7</f>
        <v>0.51078295707702637</v>
      </c>
      <c r="G40" s="22">
        <f>H7*-1</f>
        <v>2.1978437900543213E-2</v>
      </c>
      <c r="H40" s="22">
        <f t="shared" ref="H40:I42" si="4">J7</f>
        <v>0.37809110899260656</v>
      </c>
      <c r="I40" s="22">
        <f t="shared" si="4"/>
        <v>0.35940049289473441</v>
      </c>
      <c r="J40" s="22">
        <f>L7*-1</f>
        <v>1.8690616097872148E-2</v>
      </c>
      <c r="K40" s="22">
        <f>P7</f>
        <v>2.3780587585636948E-2</v>
      </c>
      <c r="L40" s="22"/>
      <c r="M40" s="22">
        <f>H7</f>
        <v>-2.1978437900543213E-2</v>
      </c>
      <c r="N40" s="22">
        <f>L7</f>
        <v>-1.8690616097872148E-2</v>
      </c>
    </row>
    <row r="41" spans="1:14" x14ac:dyDescent="0.2">
      <c r="A41" s="21">
        <v>2009</v>
      </c>
      <c r="B41" s="22">
        <f t="shared" ref="B41" si="5">B8</f>
        <v>0.33613660931587219</v>
      </c>
      <c r="C41" s="22">
        <f t="shared" ref="C41:D41" si="6">C8</f>
        <v>0.33830764889717102</v>
      </c>
      <c r="D41" s="22">
        <f t="shared" si="6"/>
        <v>2.1710395812988281E-3</v>
      </c>
      <c r="E41" s="22">
        <f t="shared" ref="E41" si="7">F8</f>
        <v>0.56512671709060669</v>
      </c>
      <c r="F41" s="22">
        <f t="shared" ref="F41" si="8">G8</f>
        <v>0.55375123023986816</v>
      </c>
      <c r="G41" s="22">
        <f>H8*-1</f>
        <v>1.1375486850738525E-2</v>
      </c>
      <c r="H41" s="22">
        <f t="shared" si="4"/>
        <v>0.40642252277131713</v>
      </c>
      <c r="I41" s="22">
        <f t="shared" si="4"/>
        <v>0.37909432433410362</v>
      </c>
      <c r="J41" s="22">
        <f>L8*-1</f>
        <v>2.7328198437213513E-2</v>
      </c>
      <c r="K41" s="22">
        <f>P8</f>
        <v>2.9230614134733157E-2</v>
      </c>
      <c r="L41" s="22"/>
      <c r="M41" s="22">
        <f>H8</f>
        <v>-1.1375486850738525E-2</v>
      </c>
      <c r="N41" s="22">
        <f>L8</f>
        <v>-2.7328198437213513E-2</v>
      </c>
    </row>
    <row r="42" spans="1:14" x14ac:dyDescent="0.2">
      <c r="A42" s="21">
        <v>2010</v>
      </c>
      <c r="B42" s="22">
        <f t="shared" ref="B42" si="9">B9</f>
        <v>0.34024810791015625</v>
      </c>
      <c r="C42" s="22">
        <f t="shared" ref="C42:D42" si="10">C9</f>
        <v>0.33326095342636108</v>
      </c>
      <c r="D42" s="22">
        <f t="shared" si="10"/>
        <v>-6.987154483795166E-3</v>
      </c>
      <c r="E42" s="22">
        <f t="shared" ref="E42" si="11">F9</f>
        <v>0.57229065895080566</v>
      </c>
      <c r="F42" s="22">
        <f t="shared" ref="F42" si="12">G9</f>
        <v>0.55719661712646484</v>
      </c>
      <c r="G42" s="22">
        <f>H9*-1</f>
        <v>1.509404182434082E-2</v>
      </c>
      <c r="H42" s="22">
        <f t="shared" si="4"/>
        <v>0.41502902930089153</v>
      </c>
      <c r="I42" s="22">
        <f t="shared" si="4"/>
        <v>0.39311351263948346</v>
      </c>
      <c r="J42" s="22">
        <f>L9*-1</f>
        <v>2.1915516661408063E-2</v>
      </c>
      <c r="K42" s="22">
        <f>P9</f>
        <v>2.4075875030403315E-2</v>
      </c>
      <c r="L42" s="22"/>
      <c r="M42" s="22">
        <f>H9</f>
        <v>-1.509404182434082E-2</v>
      </c>
      <c r="N42" s="22">
        <f>L9</f>
        <v>-2.1915516661408063E-2</v>
      </c>
    </row>
    <row r="43" spans="1:14" x14ac:dyDescent="0.2">
      <c r="A43">
        <v>2014</v>
      </c>
      <c r="B43" s="2">
        <f>B13</f>
        <v>0.30830341577529907</v>
      </c>
      <c r="C43" s="2">
        <f>C13</f>
        <v>0.30465003848075867</v>
      </c>
      <c r="D43" s="2">
        <f>D13</f>
        <v>-3.6533772945404053E-3</v>
      </c>
      <c r="E43" s="2">
        <f>F13</f>
        <v>0.56411635875701904</v>
      </c>
      <c r="F43" s="2">
        <f>G13</f>
        <v>0.55306488275527954</v>
      </c>
      <c r="G43" s="29">
        <f>H13*-1</f>
        <v>1.1051476001739502E-2</v>
      </c>
      <c r="H43" s="2">
        <f t="shared" ref="H43:I45" si="13">J13</f>
        <v>0.40970531895718709</v>
      </c>
      <c r="I43" s="2">
        <f t="shared" si="13"/>
        <v>0.3936482931296007</v>
      </c>
      <c r="J43" s="29">
        <f>L13*-1</f>
        <v>1.6057025827586391E-2</v>
      </c>
      <c r="K43" s="2">
        <f>P13</f>
        <v>1.9733050222306092E-2</v>
      </c>
      <c r="L43" s="2"/>
      <c r="M43" s="2">
        <f>H13</f>
        <v>-1.1051476001739502E-2</v>
      </c>
      <c r="N43" s="2">
        <f>L13</f>
        <v>-1.6057025827586391E-2</v>
      </c>
    </row>
    <row r="44" spans="1:14" x14ac:dyDescent="0.2">
      <c r="A44">
        <v>2015</v>
      </c>
      <c r="B44" s="2">
        <f>B14</f>
        <v>0.28958746790885925</v>
      </c>
      <c r="C44" s="2">
        <f>C14</f>
        <v>0.30404633283615112</v>
      </c>
      <c r="D44" s="2">
        <f t="shared" ref="D44" si="14">D14</f>
        <v>1.445886492729187E-2</v>
      </c>
      <c r="E44" s="2">
        <f>F14</f>
        <v>0.55400389432907104</v>
      </c>
      <c r="F44" s="2">
        <f t="shared" ref="F44" si="15">G14</f>
        <v>0.54681903123855591</v>
      </c>
      <c r="G44" s="29">
        <f>H14*-1</f>
        <v>7.1848630905151367E-3</v>
      </c>
      <c r="H44" s="2">
        <f t="shared" si="13"/>
        <v>0.40652248385438067</v>
      </c>
      <c r="I44" s="2">
        <f t="shared" si="13"/>
        <v>0.38040612243569294</v>
      </c>
      <c r="J44" s="29">
        <f>L14*-1</f>
        <v>2.6116361418687728E-2</v>
      </c>
      <c r="K44" s="2">
        <f>P14</f>
        <v>3.6940640193083851E-2</v>
      </c>
      <c r="L44" s="2"/>
      <c r="M44" s="2">
        <f>H14</f>
        <v>-7.1848630905151367E-3</v>
      </c>
      <c r="N44" s="2">
        <f>L14</f>
        <v>-2.6116361418687728E-2</v>
      </c>
    </row>
    <row r="45" spans="1:14" x14ac:dyDescent="0.2">
      <c r="A45">
        <v>2016</v>
      </c>
      <c r="B45" s="2">
        <f>B15</f>
        <v>0.27817338705062866</v>
      </c>
      <c r="C45" s="2">
        <f>C15</f>
        <v>0.28304013609886169</v>
      </c>
      <c r="D45" s="2">
        <f t="shared" ref="D45" si="16">D15</f>
        <v>4.8667490482330322E-3</v>
      </c>
      <c r="E45" s="2">
        <f>F15</f>
        <v>0.54555469751358032</v>
      </c>
      <c r="F45" s="2">
        <f t="shared" ref="F45" si="17">G15</f>
        <v>0.53671884536743164</v>
      </c>
      <c r="G45" s="29">
        <f>H15*-1</f>
        <v>8.8358521461486816E-3</v>
      </c>
      <c r="H45" s="2">
        <f t="shared" si="13"/>
        <v>0.40193214951255923</v>
      </c>
      <c r="I45" s="2">
        <f t="shared" si="13"/>
        <v>0.38334010487844838</v>
      </c>
      <c r="J45" s="29">
        <f>L15*-1</f>
        <v>1.8592044634110849E-2</v>
      </c>
      <c r="K45" s="2">
        <f>P15</f>
        <v>2.5958495953893657E-2</v>
      </c>
      <c r="L45" s="2"/>
      <c r="M45" s="2">
        <f>H15</f>
        <v>-8.8358521461486816E-3</v>
      </c>
      <c r="N45" s="2">
        <f>L15</f>
        <v>-1.8592044634110849E-2</v>
      </c>
    </row>
    <row r="46" spans="1:14" x14ac:dyDescent="0.2">
      <c r="A46">
        <v>2018</v>
      </c>
      <c r="B46" s="2">
        <f>B17</f>
        <v>0.26570814847946167</v>
      </c>
      <c r="C46" s="2">
        <f>C17</f>
        <v>0.27376031875610352</v>
      </c>
      <c r="D46" s="2">
        <f>D17</f>
        <v>8.0521702766418457E-3</v>
      </c>
      <c r="E46" s="2">
        <f>F17</f>
        <v>0.53722727298736572</v>
      </c>
      <c r="F46" s="2">
        <f>G17</f>
        <v>0.52903944253921509</v>
      </c>
      <c r="G46" s="29">
        <f>H17*-1</f>
        <v>8.1878304481506348E-3</v>
      </c>
      <c r="H46" s="2">
        <f>J17</f>
        <v>0.39603878676502546</v>
      </c>
      <c r="I46" s="2">
        <f>K17</f>
        <v>0.37667256851035841</v>
      </c>
      <c r="J46" s="29">
        <f>L17*-1</f>
        <v>1.9366218254667056E-2</v>
      </c>
      <c r="K46" s="2">
        <f>P17</f>
        <v>2.8690618640656806E-2</v>
      </c>
      <c r="M46" s="2">
        <f>H17</f>
        <v>-8.1878304481506348E-3</v>
      </c>
      <c r="N46" s="2">
        <f>L17</f>
        <v>-1.9366218254667056E-2</v>
      </c>
    </row>
    <row r="48" spans="1:14" ht="97" thickBot="1" x14ac:dyDescent="0.25">
      <c r="A48" s="18" t="s">
        <v>35</v>
      </c>
      <c r="B48" s="18" t="s">
        <v>80</v>
      </c>
      <c r="C48" s="18" t="s">
        <v>81</v>
      </c>
    </row>
    <row r="49" spans="1:3" x14ac:dyDescent="0.2">
      <c r="A49" s="21">
        <v>2008</v>
      </c>
      <c r="B49" s="22">
        <f>P7</f>
        <v>2.3780587585636948E-2</v>
      </c>
      <c r="C49" s="2">
        <f>G40</f>
        <v>2.1978437900543213E-2</v>
      </c>
    </row>
    <row r="50" spans="1:3" x14ac:dyDescent="0.2">
      <c r="A50" s="21">
        <v>2009</v>
      </c>
      <c r="B50" s="22">
        <f>P8</f>
        <v>2.9230614134733157E-2</v>
      </c>
      <c r="C50" s="2">
        <f t="shared" ref="C50:C55" si="18">G41</f>
        <v>1.1375486850738525E-2</v>
      </c>
    </row>
    <row r="51" spans="1:3" x14ac:dyDescent="0.2">
      <c r="A51" s="21">
        <v>2010</v>
      </c>
      <c r="B51" s="22">
        <f>P9</f>
        <v>2.4075875030403315E-2</v>
      </c>
      <c r="C51" s="2">
        <f t="shared" si="18"/>
        <v>1.509404182434082E-2</v>
      </c>
    </row>
    <row r="52" spans="1:3" x14ac:dyDescent="0.2">
      <c r="A52">
        <v>2014</v>
      </c>
      <c r="B52" s="2">
        <f>P13</f>
        <v>1.9733050222306092E-2</v>
      </c>
      <c r="C52" s="2">
        <f t="shared" si="18"/>
        <v>1.1051476001739502E-2</v>
      </c>
    </row>
    <row r="53" spans="1:3" x14ac:dyDescent="0.2">
      <c r="A53">
        <v>2015</v>
      </c>
      <c r="B53" s="2">
        <f t="shared" ref="B53:B54" si="19">P14</f>
        <v>3.6940640193083851E-2</v>
      </c>
      <c r="C53" s="2">
        <f t="shared" si="18"/>
        <v>7.1848630905151367E-3</v>
      </c>
    </row>
    <row r="54" spans="1:3" x14ac:dyDescent="0.2">
      <c r="A54">
        <v>2016</v>
      </c>
      <c r="B54" s="2">
        <f t="shared" si="19"/>
        <v>2.5958495953893657E-2</v>
      </c>
      <c r="C54" s="2">
        <f t="shared" si="18"/>
        <v>8.8358521461486816E-3</v>
      </c>
    </row>
    <row r="55" spans="1:3" x14ac:dyDescent="0.2">
      <c r="A55">
        <v>2018</v>
      </c>
      <c r="B55" s="2">
        <f>P17</f>
        <v>2.8690618640656806E-2</v>
      </c>
      <c r="C55" s="2">
        <f t="shared" si="18"/>
        <v>8.1878304481506348E-3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56B0-883E-4F8E-9129-62A96020A1CD}">
  <dimension ref="A1:AC134"/>
  <sheetViews>
    <sheetView zoomScale="85" zoomScaleNormal="85" workbookViewId="0">
      <selection activeCell="N35" sqref="N35"/>
    </sheetView>
  </sheetViews>
  <sheetFormatPr baseColWidth="10" defaultColWidth="8.83203125" defaultRowHeight="15" x14ac:dyDescent="0.2"/>
  <cols>
    <col min="2" max="2" width="18.1640625" customWidth="1"/>
    <col min="3" max="3" width="12.83203125" customWidth="1"/>
    <col min="4" max="4" width="19.5" customWidth="1"/>
    <col min="5" max="5" width="12.1640625" customWidth="1"/>
    <col min="6" max="6" width="14.83203125" customWidth="1"/>
    <col min="7" max="8" width="19.5" customWidth="1"/>
    <col min="9" max="9" width="13.83203125" customWidth="1"/>
    <col min="10" max="10" width="13.1640625" customWidth="1"/>
    <col min="12" max="12" width="16.1640625" customWidth="1"/>
    <col min="13" max="13" width="13.1640625" customWidth="1"/>
    <col min="14" max="14" width="13.83203125" customWidth="1"/>
    <col min="15" max="15" width="13.1640625" customWidth="1"/>
    <col min="16" max="18" width="14.5" customWidth="1"/>
    <col min="19" max="19" width="17.1640625" customWidth="1"/>
    <col min="20" max="20" width="13.5" customWidth="1"/>
    <col min="21" max="21" width="14.5" customWidth="1"/>
    <col min="22" max="22" width="16" customWidth="1"/>
    <col min="23" max="23" width="17" customWidth="1"/>
    <col min="24" max="24" width="17.5" customWidth="1"/>
    <col min="25" max="26" width="17.83203125" customWidth="1"/>
    <col min="27" max="28" width="17.5" customWidth="1"/>
    <col min="29" max="29" width="11.5" customWidth="1"/>
  </cols>
  <sheetData>
    <row r="1" spans="1:29" s="3" customFormat="1" ht="97" thickBot="1" x14ac:dyDescent="0.25">
      <c r="A1" s="18" t="s">
        <v>1</v>
      </c>
      <c r="B1" s="18" t="s">
        <v>62</v>
      </c>
      <c r="D1" s="18" t="s">
        <v>63</v>
      </c>
      <c r="E1" s="18" t="s">
        <v>82</v>
      </c>
      <c r="F1" s="18" t="s">
        <v>83</v>
      </c>
      <c r="G1" s="18" t="s">
        <v>84</v>
      </c>
      <c r="H1" s="18" t="s">
        <v>64</v>
      </c>
      <c r="I1" s="18" t="s">
        <v>85</v>
      </c>
      <c r="J1" s="18" t="s">
        <v>65</v>
      </c>
      <c r="L1" s="18" t="s">
        <v>66</v>
      </c>
      <c r="M1" s="18" t="s">
        <v>86</v>
      </c>
      <c r="N1" s="18" t="s">
        <v>67</v>
      </c>
      <c r="P1" s="18" t="s">
        <v>55</v>
      </c>
      <c r="Q1" s="18" t="s">
        <v>56</v>
      </c>
      <c r="R1" s="18" t="s">
        <v>68</v>
      </c>
      <c r="T1" s="18" t="s">
        <v>153</v>
      </c>
      <c r="U1" s="18" t="s">
        <v>69</v>
      </c>
      <c r="V1" s="18" t="s">
        <v>70</v>
      </c>
      <c r="W1" s="18" t="s">
        <v>71</v>
      </c>
      <c r="X1" s="18" t="s">
        <v>72</v>
      </c>
      <c r="Y1" s="18" t="s">
        <v>154</v>
      </c>
      <c r="Z1" s="18" t="s">
        <v>148</v>
      </c>
      <c r="AA1" s="18" t="s">
        <v>73</v>
      </c>
      <c r="AB1" s="18" t="s">
        <v>74</v>
      </c>
      <c r="AC1" s="18" t="s">
        <v>149</v>
      </c>
    </row>
    <row r="2" spans="1:29" x14ac:dyDescent="0.2">
      <c r="A2">
        <v>2003</v>
      </c>
      <c r="B2" s="25">
        <f>'[1]Formal Economy Populations'!B2</f>
        <v>221027552</v>
      </c>
      <c r="C2" s="20"/>
      <c r="D2" s="25">
        <f>'[1]Formal Economy Populations'!F2</f>
        <v>137613392</v>
      </c>
      <c r="E2" s="25">
        <v>772456.1875</v>
      </c>
      <c r="F2" s="25">
        <v>257632.890625</v>
      </c>
      <c r="G2" s="25">
        <v>338884.59375</v>
      </c>
      <c r="H2" s="25">
        <f>E2+F2+G2</f>
        <v>1368973.671875</v>
      </c>
      <c r="I2" s="25">
        <v>138209904</v>
      </c>
      <c r="J2" s="25">
        <f>I2-D2</f>
        <v>596512</v>
      </c>
      <c r="K2" s="20"/>
      <c r="L2" s="25">
        <f>'[1]Formal Economy Populations'!H2</f>
        <v>8533104</v>
      </c>
      <c r="M2" s="25">
        <v>8275471</v>
      </c>
      <c r="N2" s="20">
        <f>M2-L2</f>
        <v>-257633</v>
      </c>
      <c r="O2" s="20"/>
      <c r="P2" s="25">
        <f>'[1]Formal Economy Populations'!C2</f>
        <v>146146496</v>
      </c>
      <c r="Q2" s="20">
        <f>I2+M2</f>
        <v>146485375</v>
      </c>
      <c r="R2" s="20">
        <f>Q2-P2</f>
        <v>338879</v>
      </c>
      <c r="S2" s="20"/>
      <c r="T2" s="25">
        <f>'[1]Formal Economy Populations'!K2</f>
        <v>104536792</v>
      </c>
      <c r="U2" s="25">
        <v>89368.4453125</v>
      </c>
      <c r="V2" s="25">
        <v>93015.2890625</v>
      </c>
      <c r="W2" s="25">
        <v>36739.66015625</v>
      </c>
      <c r="X2" s="25">
        <v>94045.3671875</v>
      </c>
      <c r="Y2" s="20">
        <f>T2+U2+V2+W2+X2</f>
        <v>104849960.76171875</v>
      </c>
      <c r="Z2" s="25">
        <f>Y2-T2</f>
        <v>313168.76171875</v>
      </c>
      <c r="AA2" s="25">
        <f>'[1]Formal Economy Populations'!L2</f>
        <v>41609704</v>
      </c>
      <c r="AB2" s="20">
        <f>Q2-Y2</f>
        <v>41635414.23828125</v>
      </c>
      <c r="AC2" s="25">
        <f>AB2-AA2</f>
        <v>25710.23828125</v>
      </c>
    </row>
    <row r="3" spans="1:29" x14ac:dyDescent="0.2">
      <c r="A3">
        <v>2004</v>
      </c>
      <c r="B3" s="25">
        <f>'[1]Formal Economy Populations'!B3</f>
        <v>223226080</v>
      </c>
      <c r="C3" s="20"/>
      <c r="D3" s="25">
        <f>'[1]Formal Economy Populations'!F3</f>
        <v>139253040</v>
      </c>
      <c r="E3" s="25">
        <v>669962.375</v>
      </c>
      <c r="F3" s="25">
        <v>165243.328125</v>
      </c>
      <c r="G3" s="25">
        <v>512323.84375</v>
      </c>
      <c r="H3" s="68">
        <f t="shared" ref="H3:H21" si="0">E3+F3+G3</f>
        <v>1347529.546875</v>
      </c>
      <c r="I3" s="68">
        <v>139930608</v>
      </c>
      <c r="J3" s="68">
        <f t="shared" ref="J3:J22" si="1">I3-D3</f>
        <v>677568</v>
      </c>
      <c r="K3" s="20"/>
      <c r="L3" s="25">
        <f>'[1]Formal Economy Populations'!H3</f>
        <v>7956578</v>
      </c>
      <c r="M3" s="25">
        <v>7791334.5</v>
      </c>
      <c r="N3" s="20">
        <f t="shared" ref="N3:N23" si="2">M3-L3</f>
        <v>-165243.5</v>
      </c>
      <c r="O3" s="20"/>
      <c r="P3" s="25">
        <f>'[1]Formal Economy Populations'!C3</f>
        <v>147209616</v>
      </c>
      <c r="Q3" s="20">
        <f t="shared" ref="Q3:Q19" si="3">I3+M3</f>
        <v>147721942.5</v>
      </c>
      <c r="R3" s="20">
        <f t="shared" ref="R3:R20" si="4">Q3-P3</f>
        <v>512326.5</v>
      </c>
      <c r="S3" s="20"/>
      <c r="T3" s="25">
        <f>'[1]Formal Economy Populations'!K3</f>
        <v>104256752</v>
      </c>
      <c r="U3" s="25">
        <v>130208.5234375</v>
      </c>
      <c r="V3" s="25">
        <v>28359.37109375</v>
      </c>
      <c r="W3" s="25">
        <v>33187.41796875</v>
      </c>
      <c r="X3" s="25">
        <v>181230.484375</v>
      </c>
      <c r="Y3" s="20">
        <f t="shared" ref="Y3:Y23" si="5">T3+U3+V3+W3+X3</f>
        <v>104629737.796875</v>
      </c>
      <c r="Z3" s="25">
        <f t="shared" ref="Z3:Z19" si="6">Y3-T3</f>
        <v>372985.796875</v>
      </c>
      <c r="AA3" s="25">
        <f>'[1]Formal Economy Populations'!L3</f>
        <v>42952864</v>
      </c>
      <c r="AB3" s="20">
        <f>Q3-Y3</f>
        <v>43092204.703125</v>
      </c>
      <c r="AC3" s="25">
        <f t="shared" ref="AC3:AC20" si="7">AB3-AA3</f>
        <v>139340.703125</v>
      </c>
    </row>
    <row r="4" spans="1:29" x14ac:dyDescent="0.2">
      <c r="A4">
        <v>2005</v>
      </c>
      <c r="B4" s="25">
        <f>'[1]Formal Economy Populations'!B4</f>
        <v>225929440</v>
      </c>
      <c r="C4" s="20"/>
      <c r="D4" s="25">
        <f>'[1]Formal Economy Populations'!F4</f>
        <v>141800592</v>
      </c>
      <c r="E4" s="25">
        <v>544581.9375</v>
      </c>
      <c r="F4" s="25">
        <v>144905.1875</v>
      </c>
      <c r="G4" s="25">
        <v>358083.125</v>
      </c>
      <c r="H4" s="68">
        <f t="shared" si="0"/>
        <v>1047570.25</v>
      </c>
      <c r="I4" s="68">
        <v>142303584</v>
      </c>
      <c r="J4" s="68">
        <f t="shared" si="1"/>
        <v>502992</v>
      </c>
      <c r="K4" s="20"/>
      <c r="L4" s="25">
        <f>'[1]Formal Economy Populations'!H4</f>
        <v>7373046.5</v>
      </c>
      <c r="M4" s="25">
        <v>7228141.5</v>
      </c>
      <c r="N4" s="20">
        <f t="shared" si="2"/>
        <v>-144905</v>
      </c>
      <c r="O4" s="20"/>
      <c r="P4" s="25">
        <f>'[1]Formal Economy Populations'!C4</f>
        <v>149173648</v>
      </c>
      <c r="Q4" s="20">
        <f t="shared" si="3"/>
        <v>149531725.5</v>
      </c>
      <c r="R4" s="20">
        <f t="shared" si="4"/>
        <v>358077.5</v>
      </c>
      <c r="S4" s="20"/>
      <c r="T4" s="25">
        <f>'[1]Formal Economy Populations'!K4</f>
        <v>106371488</v>
      </c>
      <c r="U4" s="25">
        <v>105838.2265625</v>
      </c>
      <c r="V4" s="25">
        <v>32667.556640625</v>
      </c>
      <c r="W4" s="25">
        <v>19753.84375</v>
      </c>
      <c r="X4" s="25">
        <v>47288.14453125</v>
      </c>
      <c r="Y4" s="20">
        <f t="shared" si="5"/>
        <v>106577035.77148438</v>
      </c>
      <c r="Z4" s="25">
        <f t="shared" si="6"/>
        <v>205547.771484375</v>
      </c>
      <c r="AA4" s="25">
        <f>'[1]Formal Economy Populations'!L4</f>
        <v>42802164</v>
      </c>
      <c r="AB4" s="20">
        <f t="shared" ref="AB4:AB20" si="8">Q4-Y4</f>
        <v>42954689.728515625</v>
      </c>
      <c r="AC4" s="25">
        <f t="shared" si="7"/>
        <v>152525.728515625</v>
      </c>
    </row>
    <row r="5" spans="1:29" x14ac:dyDescent="0.2">
      <c r="A5">
        <v>2006</v>
      </c>
      <c r="B5" s="25">
        <f>'[1]Formal Economy Populations'!B5</f>
        <v>228693824</v>
      </c>
      <c r="C5" s="20"/>
      <c r="D5" s="25">
        <f>'[1]Formal Economy Populations'!F5</f>
        <v>144410256</v>
      </c>
      <c r="E5" s="25">
        <v>328433.78125</v>
      </c>
      <c r="F5" s="25">
        <v>48609.1796875</v>
      </c>
      <c r="G5" s="25">
        <v>446181.5625</v>
      </c>
      <c r="H5" s="68">
        <f t="shared" si="0"/>
        <v>823224.5234375</v>
      </c>
      <c r="I5" s="68">
        <v>144905040</v>
      </c>
      <c r="J5" s="68">
        <f t="shared" si="1"/>
        <v>494784</v>
      </c>
      <c r="K5" s="20"/>
      <c r="L5" s="25">
        <f>'[1]Formal Economy Populations'!H5</f>
        <v>6699898.5</v>
      </c>
      <c r="M5" s="25">
        <v>6651289.5</v>
      </c>
      <c r="N5" s="20">
        <f t="shared" si="2"/>
        <v>-48609</v>
      </c>
      <c r="O5" s="20"/>
      <c r="P5" s="25">
        <f>'[1]Formal Economy Populations'!C5</f>
        <v>151110160</v>
      </c>
      <c r="Q5" s="20">
        <f t="shared" si="3"/>
        <v>151556329.5</v>
      </c>
      <c r="R5" s="20">
        <f t="shared" si="4"/>
        <v>446169.5</v>
      </c>
      <c r="S5" s="20"/>
      <c r="T5" s="25">
        <f>'[1]Formal Economy Populations'!K5</f>
        <v>108543272</v>
      </c>
      <c r="U5" s="25">
        <v>29713.98828125</v>
      </c>
      <c r="V5" s="25">
        <v>29683.80078125</v>
      </c>
      <c r="W5" s="25">
        <v>0</v>
      </c>
      <c r="X5" s="25">
        <v>25854.150390625</v>
      </c>
      <c r="Y5" s="20">
        <f t="shared" si="5"/>
        <v>108628523.93945312</v>
      </c>
      <c r="Z5" s="25">
        <f t="shared" si="6"/>
        <v>85251.939453125</v>
      </c>
      <c r="AA5" s="25">
        <f>'[1]Formal Economy Populations'!L5</f>
        <v>42566888</v>
      </c>
      <c r="AB5" s="20">
        <f>Q5-Y5</f>
        <v>42927805.560546875</v>
      </c>
      <c r="AC5" s="25">
        <f t="shared" si="7"/>
        <v>360917.560546875</v>
      </c>
    </row>
    <row r="6" spans="1:29" x14ac:dyDescent="0.2">
      <c r="A6">
        <v>2007</v>
      </c>
      <c r="B6" s="25">
        <f>'[1]Formal Economy Populations'!B6</f>
        <v>231711584</v>
      </c>
      <c r="C6" s="20"/>
      <c r="D6" s="25">
        <f>'[1]Formal Economy Populations'!F6</f>
        <v>146074960</v>
      </c>
      <c r="E6" s="25">
        <v>634664</v>
      </c>
      <c r="F6" s="25">
        <v>96410.765625</v>
      </c>
      <c r="G6" s="25">
        <v>353587.28125</v>
      </c>
      <c r="H6" s="68">
        <f t="shared" si="0"/>
        <v>1084662.046875</v>
      </c>
      <c r="I6" s="68">
        <v>146524960</v>
      </c>
      <c r="J6" s="68">
        <f t="shared" si="1"/>
        <v>450000</v>
      </c>
      <c r="K6" s="20"/>
      <c r="L6" s="25">
        <f>'[1]Formal Economy Populations'!H6</f>
        <v>6856687</v>
      </c>
      <c r="M6" s="25">
        <v>6760276</v>
      </c>
      <c r="N6" s="20">
        <f t="shared" si="2"/>
        <v>-96411</v>
      </c>
      <c r="O6" s="20"/>
      <c r="P6" s="25">
        <f>'[1]Formal Economy Populations'!C6</f>
        <v>152931648</v>
      </c>
      <c r="Q6" s="20">
        <f t="shared" si="3"/>
        <v>153285236</v>
      </c>
      <c r="R6" s="20">
        <f t="shared" si="4"/>
        <v>353588</v>
      </c>
      <c r="S6" s="20"/>
      <c r="T6" s="25">
        <f>'[1]Formal Economy Populations'!K6</f>
        <v>110420864</v>
      </c>
      <c r="U6" s="25">
        <v>134735.21875</v>
      </c>
      <c r="V6" s="25">
        <v>45751.4765625</v>
      </c>
      <c r="W6" s="25">
        <v>11833.5166015625</v>
      </c>
      <c r="X6" s="25">
        <v>81832.203125</v>
      </c>
      <c r="Y6" s="20">
        <f t="shared" si="5"/>
        <v>110695016.41503906</v>
      </c>
      <c r="Z6" s="25">
        <f t="shared" si="6"/>
        <v>274152.4150390625</v>
      </c>
      <c r="AA6" s="25">
        <f>'[1]Formal Economy Populations'!L6</f>
        <v>42510788</v>
      </c>
      <c r="AB6" s="20">
        <f t="shared" si="8"/>
        <v>42590219.584960938</v>
      </c>
      <c r="AC6" s="25">
        <f t="shared" si="7"/>
        <v>79431.5849609375</v>
      </c>
    </row>
    <row r="7" spans="1:29" x14ac:dyDescent="0.2">
      <c r="A7">
        <v>2008</v>
      </c>
      <c r="B7" s="25">
        <f>'[1]Formal Economy Populations'!B7</f>
        <v>233623920</v>
      </c>
      <c r="C7" s="20"/>
      <c r="D7" s="25">
        <f>'[1]Formal Economy Populations'!F7</f>
        <v>145292800</v>
      </c>
      <c r="E7" s="25">
        <v>888211.75</v>
      </c>
      <c r="F7" s="25">
        <v>100968.7265625</v>
      </c>
      <c r="G7" s="25">
        <v>522828.4375</v>
      </c>
      <c r="H7" s="68">
        <f t="shared" si="0"/>
        <v>1512008.9140625</v>
      </c>
      <c r="I7" s="68">
        <v>145916592</v>
      </c>
      <c r="J7" s="68">
        <f t="shared" si="1"/>
        <v>623792</v>
      </c>
      <c r="K7" s="20"/>
      <c r="L7" s="25">
        <f>'[1]Formal Economy Populations'!H7</f>
        <v>8605583</v>
      </c>
      <c r="M7" s="25">
        <v>8504614</v>
      </c>
      <c r="N7" s="20">
        <f t="shared" si="2"/>
        <v>-100969</v>
      </c>
      <c r="O7" s="20"/>
      <c r="P7" s="25">
        <f>'[1]Formal Economy Populations'!C7</f>
        <v>153898384</v>
      </c>
      <c r="Q7" s="20">
        <f t="shared" si="3"/>
        <v>154421206</v>
      </c>
      <c r="R7" s="20">
        <f t="shared" si="4"/>
        <v>522822</v>
      </c>
      <c r="S7" s="20"/>
      <c r="T7" s="25">
        <f>'[1]Formal Economy Populations'!K7</f>
        <v>108729904</v>
      </c>
      <c r="U7" s="25">
        <v>81612.5546875</v>
      </c>
      <c r="V7" s="25">
        <v>102289.8203125</v>
      </c>
      <c r="W7" s="25">
        <v>37334.56640625</v>
      </c>
      <c r="X7" s="25">
        <v>365139.1875</v>
      </c>
      <c r="Y7" s="20">
        <f t="shared" si="5"/>
        <v>109316280.12890625</v>
      </c>
      <c r="Z7" s="25">
        <f t="shared" si="6"/>
        <v>586376.12890625</v>
      </c>
      <c r="AA7" s="25">
        <f>'[1]Formal Economy Populations'!L7</f>
        <v>45168480</v>
      </c>
      <c r="AB7" s="20">
        <f>Q7-Y7</f>
        <v>45104925.87109375</v>
      </c>
      <c r="AC7" s="25">
        <f>AB7-AA7</f>
        <v>-63554.12890625</v>
      </c>
    </row>
    <row r="8" spans="1:29" x14ac:dyDescent="0.2">
      <c r="A8">
        <v>2009</v>
      </c>
      <c r="B8" s="25">
        <f>'[1]Formal Economy Populations'!B8</f>
        <v>235687728</v>
      </c>
      <c r="C8" s="20"/>
      <c r="D8" s="25">
        <f>'[1]Formal Economy Populations'!F8</f>
        <v>139898928</v>
      </c>
      <c r="E8" s="25">
        <v>455035.625</v>
      </c>
      <c r="F8" s="25">
        <v>277269.875</v>
      </c>
      <c r="G8" s="25">
        <v>642862.375</v>
      </c>
      <c r="H8" s="68">
        <f t="shared" si="0"/>
        <v>1375167.875</v>
      </c>
      <c r="I8" s="68">
        <v>140819056</v>
      </c>
      <c r="J8" s="68">
        <f t="shared" si="1"/>
        <v>920128</v>
      </c>
      <c r="K8" s="20"/>
      <c r="L8" s="25">
        <f>'[1]Formal Economy Populations'!H8</f>
        <v>14050345</v>
      </c>
      <c r="M8" s="25">
        <v>13773075</v>
      </c>
      <c r="N8" s="20">
        <f t="shared" si="2"/>
        <v>-277270</v>
      </c>
      <c r="O8" s="20"/>
      <c r="P8" s="25">
        <f>'[1]Formal Economy Populations'!C8</f>
        <v>153949280</v>
      </c>
      <c r="Q8" s="20">
        <f t="shared" si="3"/>
        <v>154592131</v>
      </c>
      <c r="R8" s="20">
        <f t="shared" si="4"/>
        <v>642851</v>
      </c>
      <c r="S8" s="20"/>
      <c r="T8" s="25">
        <f>'[1]Formal Economy Populations'!K8</f>
        <v>102201288</v>
      </c>
      <c r="U8" s="25">
        <v>7325.9404296875</v>
      </c>
      <c r="V8" s="25">
        <v>138033.40625</v>
      </c>
      <c r="W8" s="25">
        <v>17346.662109375</v>
      </c>
      <c r="X8" s="25">
        <v>90855.875</v>
      </c>
      <c r="Y8" s="20">
        <f t="shared" si="5"/>
        <v>102454849.88378906</v>
      </c>
      <c r="Z8" s="25">
        <f t="shared" si="6"/>
        <v>253561.8837890625</v>
      </c>
      <c r="AA8" s="25">
        <f>'[1]Formal Economy Populations'!L8</f>
        <v>51747988</v>
      </c>
      <c r="AB8" s="20">
        <f t="shared" si="8"/>
        <v>52137281.116210938</v>
      </c>
      <c r="AC8" s="25">
        <f t="shared" si="7"/>
        <v>389293.1162109375</v>
      </c>
    </row>
    <row r="9" spans="1:29" x14ac:dyDescent="0.2">
      <c r="A9">
        <v>2010</v>
      </c>
      <c r="B9" s="25">
        <f>'[1]Formal Economy Populations'!B9</f>
        <v>237681232</v>
      </c>
      <c r="C9" s="20"/>
      <c r="D9" s="25">
        <f>'[1]Formal Economy Populations'!F9</f>
        <v>139036608</v>
      </c>
      <c r="E9" s="25">
        <v>606379.0625</v>
      </c>
      <c r="F9" s="25">
        <v>215830.828125</v>
      </c>
      <c r="G9" s="25">
        <v>528300.0625</v>
      </c>
      <c r="H9" s="68">
        <f t="shared" si="0"/>
        <v>1350509.953125</v>
      </c>
      <c r="I9" s="68">
        <v>139780736</v>
      </c>
      <c r="J9" s="68">
        <f t="shared" si="1"/>
        <v>744128</v>
      </c>
      <c r="K9" s="20"/>
      <c r="L9" s="25">
        <f>'[1]Formal Economy Populations'!H9</f>
        <v>14564907</v>
      </c>
      <c r="M9" s="25">
        <v>14349076</v>
      </c>
      <c r="N9" s="20">
        <f t="shared" si="2"/>
        <v>-215831</v>
      </c>
      <c r="O9" s="20"/>
      <c r="P9" s="25">
        <f>'[1]Formal Economy Populations'!C9</f>
        <v>153601520</v>
      </c>
      <c r="Q9" s="20">
        <f t="shared" si="3"/>
        <v>154129812</v>
      </c>
      <c r="R9" s="20">
        <f t="shared" si="4"/>
        <v>528292</v>
      </c>
      <c r="S9" s="20"/>
      <c r="T9" s="25">
        <f>'[1]Formal Economy Populations'!K9</f>
        <v>101338896</v>
      </c>
      <c r="U9" s="25">
        <v>75409.65625</v>
      </c>
      <c r="V9" s="25">
        <v>69395.2109375</v>
      </c>
      <c r="W9" s="25">
        <v>115479.2421875</v>
      </c>
      <c r="X9" s="25">
        <v>118104.53125</v>
      </c>
      <c r="Y9" s="20">
        <f t="shared" si="5"/>
        <v>101717284.640625</v>
      </c>
      <c r="Z9" s="25">
        <f t="shared" si="6"/>
        <v>378388.640625</v>
      </c>
      <c r="AA9" s="25">
        <f>'[1]Formal Economy Populations'!L9</f>
        <v>52262628</v>
      </c>
      <c r="AB9" s="20">
        <f t="shared" si="8"/>
        <v>52412527.359375</v>
      </c>
      <c r="AC9" s="25">
        <f t="shared" si="7"/>
        <v>149899.359375</v>
      </c>
    </row>
    <row r="10" spans="1:29" x14ac:dyDescent="0.2">
      <c r="A10">
        <v>2011</v>
      </c>
      <c r="B10" s="25">
        <f>'[1]Formal Economy Populations'!B10</f>
        <v>239476896</v>
      </c>
      <c r="C10" s="20"/>
      <c r="D10" s="25">
        <f>'[1]Formal Economy Populations'!F10</f>
        <v>139981312</v>
      </c>
      <c r="E10" s="25">
        <v>345684.5625</v>
      </c>
      <c r="F10" s="25">
        <v>314632.375</v>
      </c>
      <c r="G10" s="25">
        <v>437196.9375</v>
      </c>
      <c r="H10" s="68">
        <f t="shared" si="0"/>
        <v>1097513.875</v>
      </c>
      <c r="I10" s="68">
        <v>140733136</v>
      </c>
      <c r="J10" s="68">
        <f t="shared" si="1"/>
        <v>751824</v>
      </c>
      <c r="K10" s="20"/>
      <c r="L10" s="25">
        <f>'[1]Formal Economy Populations'!H10</f>
        <v>13472164</v>
      </c>
      <c r="M10" s="25">
        <v>13157532</v>
      </c>
      <c r="N10" s="20">
        <f t="shared" si="2"/>
        <v>-314632</v>
      </c>
      <c r="O10" s="20"/>
      <c r="P10" s="25">
        <f>'[1]Formal Economy Populations'!C10</f>
        <v>153453472</v>
      </c>
      <c r="Q10" s="20">
        <f t="shared" si="3"/>
        <v>153890668</v>
      </c>
      <c r="R10" s="20">
        <f t="shared" si="4"/>
        <v>437196</v>
      </c>
      <c r="S10" s="20"/>
      <c r="T10" s="25">
        <f>'[1]Formal Economy Populations'!K10</f>
        <v>101601104</v>
      </c>
      <c r="U10" s="25">
        <v>105090.7734375</v>
      </c>
      <c r="V10" s="25">
        <v>63826.48046875</v>
      </c>
      <c r="W10" s="25">
        <v>107333.8515625</v>
      </c>
      <c r="X10" s="25">
        <v>33015.07421875</v>
      </c>
      <c r="Y10" s="20">
        <f t="shared" si="5"/>
        <v>101910370.1796875</v>
      </c>
      <c r="Z10" s="25">
        <f t="shared" si="6"/>
        <v>309266.1796875</v>
      </c>
      <c r="AA10" s="25">
        <f>'[1]Formal Economy Populations'!L10</f>
        <v>51852368</v>
      </c>
      <c r="AB10" s="20">
        <f t="shared" si="8"/>
        <v>51980297.8203125</v>
      </c>
      <c r="AC10" s="25">
        <f t="shared" si="7"/>
        <v>127929.8203125</v>
      </c>
    </row>
    <row r="11" spans="1:29" x14ac:dyDescent="0.2">
      <c r="A11">
        <v>2012</v>
      </c>
      <c r="B11" s="25">
        <f>'[1]Formal Economy Populations'!B11</f>
        <v>243144976</v>
      </c>
      <c r="C11" s="20"/>
      <c r="D11" s="25">
        <f>'[1]Formal Economy Populations'!F11</f>
        <v>142502192</v>
      </c>
      <c r="E11" s="25">
        <v>562119.625</v>
      </c>
      <c r="F11" s="25">
        <v>78415.21875</v>
      </c>
      <c r="G11" s="25">
        <v>330232.9375</v>
      </c>
      <c r="H11" s="68">
        <f t="shared" si="0"/>
        <v>970767.78125</v>
      </c>
      <c r="I11" s="68">
        <v>142910848</v>
      </c>
      <c r="J11" s="68">
        <f t="shared" si="1"/>
        <v>408656</v>
      </c>
      <c r="K11" s="20"/>
      <c r="L11" s="25">
        <f>'[1]Formal Economy Populations'!H11</f>
        <v>12208026</v>
      </c>
      <c r="M11" s="25">
        <v>12129611</v>
      </c>
      <c r="N11" s="20">
        <f t="shared" si="2"/>
        <v>-78415</v>
      </c>
      <c r="O11" s="20"/>
      <c r="P11" s="25">
        <f>'[1]Formal Economy Populations'!C11</f>
        <v>154710224</v>
      </c>
      <c r="Q11" s="20">
        <f t="shared" si="3"/>
        <v>155040459</v>
      </c>
      <c r="R11" s="20">
        <f t="shared" si="4"/>
        <v>330235</v>
      </c>
      <c r="S11" s="20"/>
      <c r="T11" s="25">
        <f>'[1]Formal Economy Populations'!K11</f>
        <v>103248448</v>
      </c>
      <c r="U11" s="25">
        <v>78189.9453125</v>
      </c>
      <c r="V11" s="25">
        <v>22821.728515625</v>
      </c>
      <c r="W11" s="25">
        <v>0</v>
      </c>
      <c r="X11" s="25">
        <v>70352.5234375</v>
      </c>
      <c r="Y11" s="20">
        <f t="shared" si="5"/>
        <v>103419812.19726562</v>
      </c>
      <c r="Z11" s="25">
        <f t="shared" si="6"/>
        <v>171364.197265625</v>
      </c>
      <c r="AA11" s="25">
        <f>'[1]Formal Economy Populations'!L11</f>
        <v>51461780</v>
      </c>
      <c r="AB11" s="20">
        <f>Q11-Y11</f>
        <v>51620646.802734375</v>
      </c>
      <c r="AC11" s="25">
        <f t="shared" si="7"/>
        <v>158866.802734375</v>
      </c>
    </row>
    <row r="12" spans="1:29" x14ac:dyDescent="0.2">
      <c r="A12">
        <v>2013</v>
      </c>
      <c r="B12" s="25">
        <f>'[1]Formal Economy Populations'!B12</f>
        <v>245561504</v>
      </c>
      <c r="C12" s="20"/>
      <c r="D12" s="25">
        <f>'[1]Formal Economy Populations'!F12</f>
        <v>143943248</v>
      </c>
      <c r="E12" s="25">
        <v>334368.875</v>
      </c>
      <c r="F12" s="25">
        <v>107279.03125</v>
      </c>
      <c r="G12" s="25">
        <v>476032.71875</v>
      </c>
      <c r="H12" s="68">
        <f t="shared" si="0"/>
        <v>917680.625</v>
      </c>
      <c r="I12" s="68">
        <v>144526560</v>
      </c>
      <c r="J12" s="68">
        <f t="shared" si="1"/>
        <v>583312</v>
      </c>
      <c r="K12" s="20"/>
      <c r="L12" s="25">
        <f>'[1]Formal Economy Populations'!H12</f>
        <v>11242267</v>
      </c>
      <c r="M12" s="25">
        <v>11134988</v>
      </c>
      <c r="N12" s="20">
        <f t="shared" si="2"/>
        <v>-107279</v>
      </c>
      <c r="O12" s="20"/>
      <c r="P12" s="25">
        <f>'[1]Formal Economy Populations'!C12</f>
        <v>155185520</v>
      </c>
      <c r="Q12" s="20">
        <f t="shared" si="3"/>
        <v>155661548</v>
      </c>
      <c r="R12" s="20">
        <f t="shared" si="4"/>
        <v>476028</v>
      </c>
      <c r="S12" s="20"/>
      <c r="T12" s="25">
        <f>'[1]Formal Economy Populations'!K12</f>
        <v>105536128</v>
      </c>
      <c r="U12" s="25">
        <v>31709.921875</v>
      </c>
      <c r="V12" s="25">
        <v>0</v>
      </c>
      <c r="W12" s="25">
        <v>10491.76171875</v>
      </c>
      <c r="X12" s="25">
        <v>181520.59375</v>
      </c>
      <c r="Y12" s="20">
        <f t="shared" si="5"/>
        <v>105759850.27734375</v>
      </c>
      <c r="Z12" s="25">
        <f t="shared" si="6"/>
        <v>223722.27734375</v>
      </c>
      <c r="AA12" s="25">
        <f>'[1]Formal Economy Populations'!L12</f>
        <v>49649396</v>
      </c>
      <c r="AB12" s="20">
        <f t="shared" si="8"/>
        <v>49901697.72265625</v>
      </c>
      <c r="AC12" s="25">
        <f t="shared" si="7"/>
        <v>252301.72265625</v>
      </c>
    </row>
    <row r="13" spans="1:29" x14ac:dyDescent="0.2">
      <c r="A13">
        <v>2014</v>
      </c>
      <c r="B13" s="25">
        <f>'[1]Formal Economy Populations'!B13</f>
        <v>247841664</v>
      </c>
      <c r="C13" s="20"/>
      <c r="D13" s="25">
        <f>'[1]Formal Economy Populations'!F13</f>
        <v>146299632</v>
      </c>
      <c r="E13" s="25">
        <v>249496.609375</v>
      </c>
      <c r="F13" s="25">
        <v>129811.203125</v>
      </c>
      <c r="G13" s="25">
        <v>438702.34375</v>
      </c>
      <c r="H13" s="68">
        <f t="shared" si="0"/>
        <v>818010.15625</v>
      </c>
      <c r="I13" s="68">
        <v>146868144</v>
      </c>
      <c r="J13" s="68">
        <f t="shared" si="1"/>
        <v>568512</v>
      </c>
      <c r="K13" s="20"/>
      <c r="L13" s="25">
        <f>'[1]Formal Economy Populations'!H13</f>
        <v>9323648</v>
      </c>
      <c r="M13" s="25">
        <v>9193837</v>
      </c>
      <c r="N13" s="20">
        <f t="shared" si="2"/>
        <v>-129811</v>
      </c>
      <c r="O13" s="20"/>
      <c r="P13" s="25">
        <f>'[1]Formal Economy Populations'!C13</f>
        <v>155623280</v>
      </c>
      <c r="Q13" s="20">
        <f t="shared" si="3"/>
        <v>156061981</v>
      </c>
      <c r="R13" s="20">
        <f t="shared" si="4"/>
        <v>438701</v>
      </c>
      <c r="S13" s="20"/>
      <c r="T13" s="25">
        <f>'[1]Formal Economy Populations'!K13</f>
        <v>107644088</v>
      </c>
      <c r="U13" s="25">
        <v>0</v>
      </c>
      <c r="V13" s="25">
        <v>73952.578125</v>
      </c>
      <c r="W13" s="25">
        <v>33162.953125</v>
      </c>
      <c r="X13" s="25">
        <v>146231.65625</v>
      </c>
      <c r="Y13" s="20">
        <f t="shared" si="5"/>
        <v>107897435.1875</v>
      </c>
      <c r="Z13" s="25">
        <f t="shared" si="6"/>
        <v>253347.1875</v>
      </c>
      <c r="AA13" s="25">
        <f>'[1]Formal Economy Populations'!L13</f>
        <v>47979188</v>
      </c>
      <c r="AB13" s="20">
        <f>Q13-Y13</f>
        <v>48164545.8125</v>
      </c>
      <c r="AC13" s="25">
        <f t="shared" si="7"/>
        <v>185357.8125</v>
      </c>
    </row>
    <row r="14" spans="1:29" x14ac:dyDescent="0.2">
      <c r="A14">
        <v>2015</v>
      </c>
      <c r="B14" s="25">
        <f>'[1]Formal Economy Populations'!B14</f>
        <v>250673568</v>
      </c>
      <c r="C14" s="20"/>
      <c r="D14" s="25">
        <f>'[1]Formal Economy Populations'!F14</f>
        <v>148769136</v>
      </c>
      <c r="E14" s="25">
        <v>378918.6875</v>
      </c>
      <c r="F14" s="25">
        <v>107726.6640625</v>
      </c>
      <c r="G14" s="25">
        <v>827513.625</v>
      </c>
      <c r="H14" s="68">
        <f t="shared" si="0"/>
        <v>1314158.9765625</v>
      </c>
      <c r="I14" s="68">
        <v>149704384</v>
      </c>
      <c r="J14" s="68">
        <f t="shared" si="1"/>
        <v>935248</v>
      </c>
      <c r="K14" s="20"/>
      <c r="L14" s="25">
        <f>'[1]Formal Economy Populations'!H14</f>
        <v>8039049.5</v>
      </c>
      <c r="M14" s="25">
        <v>7931323</v>
      </c>
      <c r="N14" s="20">
        <f t="shared" si="2"/>
        <v>-107726.5</v>
      </c>
      <c r="O14" s="20"/>
      <c r="P14" s="25">
        <f>'[1]Formal Economy Populations'!C14</f>
        <v>156808192</v>
      </c>
      <c r="Q14" s="20">
        <f t="shared" si="3"/>
        <v>157635707</v>
      </c>
      <c r="R14" s="20">
        <f t="shared" si="4"/>
        <v>827515</v>
      </c>
      <c r="S14" s="20"/>
      <c r="T14" s="25">
        <f>'[1]Formal Economy Populations'!K14</f>
        <v>111398504</v>
      </c>
      <c r="U14" s="25">
        <v>62998.796875</v>
      </c>
      <c r="V14" s="25">
        <v>0</v>
      </c>
      <c r="W14" s="25">
        <v>4987.31201171875</v>
      </c>
      <c r="X14" s="25">
        <v>42493.26171875</v>
      </c>
      <c r="Y14" s="20">
        <f t="shared" si="5"/>
        <v>111508983.37060547</v>
      </c>
      <c r="Z14" s="25">
        <f t="shared" si="6"/>
        <v>110479.37060546875</v>
      </c>
      <c r="AA14" s="25">
        <f>'[1]Formal Economy Populations'!L14</f>
        <v>45409688</v>
      </c>
      <c r="AB14" s="20">
        <f t="shared" si="8"/>
        <v>46126723.629394531</v>
      </c>
      <c r="AC14" s="25">
        <f t="shared" si="7"/>
        <v>717035.62939453125</v>
      </c>
    </row>
    <row r="15" spans="1:29" x14ac:dyDescent="0.2">
      <c r="A15">
        <v>2016</v>
      </c>
      <c r="B15" s="25">
        <f>'[1]Formal Economy Populations'!B15</f>
        <v>253413360</v>
      </c>
      <c r="C15" s="20"/>
      <c r="D15" s="25">
        <f>'[1]Formal Economy Populations'!F15</f>
        <v>151558368</v>
      </c>
      <c r="E15" s="25">
        <v>809120.8125</v>
      </c>
      <c r="F15" s="25">
        <v>82891.5390625</v>
      </c>
      <c r="G15" s="25">
        <v>590178.5</v>
      </c>
      <c r="H15" s="68">
        <f t="shared" si="0"/>
        <v>1482190.8515625</v>
      </c>
      <c r="I15" s="68">
        <v>152231440</v>
      </c>
      <c r="J15" s="68">
        <f t="shared" si="1"/>
        <v>673072</v>
      </c>
      <c r="K15" s="20"/>
      <c r="L15" s="25">
        <f>'[1]Formal Economy Populations'!H15</f>
        <v>7589184.5</v>
      </c>
      <c r="M15" s="25">
        <v>7506293</v>
      </c>
      <c r="N15" s="20">
        <f t="shared" si="2"/>
        <v>-82891.5</v>
      </c>
      <c r="O15" s="20"/>
      <c r="P15" s="25">
        <f>'[1]Formal Economy Populations'!C15</f>
        <v>159147568</v>
      </c>
      <c r="Q15" s="20">
        <f t="shared" si="3"/>
        <v>159737733</v>
      </c>
      <c r="R15" s="20">
        <f t="shared" si="4"/>
        <v>590165</v>
      </c>
      <c r="S15" s="20"/>
      <c r="T15" s="25">
        <f>'[1]Formal Economy Populations'!K15</f>
        <v>114876952</v>
      </c>
      <c r="U15" s="25">
        <v>21820.470703125</v>
      </c>
      <c r="V15" s="25">
        <v>43569.6875</v>
      </c>
      <c r="W15" s="25">
        <v>12466.6533203125</v>
      </c>
      <c r="X15" s="25">
        <v>92573.140625</v>
      </c>
      <c r="Y15" s="20">
        <f t="shared" si="5"/>
        <v>115047381.95214844</v>
      </c>
      <c r="Z15" s="25">
        <f t="shared" si="6"/>
        <v>170429.9521484375</v>
      </c>
      <c r="AA15" s="25">
        <f>'[1]Formal Economy Populations'!L15</f>
        <v>44270620</v>
      </c>
      <c r="AB15" s="20">
        <f t="shared" si="8"/>
        <v>44690351.047851562</v>
      </c>
      <c r="AC15" s="25">
        <f t="shared" si="7"/>
        <v>419731.0478515625</v>
      </c>
    </row>
    <row r="16" spans="1:29" x14ac:dyDescent="0.2">
      <c r="A16">
        <v>2017</v>
      </c>
      <c r="B16" s="25">
        <f>'[1]Formal Economy Populations'!B16</f>
        <v>254993712</v>
      </c>
      <c r="C16" s="20"/>
      <c r="D16" s="25">
        <f>'[1]Formal Economy Populations'!F16</f>
        <v>153473920</v>
      </c>
      <c r="E16" s="25">
        <v>446751.875</v>
      </c>
      <c r="F16" s="25">
        <v>118462.8984375</v>
      </c>
      <c r="G16" s="25">
        <v>503693.28125</v>
      </c>
      <c r="H16" s="68">
        <f t="shared" si="0"/>
        <v>1068908.0546875</v>
      </c>
      <c r="I16" s="68">
        <v>154096080</v>
      </c>
      <c r="J16" s="68">
        <f t="shared" si="1"/>
        <v>622160</v>
      </c>
      <c r="K16" s="20"/>
      <c r="L16" s="25">
        <f>'[1]Formal Economy Populations'!H16</f>
        <v>6786576</v>
      </c>
      <c r="M16" s="25">
        <v>6668113</v>
      </c>
      <c r="N16" s="20">
        <f t="shared" si="2"/>
        <v>-118463</v>
      </c>
      <c r="O16" s="20"/>
      <c r="P16" s="25">
        <f>'[1]Formal Economy Populations'!C16</f>
        <v>160260496</v>
      </c>
      <c r="Q16" s="20">
        <f t="shared" si="3"/>
        <v>160764193</v>
      </c>
      <c r="R16" s="20">
        <f t="shared" si="4"/>
        <v>503697</v>
      </c>
      <c r="S16" s="20"/>
      <c r="T16" s="25">
        <f>'[1]Formal Economy Populations'!K16</f>
        <v>118018808</v>
      </c>
      <c r="U16" s="25">
        <v>0</v>
      </c>
      <c r="V16" s="25">
        <v>103272.3671875</v>
      </c>
      <c r="W16" s="25">
        <v>23158.560546875</v>
      </c>
      <c r="X16" s="25">
        <v>12085.244140625</v>
      </c>
      <c r="Y16" s="20">
        <f t="shared" si="5"/>
        <v>118157324.171875</v>
      </c>
      <c r="Z16" s="25">
        <f t="shared" si="6"/>
        <v>138516.171875</v>
      </c>
      <c r="AA16" s="25">
        <f>'[1]Formal Economy Populations'!L16</f>
        <v>42241684</v>
      </c>
      <c r="AB16" s="20">
        <f t="shared" si="8"/>
        <v>42606868.828125</v>
      </c>
      <c r="AC16" s="25">
        <f t="shared" si="7"/>
        <v>365184.828125</v>
      </c>
    </row>
    <row r="17" spans="1:29" x14ac:dyDescent="0.2">
      <c r="A17">
        <v>2018</v>
      </c>
      <c r="B17" s="25">
        <f>'[1]Formal Economy Populations'!B17</f>
        <v>257673152</v>
      </c>
      <c r="C17" s="20"/>
      <c r="D17" s="25">
        <f>'[1]Formal Economy Populations'!F17</f>
        <v>155624592</v>
      </c>
      <c r="E17" s="25">
        <v>133887.6875</v>
      </c>
      <c r="F17" s="25">
        <v>49904.10546875</v>
      </c>
      <c r="G17" s="25">
        <v>662972.9375</v>
      </c>
      <c r="H17" s="68">
        <f t="shared" si="0"/>
        <v>846764.73046875</v>
      </c>
      <c r="I17" s="68">
        <v>156337472</v>
      </c>
      <c r="J17" s="68">
        <f t="shared" si="1"/>
        <v>712880</v>
      </c>
      <c r="K17" s="20"/>
      <c r="L17" s="25">
        <f>'[1]Formal Economy Populations'!H17</f>
        <v>6129546.5</v>
      </c>
      <c r="M17" s="25">
        <v>6079642.5</v>
      </c>
      <c r="N17" s="20">
        <f t="shared" si="2"/>
        <v>-49904</v>
      </c>
      <c r="O17" s="20"/>
      <c r="P17" s="25">
        <f>'[1]Formal Economy Populations'!C17</f>
        <v>161754128</v>
      </c>
      <c r="Q17" s="20">
        <f t="shared" si="3"/>
        <v>162417114.5</v>
      </c>
      <c r="R17" s="20">
        <f t="shared" si="4"/>
        <v>662986.5</v>
      </c>
      <c r="S17" s="20"/>
      <c r="T17" s="25">
        <f>'[1]Formal Economy Populations'!K17</f>
        <v>118774736</v>
      </c>
      <c r="U17" s="25">
        <v>7408.16552734375</v>
      </c>
      <c r="V17" s="25">
        <v>16864.03125</v>
      </c>
      <c r="W17" s="25">
        <v>0</v>
      </c>
      <c r="X17" s="25">
        <v>99148.46875</v>
      </c>
      <c r="Y17" s="20">
        <f t="shared" si="5"/>
        <v>118898156.66552734</v>
      </c>
      <c r="Z17" s="25">
        <f t="shared" si="6"/>
        <v>123420.66552734375</v>
      </c>
      <c r="AA17" s="25">
        <f>'[1]Formal Economy Populations'!L17</f>
        <v>42979388</v>
      </c>
      <c r="AB17" s="20">
        <f>Q17-Y17</f>
        <v>43518957.834472656</v>
      </c>
      <c r="AC17" s="25">
        <f t="shared" si="7"/>
        <v>539569.83447265625</v>
      </c>
    </row>
    <row r="18" spans="1:29" x14ac:dyDescent="0.2">
      <c r="A18">
        <v>2019</v>
      </c>
      <c r="B18" s="25">
        <f>'[1]Formal Economy Populations'!B18</f>
        <v>259074448</v>
      </c>
      <c r="C18" s="20"/>
      <c r="D18" s="25">
        <f>'[1]Formal Economy Populations'!F18</f>
        <v>157709600</v>
      </c>
      <c r="E18" s="25">
        <v>707551.5625</v>
      </c>
      <c r="F18" s="25">
        <v>112616.125</v>
      </c>
      <c r="G18" s="25">
        <v>326829.5625</v>
      </c>
      <c r="H18" s="68">
        <f t="shared" si="0"/>
        <v>1146997.25</v>
      </c>
      <c r="I18" s="68">
        <v>158149040</v>
      </c>
      <c r="J18" s="68">
        <f t="shared" si="1"/>
        <v>439440</v>
      </c>
      <c r="K18" s="20"/>
      <c r="L18" s="25">
        <f>'[1]Formal Economy Populations'!H18</f>
        <v>5791715.5</v>
      </c>
      <c r="M18" s="25">
        <v>5679099.5</v>
      </c>
      <c r="N18" s="20">
        <f t="shared" si="2"/>
        <v>-112616</v>
      </c>
      <c r="O18" s="20"/>
      <c r="P18" s="25">
        <f>'[1]Formal Economy Populations'!C18</f>
        <v>163501328</v>
      </c>
      <c r="Q18" s="20">
        <f t="shared" si="3"/>
        <v>163828139.5</v>
      </c>
      <c r="R18" s="20">
        <f t="shared" si="4"/>
        <v>326811.5</v>
      </c>
      <c r="S18" s="20"/>
      <c r="T18" s="25">
        <f>'[1]Formal Economy Populations'!K18</f>
        <v>122566736</v>
      </c>
      <c r="U18" s="25">
        <v>17258.06640625</v>
      </c>
      <c r="V18" s="25">
        <v>141222.9375</v>
      </c>
      <c r="W18" s="25">
        <v>83150.109375</v>
      </c>
      <c r="X18" s="25">
        <v>68037.109375</v>
      </c>
      <c r="Y18" s="20">
        <f t="shared" si="5"/>
        <v>122876404.22265625</v>
      </c>
      <c r="Z18" s="25">
        <f t="shared" si="6"/>
        <v>309668.22265625</v>
      </c>
      <c r="AA18" s="25">
        <f>'[1]Formal Economy Populations'!L18</f>
        <v>40934596</v>
      </c>
      <c r="AB18" s="20">
        <f t="shared" si="8"/>
        <v>40951735.27734375</v>
      </c>
      <c r="AC18" s="25">
        <f t="shared" si="7"/>
        <v>17139.27734375</v>
      </c>
    </row>
    <row r="19" spans="1:29" x14ac:dyDescent="0.2">
      <c r="A19">
        <v>2020</v>
      </c>
      <c r="B19" s="25">
        <f>'[1]Formal Economy Populations'!B19</f>
        <v>260233712</v>
      </c>
      <c r="C19" s="20"/>
      <c r="D19" s="25">
        <f>'[1]Formal Economy Populations'!F19</f>
        <v>147719888</v>
      </c>
      <c r="E19" s="25">
        <v>651078.9375</v>
      </c>
      <c r="F19" s="25">
        <v>34779.17578125</v>
      </c>
      <c r="G19" s="25">
        <v>569735.75</v>
      </c>
      <c r="H19" s="68">
        <f t="shared" si="0"/>
        <v>1255593.86328125</v>
      </c>
      <c r="I19" s="68">
        <v>148324400</v>
      </c>
      <c r="J19" s="68">
        <f t="shared" si="1"/>
        <v>604512</v>
      </c>
      <c r="K19" s="20"/>
      <c r="L19" s="25">
        <f>'[1]Formal Economy Populations'!H19</f>
        <v>12958948</v>
      </c>
      <c r="M19" s="25">
        <v>12924169</v>
      </c>
      <c r="N19" s="20">
        <f t="shared" si="2"/>
        <v>-34779</v>
      </c>
      <c r="O19" s="20"/>
      <c r="P19" s="25">
        <f>'[1]Formal Economy Populations'!C19</f>
        <v>160678832</v>
      </c>
      <c r="Q19" s="20">
        <f t="shared" si="3"/>
        <v>161248569</v>
      </c>
      <c r="R19" s="20">
        <f t="shared" si="4"/>
        <v>569737</v>
      </c>
      <c r="S19" s="20"/>
      <c r="T19" s="25">
        <f>'[1]Formal Economy Populations'!K19</f>
        <v>114258168</v>
      </c>
      <c r="U19" s="25">
        <v>85708.453125</v>
      </c>
      <c r="V19" s="25">
        <v>100095.8046875</v>
      </c>
      <c r="W19" s="25">
        <v>34779.17578125</v>
      </c>
      <c r="X19" s="25">
        <v>12708.064453125</v>
      </c>
      <c r="Y19" s="20">
        <f t="shared" si="5"/>
        <v>114491459.49804688</v>
      </c>
      <c r="Z19" s="25">
        <f t="shared" si="6"/>
        <v>233291.498046875</v>
      </c>
      <c r="AA19" s="25">
        <f>'[1]Formal Economy Populations'!L19</f>
        <v>46420664</v>
      </c>
      <c r="AB19" s="20">
        <f t="shared" si="8"/>
        <v>46757109.501953125</v>
      </c>
      <c r="AC19" s="25">
        <f t="shared" si="7"/>
        <v>336445.501953125</v>
      </c>
    </row>
    <row r="20" spans="1:29" x14ac:dyDescent="0.2">
      <c r="A20">
        <v>2021</v>
      </c>
      <c r="B20" s="25">
        <f>'[1]Formal Economy Populations'!B20</f>
        <v>261307888</v>
      </c>
      <c r="C20" s="20"/>
      <c r="D20" s="25">
        <f>'[1]Formal Economy Populations'!F20</f>
        <v>152530144</v>
      </c>
      <c r="E20" s="25">
        <v>463025.8125</v>
      </c>
      <c r="F20" s="25">
        <v>117384.9375</v>
      </c>
      <c r="G20" s="25">
        <v>602212.4375</v>
      </c>
      <c r="H20" s="68">
        <f t="shared" si="0"/>
        <v>1182623.1875</v>
      </c>
      <c r="I20" s="68">
        <v>153249744</v>
      </c>
      <c r="J20" s="68">
        <f t="shared" si="1"/>
        <v>719600</v>
      </c>
      <c r="K20" s="20"/>
      <c r="L20" s="25">
        <f>'[1]Formal Economy Populations'!H20</f>
        <v>8350416.5</v>
      </c>
      <c r="M20" s="25">
        <v>8233031.5</v>
      </c>
      <c r="N20" s="20">
        <f>M20-L20</f>
        <v>-117385</v>
      </c>
      <c r="O20" s="20"/>
      <c r="P20" s="25">
        <f>'[1]Formal Economy Populations'!C20</f>
        <v>160880560</v>
      </c>
      <c r="Q20" s="20">
        <f>I20+M20</f>
        <v>161482775.5</v>
      </c>
      <c r="R20" s="20">
        <f t="shared" si="4"/>
        <v>602215.5</v>
      </c>
      <c r="S20" s="20"/>
      <c r="T20" s="25">
        <f>'[1]Formal Economy Populations'!K20</f>
        <v>120165168</v>
      </c>
      <c r="U20" s="25">
        <v>0</v>
      </c>
      <c r="V20" s="25">
        <v>0</v>
      </c>
      <c r="W20" s="25">
        <v>101976.390625</v>
      </c>
      <c r="X20" s="25">
        <v>205125.171875</v>
      </c>
      <c r="Y20" s="20">
        <f t="shared" si="5"/>
        <v>120472269.5625</v>
      </c>
      <c r="Z20" s="25">
        <f>Y20-T20</f>
        <v>307101.5625</v>
      </c>
      <c r="AA20" s="25">
        <f>'[1]Formal Economy Populations'!L20</f>
        <v>40715396</v>
      </c>
      <c r="AB20" s="20">
        <f t="shared" si="8"/>
        <v>41010505.9375</v>
      </c>
      <c r="AC20" s="25">
        <f t="shared" si="7"/>
        <v>295109.9375</v>
      </c>
    </row>
    <row r="21" spans="1:29" x14ac:dyDescent="0.2">
      <c r="A21">
        <v>2022</v>
      </c>
      <c r="B21" s="25">
        <f>'[1]Formal Economy Populations'!B21</f>
        <v>263879472</v>
      </c>
      <c r="C21" s="20"/>
      <c r="D21" s="25">
        <f>'[1]Formal Economy Populations'!F21</f>
        <v>158033248</v>
      </c>
      <c r="E21" s="25">
        <v>364641.15625</v>
      </c>
      <c r="F21" s="25">
        <v>30122.44921875</v>
      </c>
      <c r="G21" s="25">
        <v>434945.0625</v>
      </c>
      <c r="H21" s="68">
        <f t="shared" si="0"/>
        <v>829708.66796875</v>
      </c>
      <c r="I21" s="68">
        <v>158498320</v>
      </c>
      <c r="J21" s="68">
        <f t="shared" si="1"/>
        <v>465072</v>
      </c>
      <c r="K21" s="20"/>
      <c r="L21" s="25">
        <f>'[1]Formal Economy Populations'!H21</f>
        <v>5825852</v>
      </c>
      <c r="M21" s="25">
        <v>5795729.5</v>
      </c>
      <c r="N21" s="20">
        <f t="shared" si="2"/>
        <v>-30122.5</v>
      </c>
      <c r="O21" s="20"/>
      <c r="P21" s="25">
        <f>'[1]Formal Economy Populations'!C21</f>
        <v>163859104</v>
      </c>
      <c r="Q21" s="20">
        <f>I21+M21</f>
        <v>164294049.5</v>
      </c>
      <c r="R21" s="20">
        <f>Q21-P21</f>
        <v>434945.5</v>
      </c>
      <c r="S21" s="20"/>
      <c r="T21" s="25">
        <f>'[1]Formal Economy Populations'!K21</f>
        <v>125545424</v>
      </c>
      <c r="U21" s="25">
        <v>55757.57421875</v>
      </c>
      <c r="V21" s="25">
        <v>56644.2421875</v>
      </c>
      <c r="W21" s="25">
        <v>0</v>
      </c>
      <c r="X21" s="25">
        <v>235511.046875</v>
      </c>
      <c r="Y21" s="20">
        <f t="shared" si="5"/>
        <v>125893336.86328125</v>
      </c>
      <c r="Z21" s="25">
        <f>Y21-T21</f>
        <v>347912.86328125</v>
      </c>
      <c r="AA21" s="25">
        <f>'[1]Formal Economy Populations'!L21</f>
        <v>38313680</v>
      </c>
      <c r="AB21" s="20">
        <f>Q21-Y21</f>
        <v>38400712.63671875</v>
      </c>
      <c r="AC21" s="25">
        <f>AB21-AA21</f>
        <v>87032.63671875</v>
      </c>
    </row>
    <row r="22" spans="1:29" x14ac:dyDescent="0.2">
      <c r="A22">
        <v>2023</v>
      </c>
      <c r="B22" s="25">
        <f>'[1]Formal Economy Populations'!B22</f>
        <v>266831216</v>
      </c>
      <c r="C22" s="20"/>
      <c r="D22" s="25">
        <f>'[1]Formal Economy Populations'!F22</f>
        <v>161364592</v>
      </c>
      <c r="E22" s="25">
        <v>487485.78125</v>
      </c>
      <c r="F22" s="25">
        <v>219509.484375</v>
      </c>
      <c r="G22" s="25">
        <v>677086.1875</v>
      </c>
      <c r="H22" s="68">
        <f>E22+F22+G22</f>
        <v>1384081.453125</v>
      </c>
      <c r="I22" s="68">
        <v>162261184</v>
      </c>
      <c r="J22" s="68">
        <f t="shared" si="1"/>
        <v>896592</v>
      </c>
      <c r="K22" s="20"/>
      <c r="L22" s="25">
        <f>'[1]Formal Economy Populations'!H22</f>
        <v>5785582.5</v>
      </c>
      <c r="M22" s="20">
        <v>5566073</v>
      </c>
      <c r="N22" s="20">
        <f t="shared" si="2"/>
        <v>-219509.5</v>
      </c>
      <c r="O22" s="20"/>
      <c r="P22" s="25">
        <f>'[1]Formal Economy Populations'!C22</f>
        <v>167150160</v>
      </c>
      <c r="Q22" s="20">
        <f>I22+M22</f>
        <v>167827257</v>
      </c>
      <c r="R22" s="20">
        <f>Q22-P22</f>
        <v>677097</v>
      </c>
      <c r="S22" s="20"/>
      <c r="T22" s="25">
        <f>'[1]Formal Economy Populations'!K22</f>
        <v>128089112</v>
      </c>
      <c r="U22" s="25">
        <v>10447.8798828125</v>
      </c>
      <c r="V22" s="25">
        <v>49860.375</v>
      </c>
      <c r="W22" s="25">
        <v>0</v>
      </c>
      <c r="X22" s="25">
        <v>97138.671875</v>
      </c>
      <c r="Y22" s="20">
        <f t="shared" si="5"/>
        <v>128246558.92675781</v>
      </c>
      <c r="Z22" s="25">
        <f>Y22-T22</f>
        <v>157446.9267578125</v>
      </c>
      <c r="AA22" s="25">
        <f>'[1]Formal Economy Populations'!L22</f>
        <v>39061052</v>
      </c>
      <c r="AB22" s="20">
        <f>Q22-Y22</f>
        <v>39580698.073242188</v>
      </c>
      <c r="AC22" s="25">
        <f>AB22-AA22</f>
        <v>519646.0732421875</v>
      </c>
    </row>
    <row r="23" spans="1:29" x14ac:dyDescent="0.2">
      <c r="A23">
        <v>2024</v>
      </c>
      <c r="B23" s="25">
        <f>'[1]Formal Economy Populations'!B23</f>
        <v>268475424</v>
      </c>
      <c r="C23" s="20"/>
      <c r="D23" s="25">
        <f>'[1]Formal Economy Populations'!F23</f>
        <v>161211792</v>
      </c>
      <c r="E23" s="25">
        <v>269090.65625</v>
      </c>
      <c r="F23" s="25">
        <v>16950.466796875</v>
      </c>
      <c r="G23" s="25">
        <v>382000.15625</v>
      </c>
      <c r="H23" s="68">
        <f>E23+F23+G23</f>
        <v>668041.279296875</v>
      </c>
      <c r="I23" s="20">
        <v>161610736</v>
      </c>
      <c r="J23" s="68">
        <f>I23-D23</f>
        <v>398944</v>
      </c>
      <c r="K23" s="20"/>
      <c r="L23" s="25">
        <f>'[1]Formal Economy Populations'!H23</f>
        <v>6623849.5</v>
      </c>
      <c r="M23" s="20">
        <v>6606899</v>
      </c>
      <c r="N23" s="20">
        <f t="shared" si="2"/>
        <v>-16950.5</v>
      </c>
      <c r="O23" s="20"/>
      <c r="P23" s="25">
        <f>'[1]Formal Economy Populations'!C23</f>
        <v>167835632</v>
      </c>
      <c r="Q23" s="20">
        <f>I23+M23</f>
        <v>168217635</v>
      </c>
      <c r="R23" s="20">
        <f>Q23-P23</f>
        <v>382003</v>
      </c>
      <c r="S23" s="20"/>
      <c r="T23" s="25">
        <f>'[1]Formal Economy Populations'!K23</f>
        <v>126894664</v>
      </c>
      <c r="U23" s="20">
        <v>87186.4375</v>
      </c>
      <c r="V23" s="20">
        <v>60316.71875</v>
      </c>
      <c r="W23" s="20">
        <v>0</v>
      </c>
      <c r="X23" s="20">
        <v>20620.85546875</v>
      </c>
      <c r="Y23" s="20">
        <f t="shared" si="5"/>
        <v>127062788.01171875</v>
      </c>
      <c r="Z23" s="25">
        <f>Y23-T23</f>
        <v>168124.01171875</v>
      </c>
      <c r="AA23" s="25">
        <f>'[1]Formal Economy Populations'!L23</f>
        <v>40940968</v>
      </c>
      <c r="AB23" s="20">
        <f>Q23-Y23</f>
        <v>41154846.98828125</v>
      </c>
      <c r="AC23" s="25">
        <f>AB23-AA23</f>
        <v>213878.98828125</v>
      </c>
    </row>
    <row r="24" spans="1:29" x14ac:dyDescent="0.2">
      <c r="B24" s="25"/>
      <c r="C24" s="20"/>
      <c r="D24" s="25"/>
      <c r="E24" s="25"/>
      <c r="F24" s="25"/>
      <c r="G24" s="25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x14ac:dyDescent="0.2">
      <c r="B25" s="20"/>
      <c r="C25" s="20"/>
      <c r="D25" s="20"/>
      <c r="E25" s="20"/>
      <c r="F25" s="20"/>
      <c r="G25" s="20" t="s">
        <v>75</v>
      </c>
      <c r="H25" s="20">
        <f>AVERAGE(H2:H23)</f>
        <v>1131485.7969637783</v>
      </c>
      <c r="I25" s="20"/>
      <c r="J25" s="20">
        <f>AVERAGE(J2:J23)</f>
        <v>626805.81818181823</v>
      </c>
      <c r="K25" s="20"/>
      <c r="L25" s="20"/>
      <c r="M25" s="20"/>
      <c r="N25" s="20"/>
      <c r="O25" s="20"/>
      <c r="P25" s="20"/>
      <c r="Q25" s="20" t="s">
        <v>75</v>
      </c>
      <c r="R25" s="20">
        <f>AVERAGE(R2:R23)</f>
        <v>498288.11363636365</v>
      </c>
      <c r="S25" s="20"/>
      <c r="T25" s="20"/>
      <c r="U25" s="20"/>
      <c r="V25" s="20"/>
      <c r="W25" s="20"/>
      <c r="X25" s="20"/>
      <c r="Y25" s="20" t="s">
        <v>75</v>
      </c>
      <c r="Z25" s="20">
        <f>AVERAGE(Z2:Z23)</f>
        <v>249705.65567294034</v>
      </c>
      <c r="AA25" s="20"/>
      <c r="AB25" s="20"/>
      <c r="AC25" s="20">
        <f>AVERAGE(AC2:AC23)</f>
        <v>248581.54887251419</v>
      </c>
    </row>
    <row r="26" spans="1:29" x14ac:dyDescent="0.2">
      <c r="B26" s="20"/>
      <c r="C26" s="20"/>
      <c r="D26" s="20"/>
      <c r="E26" s="20"/>
      <c r="F26" s="20"/>
      <c r="G26" s="20" t="s">
        <v>76</v>
      </c>
      <c r="H26" s="20">
        <f>MIN(H2:H23)</f>
        <v>668041.279296875</v>
      </c>
      <c r="I26" s="20"/>
      <c r="J26" s="20">
        <f>MIN(J2:J23)</f>
        <v>398944</v>
      </c>
      <c r="K26" s="20"/>
      <c r="L26" s="20"/>
      <c r="M26" s="20"/>
      <c r="N26" s="20"/>
      <c r="O26" s="20"/>
      <c r="P26" s="20"/>
      <c r="Q26" s="20" t="s">
        <v>76</v>
      </c>
      <c r="R26" s="20">
        <f>MIN(R2:R23)</f>
        <v>326811.5</v>
      </c>
      <c r="S26" s="20"/>
      <c r="T26" s="20"/>
      <c r="U26" s="20"/>
      <c r="V26" s="20"/>
      <c r="W26" s="20"/>
      <c r="X26" s="20"/>
      <c r="Y26" s="20" t="s">
        <v>76</v>
      </c>
      <c r="Z26" s="20">
        <f>MIN(Z2:Z23)</f>
        <v>85251.939453125</v>
      </c>
      <c r="AA26" s="20"/>
      <c r="AB26" s="20"/>
      <c r="AC26" s="20">
        <f>MIN(AC2:AC23)</f>
        <v>-63554.12890625</v>
      </c>
    </row>
    <row r="27" spans="1:29" x14ac:dyDescent="0.2">
      <c r="B27" s="20"/>
      <c r="C27" s="20"/>
      <c r="D27" s="20"/>
      <c r="E27" s="4"/>
      <c r="F27" s="4"/>
      <c r="G27" s="20" t="s">
        <v>77</v>
      </c>
      <c r="H27" s="20">
        <f>MAX(H2:H23)</f>
        <v>1512008.9140625</v>
      </c>
      <c r="I27" s="20"/>
      <c r="J27" s="20">
        <f>MAX(J2:J23)</f>
        <v>935248</v>
      </c>
      <c r="K27" s="20"/>
      <c r="L27" s="20"/>
      <c r="M27" s="20"/>
      <c r="N27" s="20"/>
      <c r="O27" s="20"/>
      <c r="P27" s="20"/>
      <c r="Q27" s="20" t="s">
        <v>77</v>
      </c>
      <c r="R27" s="20">
        <f>MAX(R2:R23)</f>
        <v>827515</v>
      </c>
      <c r="S27" s="20"/>
      <c r="T27" s="20"/>
      <c r="U27" s="20"/>
      <c r="V27" s="20"/>
      <c r="W27" s="20"/>
      <c r="X27" s="20"/>
      <c r="Y27" s="20" t="s">
        <v>77</v>
      </c>
      <c r="Z27" s="20">
        <f>MAX(Z2:Z23)</f>
        <v>586376.12890625</v>
      </c>
      <c r="AA27" s="20"/>
      <c r="AB27" s="20"/>
      <c r="AC27" s="20">
        <f>MAX(AC2:AC23)</f>
        <v>717035.62939453125</v>
      </c>
    </row>
    <row r="28" spans="1:29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 t="s">
        <v>155</v>
      </c>
      <c r="Z29" s="20">
        <f>AVERAGE(Z21:Z23)</f>
        <v>224494.6005859375</v>
      </c>
      <c r="AA29" s="20"/>
      <c r="AB29" s="20"/>
      <c r="AC29" s="20"/>
    </row>
    <row r="30" spans="1:29" x14ac:dyDescent="0.2">
      <c r="G30" s="19" t="s">
        <v>156</v>
      </c>
      <c r="H30" s="19">
        <f>AVERAGE(H7:H9)</f>
        <v>1412562.2473958333</v>
      </c>
      <c r="X30" s="3"/>
      <c r="Y30" s="3"/>
      <c r="AA30" s="3"/>
      <c r="AB30" s="3"/>
    </row>
    <row r="31" spans="1:29" x14ac:dyDescent="0.2">
      <c r="G31" s="19" t="s">
        <v>157</v>
      </c>
      <c r="H31" s="19">
        <f>AVERAGE(H2:H6,H10:H23)</f>
        <v>1087105.3047902961</v>
      </c>
      <c r="X31" s="11"/>
      <c r="Y31" s="11"/>
      <c r="AA31" s="11"/>
      <c r="AB31" s="11"/>
    </row>
    <row r="32" spans="1:29" x14ac:dyDescent="0.2">
      <c r="G32" s="19"/>
      <c r="H32" s="69">
        <f>H30/H31-1</f>
        <v>0.29937940802185503</v>
      </c>
      <c r="X32" s="11"/>
      <c r="Y32" s="11"/>
      <c r="AA32" s="11"/>
      <c r="AB32" s="11"/>
    </row>
    <row r="33" spans="7:28" x14ac:dyDescent="0.2">
      <c r="H33" s="19"/>
      <c r="U33" s="10"/>
      <c r="V33" s="10"/>
      <c r="W33" s="10"/>
      <c r="X33" s="11"/>
      <c r="Y33" s="11"/>
      <c r="AA33" s="11"/>
      <c r="AB33" s="11"/>
    </row>
    <row r="34" spans="7:28" ht="48" x14ac:dyDescent="0.2">
      <c r="G34" s="3" t="s">
        <v>158</v>
      </c>
      <c r="H34" s="19">
        <f>AVERAGE(H21:H23)</f>
        <v>960610.466796875</v>
      </c>
      <c r="U34" s="10"/>
      <c r="V34" s="10"/>
      <c r="W34" s="10"/>
      <c r="X34" s="11"/>
      <c r="Y34" s="11"/>
      <c r="AA34" s="11"/>
      <c r="AB34" s="11"/>
    </row>
    <row r="35" spans="7:28" ht="80" x14ac:dyDescent="0.2">
      <c r="G35" s="3" t="s">
        <v>159</v>
      </c>
      <c r="H35" s="4">
        <f>H34/(AVERAGE(B21:B23))</f>
        <v>3.6059578077235468E-3</v>
      </c>
      <c r="U35" s="10"/>
      <c r="V35" s="10"/>
      <c r="W35" s="10"/>
      <c r="X35" s="11"/>
      <c r="Y35" s="11"/>
      <c r="AA35" s="11"/>
      <c r="AB35" s="11"/>
    </row>
    <row r="36" spans="7:28" x14ac:dyDescent="0.2">
      <c r="U36" s="10"/>
      <c r="V36" s="10"/>
      <c r="W36" s="10"/>
      <c r="X36" s="11"/>
      <c r="Y36" s="11"/>
      <c r="AA36" s="11"/>
      <c r="AB36" s="11"/>
    </row>
    <row r="37" spans="7:28" x14ac:dyDescent="0.2">
      <c r="U37" s="10"/>
      <c r="V37" s="10"/>
      <c r="W37" s="10"/>
      <c r="X37" s="11"/>
      <c r="Y37" s="11"/>
      <c r="AA37" s="11"/>
      <c r="AB37" s="11"/>
    </row>
    <row r="38" spans="7:28" x14ac:dyDescent="0.2">
      <c r="U38" s="10"/>
      <c r="V38" s="10"/>
      <c r="W38" s="10"/>
      <c r="X38" s="11"/>
      <c r="Y38" s="11"/>
      <c r="AA38" s="11"/>
      <c r="AB38" s="11"/>
    </row>
    <row r="39" spans="7:28" x14ac:dyDescent="0.2">
      <c r="U39" s="10"/>
      <c r="V39" s="10"/>
      <c r="W39" s="10"/>
      <c r="X39" s="11"/>
      <c r="Y39" s="11"/>
      <c r="AA39" s="11"/>
      <c r="AB39" s="11"/>
    </row>
    <row r="40" spans="7:28" x14ac:dyDescent="0.2">
      <c r="U40" s="10"/>
      <c r="V40" s="10"/>
      <c r="W40" s="10"/>
      <c r="X40" s="11"/>
      <c r="Y40" s="11"/>
      <c r="AA40" s="11"/>
      <c r="AB40" s="11"/>
    </row>
    <row r="41" spans="7:28" x14ac:dyDescent="0.2">
      <c r="U41" s="10"/>
      <c r="V41" s="10"/>
      <c r="W41" s="10"/>
      <c r="X41" s="11"/>
      <c r="Y41" s="11"/>
      <c r="AA41" s="11"/>
      <c r="AB41" s="11"/>
    </row>
    <row r="42" spans="7:28" x14ac:dyDescent="0.2">
      <c r="U42" s="10"/>
      <c r="V42" s="10"/>
      <c r="W42" s="10"/>
      <c r="X42" s="11"/>
      <c r="Y42" s="11"/>
      <c r="AA42" s="11"/>
      <c r="AB42" s="11"/>
    </row>
    <row r="43" spans="7:28" x14ac:dyDescent="0.2">
      <c r="U43" s="10"/>
      <c r="V43" s="10"/>
      <c r="W43" s="10"/>
      <c r="X43" s="11"/>
      <c r="Y43" s="11"/>
      <c r="AA43" s="11"/>
      <c r="AB43" s="11"/>
    </row>
    <row r="44" spans="7:28" x14ac:dyDescent="0.2">
      <c r="U44" s="10"/>
      <c r="V44" s="10"/>
      <c r="W44" s="10"/>
      <c r="X44" s="11"/>
      <c r="Y44" s="11"/>
      <c r="AA44" s="11"/>
      <c r="AB44" s="11"/>
    </row>
    <row r="45" spans="7:28" x14ac:dyDescent="0.2">
      <c r="U45" s="10"/>
      <c r="V45" s="10"/>
      <c r="W45" s="10"/>
      <c r="X45" s="11"/>
      <c r="Y45" s="11"/>
      <c r="AA45" s="11"/>
      <c r="AB45" s="11"/>
    </row>
    <row r="46" spans="7:28" x14ac:dyDescent="0.2">
      <c r="U46" s="10"/>
      <c r="V46" s="10"/>
      <c r="W46" s="10"/>
      <c r="X46" s="11"/>
      <c r="Y46" s="11"/>
      <c r="AA46" s="11"/>
      <c r="AB46" s="11"/>
    </row>
    <row r="47" spans="7:28" x14ac:dyDescent="0.2">
      <c r="U47" s="10"/>
      <c r="V47" s="10"/>
      <c r="W47" s="10"/>
      <c r="X47" s="11"/>
      <c r="Y47" s="11"/>
      <c r="AA47" s="11"/>
      <c r="AB47" s="11"/>
    </row>
    <row r="48" spans="7:28" x14ac:dyDescent="0.2">
      <c r="U48" s="10"/>
      <c r="V48" s="10"/>
      <c r="W48" s="10"/>
      <c r="X48" s="11"/>
      <c r="Y48" s="11"/>
      <c r="AA48" s="11"/>
      <c r="AB48" s="11"/>
    </row>
    <row r="49" spans="21:28" x14ac:dyDescent="0.2">
      <c r="U49" s="10"/>
      <c r="V49" s="10"/>
      <c r="W49" s="10"/>
      <c r="X49" s="11"/>
      <c r="Y49" s="11"/>
      <c r="AA49" s="11"/>
      <c r="AB49" s="11"/>
    </row>
    <row r="50" spans="21:28" x14ac:dyDescent="0.2">
      <c r="U50" s="10"/>
      <c r="V50" s="10"/>
      <c r="W50" s="10"/>
      <c r="X50" s="11"/>
      <c r="Y50" s="11"/>
      <c r="AA50" s="11"/>
      <c r="AB50" s="11"/>
    </row>
    <row r="51" spans="21:28" x14ac:dyDescent="0.2">
      <c r="U51" s="10"/>
      <c r="V51" s="10"/>
      <c r="W51" s="10"/>
      <c r="X51" s="10"/>
    </row>
    <row r="53" spans="21:28" x14ac:dyDescent="0.2">
      <c r="U53" s="19"/>
      <c r="V53" s="19"/>
      <c r="W53" s="19"/>
      <c r="X53" s="19"/>
    </row>
    <row r="54" spans="21:28" x14ac:dyDescent="0.2">
      <c r="U54" s="19"/>
      <c r="V54" s="19"/>
      <c r="W54" s="19"/>
      <c r="X54" s="19"/>
    </row>
    <row r="55" spans="21:28" x14ac:dyDescent="0.2">
      <c r="U55" s="19"/>
      <c r="V55" s="19"/>
      <c r="W55" s="19"/>
      <c r="X55" s="19"/>
    </row>
    <row r="56" spans="21:28" x14ac:dyDescent="0.2">
      <c r="U56" s="19"/>
      <c r="V56" s="19"/>
      <c r="W56" s="19"/>
      <c r="X56" s="19"/>
    </row>
    <row r="57" spans="21:28" x14ac:dyDescent="0.2">
      <c r="U57" s="19"/>
      <c r="V57" s="19"/>
      <c r="W57" s="19"/>
      <c r="X57" s="19"/>
    </row>
    <row r="58" spans="21:28" x14ac:dyDescent="0.2">
      <c r="U58" s="19"/>
      <c r="V58" s="19"/>
      <c r="W58" s="19"/>
      <c r="X58" s="19"/>
    </row>
    <row r="59" spans="21:28" x14ac:dyDescent="0.2">
      <c r="U59" s="19"/>
      <c r="V59" s="19"/>
      <c r="W59" s="19"/>
      <c r="X59" s="19"/>
    </row>
    <row r="60" spans="21:28" x14ac:dyDescent="0.2">
      <c r="U60" s="19"/>
      <c r="V60" s="19"/>
      <c r="W60" s="19"/>
      <c r="X60" s="19"/>
    </row>
    <row r="61" spans="21:28" x14ac:dyDescent="0.2">
      <c r="U61" s="19"/>
      <c r="V61" s="19"/>
      <c r="W61" s="19"/>
      <c r="X61" s="19"/>
    </row>
    <row r="62" spans="21:28" x14ac:dyDescent="0.2">
      <c r="U62" s="19"/>
      <c r="V62" s="19"/>
      <c r="W62" s="19"/>
      <c r="X62" s="19"/>
    </row>
    <row r="63" spans="21:28" x14ac:dyDescent="0.2">
      <c r="U63" s="19"/>
      <c r="V63" s="19"/>
      <c r="W63" s="19"/>
      <c r="X63" s="19"/>
    </row>
    <row r="64" spans="21:28" x14ac:dyDescent="0.2">
      <c r="U64" s="19"/>
      <c r="V64" s="19"/>
      <c r="W64" s="19"/>
      <c r="X64" s="19"/>
    </row>
    <row r="65" spans="21:24" x14ac:dyDescent="0.2">
      <c r="U65" s="19"/>
      <c r="V65" s="19"/>
      <c r="W65" s="19"/>
      <c r="X65" s="19"/>
    </row>
    <row r="66" spans="21:24" x14ac:dyDescent="0.2">
      <c r="U66" s="19"/>
      <c r="V66" s="19"/>
      <c r="W66" s="19"/>
      <c r="X66" s="19"/>
    </row>
    <row r="67" spans="21:24" x14ac:dyDescent="0.2">
      <c r="U67" s="19"/>
      <c r="V67" s="19"/>
      <c r="W67" s="19"/>
      <c r="X67" s="19"/>
    </row>
    <row r="68" spans="21:24" x14ac:dyDescent="0.2">
      <c r="U68" s="19"/>
      <c r="V68" s="19"/>
      <c r="W68" s="19"/>
      <c r="X68" s="19"/>
    </row>
    <row r="69" spans="21:24" x14ac:dyDescent="0.2">
      <c r="U69" s="19"/>
      <c r="V69" s="19"/>
      <c r="W69" s="19"/>
      <c r="X69" s="19"/>
    </row>
    <row r="70" spans="21:24" x14ac:dyDescent="0.2">
      <c r="U70" s="19"/>
      <c r="V70" s="19"/>
      <c r="W70" s="19"/>
      <c r="X70" s="19"/>
    </row>
    <row r="71" spans="21:24" x14ac:dyDescent="0.2">
      <c r="U71" s="19"/>
      <c r="V71" s="19"/>
      <c r="W71" s="19"/>
      <c r="X71" s="19"/>
    </row>
    <row r="72" spans="21:24" x14ac:dyDescent="0.2">
      <c r="U72" s="19"/>
      <c r="V72" s="19"/>
      <c r="W72" s="19"/>
      <c r="X72" s="19"/>
    </row>
    <row r="73" spans="21:24" x14ac:dyDescent="0.2">
      <c r="U73" s="19"/>
      <c r="V73" s="19"/>
      <c r="W73" s="19"/>
      <c r="X73" s="19"/>
    </row>
    <row r="74" spans="21:24" x14ac:dyDescent="0.2">
      <c r="U74" s="19"/>
      <c r="V74" s="19"/>
      <c r="W74" s="19"/>
      <c r="X74" s="19"/>
    </row>
    <row r="75" spans="21:24" x14ac:dyDescent="0.2">
      <c r="U75" s="19"/>
      <c r="V75" s="19"/>
      <c r="W75" s="19"/>
      <c r="X75" s="19"/>
    </row>
    <row r="76" spans="21:24" x14ac:dyDescent="0.2">
      <c r="U76" s="19"/>
      <c r="V76" s="19"/>
      <c r="W76" s="19"/>
      <c r="X76" s="19"/>
    </row>
    <row r="77" spans="21:24" x14ac:dyDescent="0.2">
      <c r="U77" s="19"/>
      <c r="V77" s="19"/>
      <c r="W77" s="19"/>
      <c r="X77" s="19"/>
    </row>
    <row r="78" spans="21:24" x14ac:dyDescent="0.2">
      <c r="U78" s="19"/>
      <c r="V78" s="19"/>
      <c r="W78" s="19"/>
      <c r="X78" s="19"/>
    </row>
    <row r="79" spans="21:24" x14ac:dyDescent="0.2">
      <c r="U79" s="19"/>
      <c r="V79" s="19"/>
      <c r="W79" s="19"/>
      <c r="X79" s="19"/>
    </row>
    <row r="80" spans="21:24" x14ac:dyDescent="0.2">
      <c r="U80" s="19"/>
      <c r="V80" s="19"/>
      <c r="W80" s="19"/>
      <c r="X80" s="19"/>
    </row>
    <row r="81" spans="21:24" x14ac:dyDescent="0.2">
      <c r="U81" s="19"/>
      <c r="V81" s="19"/>
      <c r="W81" s="19"/>
      <c r="X81" s="19"/>
    </row>
    <row r="82" spans="21:24" x14ac:dyDescent="0.2">
      <c r="U82" s="19"/>
      <c r="V82" s="19"/>
      <c r="W82" s="19"/>
      <c r="X82" s="19"/>
    </row>
    <row r="83" spans="21:24" x14ac:dyDescent="0.2">
      <c r="U83" s="19"/>
      <c r="V83" s="19"/>
      <c r="W83" s="19"/>
      <c r="X83" s="19"/>
    </row>
    <row r="84" spans="21:24" x14ac:dyDescent="0.2">
      <c r="U84" s="19"/>
      <c r="V84" s="19"/>
      <c r="W84" s="19"/>
      <c r="X84" s="19"/>
    </row>
    <row r="85" spans="21:24" x14ac:dyDescent="0.2">
      <c r="U85" s="19"/>
      <c r="V85" s="19"/>
      <c r="W85" s="19"/>
      <c r="X85" s="19"/>
    </row>
    <row r="86" spans="21:24" x14ac:dyDescent="0.2">
      <c r="U86" s="19"/>
      <c r="V86" s="19"/>
      <c r="W86" s="19"/>
      <c r="X86" s="19"/>
    </row>
    <row r="87" spans="21:24" x14ac:dyDescent="0.2">
      <c r="U87" s="19"/>
      <c r="V87" s="19"/>
      <c r="W87" s="19"/>
      <c r="X87" s="19"/>
    </row>
    <row r="88" spans="21:24" x14ac:dyDescent="0.2">
      <c r="U88" s="19"/>
      <c r="V88" s="19"/>
      <c r="W88" s="19"/>
      <c r="X88" s="19"/>
    </row>
    <row r="89" spans="21:24" x14ac:dyDescent="0.2">
      <c r="U89" s="19"/>
      <c r="V89" s="19"/>
      <c r="W89" s="19"/>
      <c r="X89" s="19"/>
    </row>
    <row r="90" spans="21:24" x14ac:dyDescent="0.2">
      <c r="U90" s="19"/>
      <c r="V90" s="19"/>
      <c r="W90" s="19"/>
      <c r="X90" s="19"/>
    </row>
    <row r="91" spans="21:24" x14ac:dyDescent="0.2">
      <c r="U91" s="19"/>
      <c r="V91" s="19"/>
      <c r="W91" s="19"/>
      <c r="X91" s="19"/>
    </row>
    <row r="92" spans="21:24" x14ac:dyDescent="0.2">
      <c r="U92" s="19"/>
      <c r="V92" s="19"/>
      <c r="W92" s="19"/>
      <c r="X92" s="19"/>
    </row>
    <row r="93" spans="21:24" x14ac:dyDescent="0.2">
      <c r="U93" s="19"/>
      <c r="V93" s="19"/>
      <c r="W93" s="19"/>
      <c r="X93" s="19"/>
    </row>
    <row r="94" spans="21:24" x14ac:dyDescent="0.2">
      <c r="U94" s="19"/>
      <c r="V94" s="19"/>
      <c r="W94" s="19"/>
      <c r="X94" s="19"/>
    </row>
    <row r="95" spans="21:24" x14ac:dyDescent="0.2">
      <c r="U95" s="19"/>
      <c r="V95" s="19"/>
      <c r="W95" s="19"/>
      <c r="X95" s="19"/>
    </row>
    <row r="96" spans="21:24" x14ac:dyDescent="0.2">
      <c r="U96" s="19"/>
      <c r="V96" s="19"/>
      <c r="W96" s="19"/>
      <c r="X96" s="19"/>
    </row>
    <row r="97" spans="21:24" x14ac:dyDescent="0.2">
      <c r="U97" s="19"/>
      <c r="V97" s="19"/>
      <c r="W97" s="19"/>
      <c r="X97" s="19"/>
    </row>
    <row r="98" spans="21:24" x14ac:dyDescent="0.2">
      <c r="U98" s="19"/>
      <c r="V98" s="19"/>
      <c r="W98" s="19"/>
      <c r="X98" s="19"/>
    </row>
    <row r="99" spans="21:24" x14ac:dyDescent="0.2">
      <c r="U99" s="19"/>
      <c r="V99" s="19"/>
      <c r="W99" s="19"/>
      <c r="X99" s="19"/>
    </row>
    <row r="100" spans="21:24" x14ac:dyDescent="0.2">
      <c r="U100" s="19"/>
      <c r="V100" s="19"/>
      <c r="W100" s="19"/>
      <c r="X100" s="19"/>
    </row>
    <row r="101" spans="21:24" x14ac:dyDescent="0.2">
      <c r="U101" s="19"/>
      <c r="V101" s="19"/>
      <c r="W101" s="19"/>
      <c r="X101" s="19"/>
    </row>
    <row r="102" spans="21:24" x14ac:dyDescent="0.2">
      <c r="U102" s="19"/>
      <c r="V102" s="19"/>
      <c r="W102" s="19"/>
      <c r="X102" s="19"/>
    </row>
    <row r="103" spans="21:24" x14ac:dyDescent="0.2">
      <c r="U103" s="19"/>
      <c r="V103" s="19"/>
      <c r="W103" s="19"/>
      <c r="X103" s="19"/>
    </row>
    <row r="104" spans="21:24" x14ac:dyDescent="0.2">
      <c r="U104" s="19"/>
      <c r="V104" s="19"/>
      <c r="W104" s="19"/>
      <c r="X104" s="19"/>
    </row>
    <row r="105" spans="21:24" x14ac:dyDescent="0.2">
      <c r="U105" s="19"/>
      <c r="V105" s="19"/>
      <c r="W105" s="19"/>
      <c r="X105" s="19"/>
    </row>
    <row r="106" spans="21:24" x14ac:dyDescent="0.2">
      <c r="U106" s="19"/>
      <c r="V106" s="19"/>
      <c r="W106" s="19"/>
      <c r="X106" s="19"/>
    </row>
    <row r="107" spans="21:24" x14ac:dyDescent="0.2">
      <c r="U107" s="19"/>
      <c r="V107" s="19"/>
      <c r="W107" s="19"/>
      <c r="X107" s="19"/>
    </row>
    <row r="108" spans="21:24" x14ac:dyDescent="0.2">
      <c r="U108" s="19"/>
      <c r="V108" s="19"/>
      <c r="W108" s="19"/>
      <c r="X108" s="19"/>
    </row>
    <row r="109" spans="21:24" x14ac:dyDescent="0.2">
      <c r="U109" s="19"/>
      <c r="V109" s="19"/>
      <c r="W109" s="19"/>
      <c r="X109" s="19"/>
    </row>
    <row r="110" spans="21:24" x14ac:dyDescent="0.2">
      <c r="U110" s="19"/>
      <c r="V110" s="19"/>
      <c r="W110" s="19"/>
      <c r="X110" s="19"/>
    </row>
    <row r="111" spans="21:24" x14ac:dyDescent="0.2">
      <c r="U111" s="19"/>
      <c r="V111" s="19"/>
      <c r="W111" s="19"/>
      <c r="X111" s="19"/>
    </row>
    <row r="112" spans="21:24" x14ac:dyDescent="0.2">
      <c r="U112" s="19"/>
      <c r="V112" s="19"/>
      <c r="W112" s="19"/>
      <c r="X112" s="19"/>
    </row>
    <row r="113" spans="21:24" x14ac:dyDescent="0.2">
      <c r="U113" s="19"/>
      <c r="V113" s="19"/>
      <c r="W113" s="19"/>
      <c r="X113" s="19"/>
    </row>
    <row r="114" spans="21:24" x14ac:dyDescent="0.2">
      <c r="U114" s="19"/>
      <c r="V114" s="19"/>
      <c r="W114" s="19"/>
      <c r="X114" s="19"/>
    </row>
    <row r="115" spans="21:24" x14ac:dyDescent="0.2">
      <c r="U115" s="19"/>
      <c r="V115" s="19"/>
      <c r="W115" s="19"/>
      <c r="X115" s="19"/>
    </row>
    <row r="116" spans="21:24" x14ac:dyDescent="0.2">
      <c r="U116" s="19"/>
      <c r="V116" s="19"/>
      <c r="W116" s="19"/>
      <c r="X116" s="19"/>
    </row>
    <row r="117" spans="21:24" x14ac:dyDescent="0.2">
      <c r="U117" s="19"/>
      <c r="V117" s="19"/>
      <c r="W117" s="19"/>
      <c r="X117" s="19"/>
    </row>
    <row r="118" spans="21:24" x14ac:dyDescent="0.2">
      <c r="U118" s="19"/>
      <c r="V118" s="19"/>
      <c r="W118" s="19"/>
      <c r="X118" s="19"/>
    </row>
    <row r="119" spans="21:24" x14ac:dyDescent="0.2">
      <c r="U119" s="19"/>
      <c r="V119" s="19"/>
      <c r="W119" s="19"/>
      <c r="X119" s="19"/>
    </row>
    <row r="120" spans="21:24" x14ac:dyDescent="0.2">
      <c r="U120" s="19"/>
      <c r="V120" s="19"/>
      <c r="W120" s="19"/>
      <c r="X120" s="19"/>
    </row>
    <row r="121" spans="21:24" x14ac:dyDescent="0.2">
      <c r="U121" s="19"/>
      <c r="V121" s="19"/>
      <c r="W121" s="19"/>
      <c r="X121" s="19"/>
    </row>
    <row r="122" spans="21:24" x14ac:dyDescent="0.2">
      <c r="U122" s="19"/>
      <c r="V122" s="19"/>
      <c r="W122" s="19"/>
      <c r="X122" s="19"/>
    </row>
    <row r="123" spans="21:24" x14ac:dyDescent="0.2">
      <c r="U123" s="19"/>
      <c r="V123" s="19"/>
      <c r="W123" s="19"/>
      <c r="X123" s="19"/>
    </row>
    <row r="124" spans="21:24" x14ac:dyDescent="0.2">
      <c r="U124" s="19"/>
      <c r="V124" s="19"/>
      <c r="W124" s="19"/>
      <c r="X124" s="19"/>
    </row>
    <row r="125" spans="21:24" x14ac:dyDescent="0.2">
      <c r="U125" s="19"/>
      <c r="V125" s="19"/>
      <c r="W125" s="19"/>
      <c r="X125" s="19"/>
    </row>
    <row r="126" spans="21:24" x14ac:dyDescent="0.2">
      <c r="U126" s="19"/>
      <c r="V126" s="19"/>
      <c r="W126" s="19"/>
      <c r="X126" s="19"/>
    </row>
    <row r="127" spans="21:24" x14ac:dyDescent="0.2">
      <c r="U127" s="19"/>
      <c r="V127" s="19"/>
      <c r="W127" s="19"/>
      <c r="X127" s="19"/>
    </row>
    <row r="128" spans="21:24" x14ac:dyDescent="0.2">
      <c r="U128" s="19"/>
      <c r="V128" s="19"/>
      <c r="W128" s="19"/>
      <c r="X128" s="19"/>
    </row>
    <row r="129" spans="21:24" x14ac:dyDescent="0.2">
      <c r="U129" s="19"/>
      <c r="V129" s="19"/>
      <c r="W129" s="19"/>
      <c r="X129" s="19"/>
    </row>
    <row r="130" spans="21:24" x14ac:dyDescent="0.2">
      <c r="U130" s="19"/>
      <c r="V130" s="19"/>
      <c r="W130" s="19"/>
      <c r="X130" s="19"/>
    </row>
    <row r="131" spans="21:24" x14ac:dyDescent="0.2">
      <c r="U131" s="19"/>
      <c r="V131" s="19"/>
      <c r="W131" s="19"/>
      <c r="X131" s="19"/>
    </row>
    <row r="132" spans="21:24" x14ac:dyDescent="0.2">
      <c r="U132" s="19"/>
      <c r="V132" s="19"/>
      <c r="W132" s="19"/>
      <c r="X132" s="19"/>
    </row>
    <row r="133" spans="21:24" x14ac:dyDescent="0.2">
      <c r="U133" s="19"/>
      <c r="V133" s="19"/>
      <c r="W133" s="19"/>
      <c r="X133" s="19"/>
    </row>
    <row r="134" spans="21:24" x14ac:dyDescent="0.2">
      <c r="U134" s="19"/>
      <c r="V134" s="19"/>
      <c r="W134" s="19"/>
      <c r="X134" s="19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1DFB-9CB8-4A9D-AA40-D4A020E00B3B}">
  <dimension ref="A1:H23"/>
  <sheetViews>
    <sheetView zoomScale="67" workbookViewId="0">
      <selection activeCell="Z37" sqref="Z37"/>
    </sheetView>
  </sheetViews>
  <sheetFormatPr baseColWidth="10" defaultColWidth="8.83203125" defaultRowHeight="15" x14ac:dyDescent="0.2"/>
  <cols>
    <col min="2" max="2" width="18" customWidth="1"/>
    <col min="3" max="3" width="17.83203125" customWidth="1"/>
    <col min="4" max="4" width="16.83203125" customWidth="1"/>
    <col min="5" max="5" width="20.5" customWidth="1"/>
  </cols>
  <sheetData>
    <row r="1" spans="1:8" ht="48" x14ac:dyDescent="0.2">
      <c r="A1" s="32" t="s">
        <v>35</v>
      </c>
      <c r="B1" s="32" t="s">
        <v>36</v>
      </c>
      <c r="C1" s="32" t="s">
        <v>37</v>
      </c>
      <c r="D1" s="32" t="s">
        <v>38</v>
      </c>
      <c r="E1" s="32" t="s">
        <v>39</v>
      </c>
    </row>
    <row r="2" spans="1:8" x14ac:dyDescent="0.2">
      <c r="A2">
        <v>2003</v>
      </c>
      <c r="B2" s="29">
        <v>0.52549803256988525</v>
      </c>
      <c r="C2" s="29">
        <v>0.51200973987579346</v>
      </c>
      <c r="D2" s="2">
        <v>0.37739266098373109</v>
      </c>
      <c r="E2" s="29">
        <v>0.3585008261775437</v>
      </c>
      <c r="G2" s="1"/>
      <c r="H2" s="1"/>
    </row>
    <row r="3" spans="1:8" x14ac:dyDescent="0.2">
      <c r="A3">
        <v>2004</v>
      </c>
      <c r="B3" s="29">
        <v>0.53166311979293823</v>
      </c>
      <c r="C3" s="29">
        <v>0.51484304666519165</v>
      </c>
      <c r="D3" s="2">
        <v>0.37617938728306299</v>
      </c>
      <c r="E3" s="29">
        <v>0.35493196852267439</v>
      </c>
      <c r="G3" s="1"/>
      <c r="H3" s="1"/>
    </row>
    <row r="4" spans="1:8" x14ac:dyDescent="0.2">
      <c r="A4">
        <v>2005</v>
      </c>
      <c r="B4" s="29">
        <v>0.52806615829467773</v>
      </c>
      <c r="C4" s="29">
        <v>0.51670026779174805</v>
      </c>
      <c r="D4" s="2">
        <v>0.37236772020503395</v>
      </c>
      <c r="E4" s="29">
        <v>0.35678364006036573</v>
      </c>
      <c r="G4" s="1"/>
      <c r="H4" s="1"/>
    </row>
    <row r="5" spans="1:8" x14ac:dyDescent="0.2">
      <c r="A5">
        <v>2006</v>
      </c>
      <c r="B5" s="29">
        <v>0.52350151538848877</v>
      </c>
      <c r="C5" s="29">
        <v>0.51597219705581665</v>
      </c>
      <c r="D5" s="2">
        <v>0.36854327338546755</v>
      </c>
      <c r="E5" s="29">
        <v>0.35339843720484554</v>
      </c>
      <c r="G5" s="1"/>
      <c r="H5" s="1"/>
    </row>
    <row r="6" spans="1:8" x14ac:dyDescent="0.2">
      <c r="A6">
        <v>2007</v>
      </c>
      <c r="B6" s="29">
        <v>0.52188330888748169</v>
      </c>
      <c r="C6" s="29">
        <v>0.508026123046875</v>
      </c>
      <c r="D6" s="2">
        <v>0.36958283017909022</v>
      </c>
      <c r="E6" s="29">
        <v>0.35598841704867029</v>
      </c>
      <c r="G6" s="1"/>
      <c r="H6" s="1"/>
    </row>
    <row r="7" spans="1:8" x14ac:dyDescent="0.2">
      <c r="A7">
        <v>2008</v>
      </c>
      <c r="B7" s="29">
        <v>0.53276139497756958</v>
      </c>
      <c r="C7" s="29">
        <v>0.51078295707702637</v>
      </c>
      <c r="D7" s="2">
        <v>0.37809110899260656</v>
      </c>
      <c r="E7" s="29">
        <v>0.35940049289473441</v>
      </c>
      <c r="G7" s="1"/>
      <c r="H7" s="1"/>
    </row>
    <row r="8" spans="1:8" x14ac:dyDescent="0.2">
      <c r="A8">
        <v>2009</v>
      </c>
      <c r="B8" s="29">
        <v>0.56512671709060669</v>
      </c>
      <c r="C8" s="29">
        <v>0.55375123023986816</v>
      </c>
      <c r="D8" s="2">
        <v>0.40642252277131713</v>
      </c>
      <c r="E8" s="29">
        <v>0.37909432433410362</v>
      </c>
      <c r="G8" s="1"/>
      <c r="H8" s="1"/>
    </row>
    <row r="9" spans="1:8" x14ac:dyDescent="0.2">
      <c r="A9">
        <v>2010</v>
      </c>
      <c r="B9" s="29">
        <v>0.57229065895080566</v>
      </c>
      <c r="C9" s="29">
        <v>0.55719661712646484</v>
      </c>
      <c r="D9" s="2">
        <v>0.41502902930089153</v>
      </c>
      <c r="E9" s="29">
        <v>0.39311351263948346</v>
      </c>
      <c r="G9" s="1"/>
      <c r="H9" s="1"/>
    </row>
    <row r="10" spans="1:8" x14ac:dyDescent="0.2">
      <c r="A10">
        <v>2011</v>
      </c>
      <c r="B10" s="29">
        <v>0.57472860813140869</v>
      </c>
      <c r="C10" s="29">
        <v>0.56202423572540283</v>
      </c>
      <c r="D10" s="2">
        <v>0.41547057633484608</v>
      </c>
      <c r="E10" s="29">
        <v>0.39349432690158137</v>
      </c>
      <c r="G10" s="1"/>
      <c r="H10" s="1"/>
    </row>
    <row r="11" spans="1:8" x14ac:dyDescent="0.2">
      <c r="A11">
        <v>2012</v>
      </c>
      <c r="B11" s="29">
        <v>0.57410955429077148</v>
      </c>
      <c r="C11" s="29">
        <v>0.5650327205657959</v>
      </c>
      <c r="D11" s="2">
        <v>0.41392086176602721</v>
      </c>
      <c r="E11" s="29">
        <v>0.40215611940096185</v>
      </c>
      <c r="G11" s="1"/>
      <c r="H11" s="1"/>
    </row>
    <row r="12" spans="1:8" x14ac:dyDescent="0.2">
      <c r="A12">
        <v>2013</v>
      </c>
      <c r="B12" s="29">
        <v>0.56893748044967651</v>
      </c>
      <c r="C12" s="29">
        <v>0.55818712711334229</v>
      </c>
      <c r="D12" s="2">
        <v>0.4138199568935691</v>
      </c>
      <c r="E12" s="29">
        <v>0.39719202892648842</v>
      </c>
      <c r="G12" s="1"/>
      <c r="H12" s="1"/>
    </row>
    <row r="13" spans="1:8" x14ac:dyDescent="0.2">
      <c r="A13">
        <v>2014</v>
      </c>
      <c r="B13" s="29">
        <v>0.56411635875701904</v>
      </c>
      <c r="C13" s="29">
        <v>0.55306488275527954</v>
      </c>
      <c r="D13" s="2">
        <v>0.40970531895718709</v>
      </c>
      <c r="E13" s="29">
        <v>0.3936482931296007</v>
      </c>
      <c r="G13" s="1"/>
      <c r="H13" s="1"/>
    </row>
    <row r="14" spans="1:8" x14ac:dyDescent="0.2">
      <c r="A14">
        <v>2015</v>
      </c>
      <c r="B14" s="29">
        <v>0.55400389432907104</v>
      </c>
      <c r="C14" s="29">
        <v>0.54681903123855591</v>
      </c>
      <c r="D14" s="2">
        <v>0.40652248385438067</v>
      </c>
      <c r="E14" s="29">
        <v>0.38040612243569294</v>
      </c>
      <c r="G14" s="1"/>
      <c r="H14" s="1"/>
    </row>
    <row r="15" spans="1:8" x14ac:dyDescent="0.2">
      <c r="A15">
        <v>2016</v>
      </c>
      <c r="B15" s="29">
        <v>0.54555469751358032</v>
      </c>
      <c r="C15" s="29">
        <v>0.53671884536743164</v>
      </c>
      <c r="D15" s="2">
        <v>0.40193214951255923</v>
      </c>
      <c r="E15" s="29">
        <v>0.38334010487844838</v>
      </c>
      <c r="G15" s="1"/>
      <c r="H15" s="1"/>
    </row>
    <row r="16" spans="1:8" x14ac:dyDescent="0.2">
      <c r="A16">
        <v>2017</v>
      </c>
      <c r="B16" s="29">
        <v>0.53593027591705322</v>
      </c>
      <c r="C16" s="29">
        <v>0.52836710214614868</v>
      </c>
      <c r="D16" s="2">
        <v>0.39812661733399918</v>
      </c>
      <c r="E16" s="29">
        <v>0.38104741971049072</v>
      </c>
      <c r="G16" s="1"/>
      <c r="H16" s="1"/>
    </row>
    <row r="17" spans="1:8" x14ac:dyDescent="0.2">
      <c r="A17">
        <v>2018</v>
      </c>
      <c r="B17" s="29">
        <v>0.53722727298736572</v>
      </c>
      <c r="C17" s="29">
        <v>0.52903944253921509</v>
      </c>
      <c r="D17" s="2">
        <v>0.39603878676502546</v>
      </c>
      <c r="E17" s="29">
        <v>0.37667256851035841</v>
      </c>
      <c r="G17" s="1"/>
      <c r="H17" s="1"/>
    </row>
    <row r="18" spans="1:8" x14ac:dyDescent="0.2">
      <c r="A18">
        <v>2019</v>
      </c>
      <c r="B18" s="29">
        <v>0.525840163230896</v>
      </c>
      <c r="C18" s="29">
        <v>0.51281231641769409</v>
      </c>
      <c r="D18" s="2">
        <v>0.39125758747153638</v>
      </c>
      <c r="E18" s="29">
        <v>0.37938416836846833</v>
      </c>
      <c r="G18" s="1"/>
      <c r="H18" s="1"/>
    </row>
    <row r="19" spans="1:8" x14ac:dyDescent="0.2">
      <c r="A19">
        <v>2020</v>
      </c>
      <c r="B19" s="29">
        <v>0.55914580821990967</v>
      </c>
      <c r="C19" s="29">
        <v>0.5483708381652832</v>
      </c>
      <c r="D19" s="2">
        <v>0.43235685006099439</v>
      </c>
      <c r="E19" s="29">
        <v>0.41609606675402611</v>
      </c>
      <c r="G19" s="1"/>
      <c r="H19" s="1"/>
    </row>
    <row r="20" spans="1:8" x14ac:dyDescent="0.2">
      <c r="A20">
        <v>2021</v>
      </c>
      <c r="B20" s="29">
        <v>0.53824567794799805</v>
      </c>
      <c r="C20" s="29">
        <v>0.52584195137023926</v>
      </c>
      <c r="D20" s="2">
        <v>0.41628187090930835</v>
      </c>
      <c r="E20" s="29">
        <v>0.39700505328794361</v>
      </c>
      <c r="G20" s="1"/>
      <c r="H20" s="1"/>
    </row>
    <row r="21" spans="1:8" x14ac:dyDescent="0.2">
      <c r="A21">
        <v>2022</v>
      </c>
      <c r="B21" s="29">
        <v>0.52212214469909668</v>
      </c>
      <c r="C21" s="29">
        <v>0.50900602340698242</v>
      </c>
      <c r="D21" s="2">
        <v>0.40111574878397516</v>
      </c>
      <c r="E21" s="29">
        <v>0.38877879822345557</v>
      </c>
      <c r="G21" s="1"/>
      <c r="H21" s="1"/>
    </row>
    <row r="22" spans="1:8" x14ac:dyDescent="0.2">
      <c r="A22">
        <v>2023</v>
      </c>
      <c r="B22" s="2">
        <v>0.51905727386474609</v>
      </c>
      <c r="C22" s="2">
        <v>0.51093631982803345</v>
      </c>
      <c r="D22" s="2">
        <v>0.39525596772755406</v>
      </c>
      <c r="E22" s="2">
        <v>0.37173476734446242</v>
      </c>
    </row>
    <row r="23" spans="1:8" x14ac:dyDescent="0.2">
      <c r="A23">
        <v>2024</v>
      </c>
      <c r="B23" s="2">
        <v>0.52543902397155762</v>
      </c>
      <c r="C23" s="2">
        <v>0.51635152101516724</v>
      </c>
      <c r="D23" s="2">
        <v>0.3995286566713831</v>
      </c>
      <c r="E23" s="2">
        <v>0.38912671574736019</v>
      </c>
      <c r="G23" s="1"/>
      <c r="H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Header</vt:lpstr>
      <vt:lpstr>TRU OOP vs TRU OOP + IE</vt:lpstr>
      <vt:lpstr>New Demographics Graph</vt:lpstr>
      <vt:lpstr>Occupations With unemployed</vt:lpstr>
      <vt:lpstr>Effect during recessions</vt:lpstr>
      <vt:lpstr>Appendix - Informal Worker Est</vt:lpstr>
      <vt:lpstr>App. -TRU OOP vs U3 OOP with 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Dassen</dc:creator>
  <cp:lastModifiedBy>Brooks King</cp:lastModifiedBy>
  <dcterms:created xsi:type="dcterms:W3CDTF">2023-06-23T15:01:31Z</dcterms:created>
  <dcterms:modified xsi:type="dcterms:W3CDTF">2025-10-17T05:57:25Z</dcterms:modified>
</cp:coreProperties>
</file>