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stelle\Downloads\"/>
    </mc:Choice>
  </mc:AlternateContent>
  <xr:revisionPtr revIDLastSave="0" documentId="13_ncr:1_{128F08AD-ADB7-483E-9F56-F86B356E6340}" xr6:coauthVersionLast="47" xr6:coauthVersionMax="47" xr10:uidLastSave="{00000000-0000-0000-0000-000000000000}"/>
  <bookViews>
    <workbookView xWindow="-108" yWindow="-108" windowWidth="23256" windowHeight="13896" firstSheet="1" activeTab="1" xr2:uid="{790B2A95-8E91-D240-805C-34525DD7FBDB}"/>
  </bookViews>
  <sheets>
    <sheet name="PARAMETRES" sheetId="9" r:id="rId1"/>
    <sheet name="CALENDRIER" sheetId="8" r:id="rId2"/>
  </sheets>
  <definedNames>
    <definedName name="Annee">CALENDRIER!$K$6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8" i="8" l="1"/>
  <c r="F13" i="9"/>
  <c r="F12" i="9"/>
  <c r="F11" i="9"/>
  <c r="F10" i="9"/>
  <c r="F9" i="9"/>
  <c r="F6" i="9"/>
  <c r="F5" i="9"/>
  <c r="F3" i="9"/>
  <c r="AJ11" i="8" a="1"/>
  <c r="AJ11" i="8" s="1"/>
  <c r="AI11" i="8" a="1"/>
  <c r="AI11" i="8" s="1"/>
  <c r="AG11" i="8" a="1"/>
  <c r="AG11" i="8" s="1"/>
  <c r="AF11" i="8" a="1"/>
  <c r="AF11" i="8" s="1"/>
  <c r="AD11" i="8" a="1"/>
  <c r="AD11" i="8" s="1"/>
  <c r="AC11" i="8" a="1"/>
  <c r="AC11" i="8" s="1"/>
  <c r="AA11" i="8" a="1"/>
  <c r="AA11" i="8" s="1"/>
  <c r="Z11" i="8" a="1"/>
  <c r="Z11" i="8" s="1"/>
  <c r="X11" i="8" a="1"/>
  <c r="X11" i="8" s="1"/>
  <c r="W11" i="8" a="1"/>
  <c r="W11" i="8" s="1"/>
  <c r="U11" i="8" a="1"/>
  <c r="U11" i="8" s="1"/>
  <c r="T11" i="8" a="1"/>
  <c r="T11" i="8" s="1"/>
  <c r="R11" i="8" a="1"/>
  <c r="R11" i="8" s="1"/>
  <c r="Q11" i="8" a="1"/>
  <c r="Q11" i="8" s="1"/>
  <c r="O11" i="8" a="1"/>
  <c r="O11" i="8" s="1"/>
  <c r="N11" i="8" a="1"/>
  <c r="N11" i="8" s="1"/>
  <c r="L11" i="8" a="1"/>
  <c r="L11" i="8" s="1"/>
  <c r="K11" i="8" a="1"/>
  <c r="K11" i="8" s="1"/>
  <c r="I11" i="8" a="1"/>
  <c r="I11" i="8" s="1"/>
  <c r="H11" i="8" a="1"/>
  <c r="H11" i="8" s="1"/>
  <c r="F11" i="8" a="1"/>
  <c r="E11" i="8" a="1"/>
  <c r="C11" i="8" a="1"/>
  <c r="C11" i="8" s="1"/>
  <c r="B11" i="8" a="1"/>
  <c r="B11" i="8" s="1"/>
  <c r="E11" i="8" l="1"/>
  <c r="F11" i="8"/>
  <c r="J11" i="8" a="1"/>
  <c r="J11" i="8" s="1"/>
  <c r="AH11" i="8" a="1"/>
  <c r="AH11" i="8" s="1"/>
  <c r="G11" i="8" a="1"/>
  <c r="V11" i="8" a="1"/>
  <c r="V11" i="8" s="1"/>
  <c r="AK11" i="8" a="1"/>
  <c r="AK11" i="8" s="1"/>
  <c r="M11" i="8" a="1"/>
  <c r="M11" i="8" s="1"/>
  <c r="Y11" i="8" a="1"/>
  <c r="Y11" i="8" s="1"/>
  <c r="D11" i="8" a="1"/>
  <c r="D11" i="8" s="1"/>
  <c r="AE11" i="8" a="1"/>
  <c r="AE11" i="8" s="1"/>
  <c r="F4" i="9"/>
  <c r="S11" i="8" l="1" a="1"/>
  <c r="S11" i="8" s="1"/>
  <c r="P11" i="8" a="1"/>
  <c r="P11" i="8" s="1"/>
  <c r="AB11" i="8" a="1"/>
  <c r="AB11" i="8" s="1"/>
  <c r="G11" i="8"/>
  <c r="F8" i="9"/>
  <c r="F7" i="9"/>
  <c r="AB4" i="8" l="1"/>
  <c r="AB8" i="8"/>
  <c r="AB6" i="8"/>
  <c r="AF4" i="8" l="1"/>
  <c r="AE4" i="8"/>
  <c r="AE8" i="8"/>
  <c r="AE6" i="8"/>
  <c r="AF6" i="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<sst xmlns="http://schemas.openxmlformats.org/spreadsheetml/2006/main" count="168" uniqueCount="42">
  <si>
    <t>Année</t>
  </si>
  <si>
    <t>Date</t>
  </si>
  <si>
    <t>Evénement</t>
  </si>
  <si>
    <t>Type</t>
  </si>
  <si>
    <t>Jour de l'An</t>
  </si>
  <si>
    <t>Présentiel</t>
  </si>
  <si>
    <t>CP</t>
  </si>
  <si>
    <t>Lundi de pâques</t>
  </si>
  <si>
    <t>Fête du travail</t>
  </si>
  <si>
    <t>Victoire 1945</t>
  </si>
  <si>
    <t>Jeudi de l'ascension</t>
  </si>
  <si>
    <t>Lundi de pentecôte</t>
  </si>
  <si>
    <t>Fête nationale</t>
  </si>
  <si>
    <t>Assomption</t>
  </si>
  <si>
    <t>Toussaint</t>
  </si>
  <si>
    <t>Armistice 1918</t>
  </si>
  <si>
    <t>Jour de Noël</t>
  </si>
  <si>
    <t>Distanciel</t>
  </si>
  <si>
    <t>RTT</t>
  </si>
  <si>
    <t>Calendrier</t>
  </si>
  <si>
    <t>Objectif</t>
  </si>
  <si>
    <t>Positionné</t>
  </si>
  <si>
    <t>%</t>
  </si>
  <si>
    <t>jours fériés</t>
  </si>
  <si>
    <t>Formation</t>
  </si>
  <si>
    <t>CALENDRIER DE L'ANNEE :</t>
  </si>
  <si>
    <t>week-ends</t>
  </si>
  <si>
    <t>Congé</t>
  </si>
  <si>
    <t>&gt; aujourd'hui</t>
  </si>
  <si>
    <t>Doublon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</si>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</sst>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27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36"/>
      <color theme="4"/>
      <name val="Calibri"/>
      <family val="2"/>
      <scheme val="minor"/>
    </font>
    <font>
      <b/>
      <sz val="36"/>
      <color theme="4"/>
      <name val="Calibri"/>
      <family val="2"/>
      <scheme val="minor"/>
    </font>
    <font>
      <sz val="12"/>
      <color theme="4"/>
      <name val="Calibri"/>
      <family val="2"/>
      <scheme val="minor"/>
    </font>
    <font>
      <sz val="12"/>
      <color theme="0"/>
      <name val="Calibri"/>
      <family val="2"/>
    </font>
    <font>
      <b/>
      <sz val="14"/>
      <color theme="0"/>
      <name val="Calibri"/>
      <family val="2"/>
    </font>
    <font>
      <b/>
      <sz val="14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color rgb="FFC00000"/>
      <name val="Playbill"/>
      <family val="5"/>
    </font>
    <font>
      <b/>
      <sz val="26"/>
      <color theme="9" tint="0.59999389629810485"/>
      <name val="Playbill"/>
      <family val="5"/>
    </font>
    <font>
      <b/>
      <sz val="26"/>
      <color theme="4" tint="0.39997558519241921"/>
      <name val="Playbill"/>
      <family val="5"/>
    </font>
    <font>
      <b/>
      <u/>
      <sz val="22"/>
      <color theme="4" tint="0.39997558519241921"/>
      <name val="Calibri"/>
      <family val="2"/>
      <scheme val="minor"/>
    </font>
    <font>
      <b/>
      <u/>
      <sz val="22"/>
      <color theme="9" tint="0.39997558519241921"/>
      <name val="Calibri"/>
      <family val="2"/>
      <scheme val="minor"/>
    </font>
    <font>
      <b/>
      <u/>
      <sz val="22"/>
      <color rgb="FFC00000"/>
      <name val="Calibri"/>
      <family val="2"/>
      <scheme val="minor"/>
    </font>
    <font>
      <b/>
      <sz val="22"/>
      <color theme="4" tint="0.39997558519241921"/>
      <name val="Calibri"/>
      <family val="2"/>
      <scheme val="minor"/>
    </font>
    <font>
      <b/>
      <sz val="22"/>
      <color theme="9" tint="0.39997558519241921"/>
      <name val="Calibri"/>
      <family val="2"/>
      <scheme val="minor"/>
    </font>
    <font>
      <b/>
      <sz val="22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lightUp">
        <fgColor theme="2" tint="-0.2499465926084170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double">
        <color theme="4" tint="0.59999389629810485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right" vertical="center" indent="1"/>
      <protection hidden="1"/>
    </xf>
    <xf numFmtId="14" fontId="0" fillId="0" borderId="0" xfId="0" applyNumberFormat="1"/>
    <xf numFmtId="0" fontId="5" fillId="0" borderId="0" xfId="0" applyFont="1" applyProtection="1">
      <protection locked="0"/>
    </xf>
    <xf numFmtId="14" fontId="0" fillId="0" borderId="2" xfId="0" applyNumberFormat="1" applyBorder="1" applyAlignment="1">
      <alignment horizontal="center"/>
    </xf>
    <xf numFmtId="14" fontId="2" fillId="0" borderId="3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14" fontId="0" fillId="0" borderId="0" xfId="0" applyNumberFormat="1" applyAlignment="1">
      <alignment horizontal="right" indent="1"/>
    </xf>
    <xf numFmtId="0" fontId="0" fillId="0" borderId="0" xfId="0" applyAlignment="1">
      <alignment horizontal="center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 indent="1"/>
      <protection locked="0"/>
    </xf>
    <xf numFmtId="16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0" fillId="6" borderId="2" xfId="0" applyFill="1" applyBorder="1" applyProtection="1">
      <protection locked="0"/>
    </xf>
    <xf numFmtId="0" fontId="0" fillId="7" borderId="2" xfId="0" applyFill="1" applyBorder="1" applyProtection="1">
      <protection locked="0"/>
    </xf>
    <xf numFmtId="0" fontId="0" fillId="8" borderId="2" xfId="0" applyFill="1" applyBorder="1" applyProtection="1">
      <protection locked="0"/>
    </xf>
    <xf numFmtId="0" fontId="0" fillId="0" borderId="0" xfId="0" applyAlignment="1" applyProtection="1">
      <alignment horizontal="left" indent="1"/>
      <protection locked="0"/>
    </xf>
    <xf numFmtId="14" fontId="2" fillId="0" borderId="3" xfId="0" applyNumberFormat="1" applyFont="1" applyBorder="1" applyAlignment="1">
      <alignment horizontal="center" vertical="center" wrapText="1"/>
    </xf>
    <xf numFmtId="0" fontId="14" fillId="10" borderId="0" xfId="0" applyFont="1" applyFill="1" applyAlignment="1" applyProtection="1">
      <alignment vertical="center"/>
      <protection locked="0"/>
    </xf>
    <xf numFmtId="0" fontId="5" fillId="10" borderId="0" xfId="0" applyFont="1" applyFill="1" applyAlignment="1" applyProtection="1">
      <alignment vertical="center"/>
      <protection locked="0"/>
    </xf>
    <xf numFmtId="0" fontId="16" fillId="10" borderId="0" xfId="0" applyFont="1" applyFill="1" applyAlignment="1" applyProtection="1">
      <alignment horizontal="center" vertical="center"/>
      <protection locked="0"/>
    </xf>
    <xf numFmtId="0" fontId="0" fillId="0" borderId="6" xfId="0" applyBorder="1" applyProtection="1">
      <protection locked="0"/>
    </xf>
    <xf numFmtId="0" fontId="1" fillId="2" borderId="7" xfId="0" applyFont="1" applyFill="1" applyBorder="1" applyAlignment="1">
      <alignment horizontal="centerContinuous" vertical="center"/>
    </xf>
    <xf numFmtId="14" fontId="1" fillId="2" borderId="8" xfId="0" applyNumberFormat="1" applyFont="1" applyFill="1" applyBorder="1" applyAlignment="1">
      <alignment horizontal="centerContinuous" vertical="center"/>
    </xf>
    <xf numFmtId="14" fontId="1" fillId="2" borderId="7" xfId="0" applyNumberFormat="1" applyFont="1" applyFill="1" applyBorder="1" applyAlignment="1">
      <alignment horizontal="centerContinuous" vertical="center"/>
    </xf>
    <xf numFmtId="14" fontId="13" fillId="0" borderId="2" xfId="0" applyNumberFormat="1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 applyProtection="1">
      <alignment horizontal="center" vertical="center"/>
      <protection locked="0"/>
    </xf>
    <xf numFmtId="0" fontId="5" fillId="10" borderId="5" xfId="0" applyFont="1" applyFill="1" applyBorder="1" applyAlignment="1" applyProtection="1">
      <alignment vertical="center"/>
      <protection locked="0"/>
    </xf>
    <xf numFmtId="0" fontId="17" fillId="11" borderId="0" xfId="0" applyFont="1" applyFill="1" applyProtection="1">
      <protection locked="0"/>
    </xf>
    <xf numFmtId="0" fontId="17" fillId="12" borderId="0" xfId="0" applyFont="1" applyFill="1" applyProtection="1">
      <protection locked="0"/>
    </xf>
    <xf numFmtId="0" fontId="17" fillId="9" borderId="0" xfId="0" applyFont="1" applyFill="1" applyProtection="1">
      <protection locked="0"/>
    </xf>
    <xf numFmtId="0" fontId="10" fillId="0" borderId="0" xfId="0" applyFont="1" applyAlignment="1" applyProtection="1">
      <alignment horizontal="left" vertical="center" indent="1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4" fillId="9" borderId="1" xfId="0" applyFont="1" applyFill="1" applyBorder="1" applyAlignment="1" applyProtection="1">
      <alignment horizontal="center" vertical="center"/>
      <protection locked="0"/>
    </xf>
    <xf numFmtId="0" fontId="25" fillId="11" borderId="1" xfId="0" applyFont="1" applyFill="1" applyBorder="1" applyAlignment="1" applyProtection="1">
      <alignment horizontal="center" vertical="center"/>
      <protection locked="0"/>
    </xf>
    <xf numFmtId="0" fontId="26" fillId="12" borderId="1" xfId="0" applyFont="1" applyFill="1" applyBorder="1" applyAlignment="1" applyProtection="1">
      <alignment horizontal="center" vertical="center"/>
      <protection locked="0"/>
    </xf>
    <xf numFmtId="0" fontId="26" fillId="12" borderId="5" xfId="1" applyNumberFormat="1" applyFont="1" applyFill="1" applyBorder="1" applyAlignment="1" applyProtection="1">
      <alignment horizontal="center" vertical="center"/>
      <protection locked="0"/>
    </xf>
    <xf numFmtId="9" fontId="24" fillId="9" borderId="5" xfId="1" applyFont="1" applyFill="1" applyBorder="1" applyAlignment="1" applyProtection="1">
      <alignment horizontal="center" vertical="center"/>
      <protection locked="0"/>
    </xf>
    <xf numFmtId="9" fontId="25" fillId="11" borderId="5" xfId="1" applyFont="1" applyFill="1" applyBorder="1" applyAlignment="1" applyProtection="1">
      <alignment horizontal="center" vertical="center"/>
      <protection locked="0"/>
    </xf>
    <xf numFmtId="14" fontId="3" fillId="0" borderId="0" xfId="0" applyNumberFormat="1" applyFont="1" applyAlignment="1" applyProtection="1">
      <alignment horizontal="center" vertical="center"/>
      <protection hidden="1"/>
    </xf>
    <xf numFmtId="14" fontId="3" fillId="8" borderId="0" xfId="0" applyNumberFormat="1" applyFont="1" applyFill="1" applyAlignment="1" applyProtection="1">
      <alignment horizontal="center" vertical="center"/>
      <protection hidden="1"/>
    </xf>
    <xf numFmtId="0" fontId="20" fillId="9" borderId="0" xfId="1" applyNumberFormat="1" applyFont="1" applyFill="1" applyAlignment="1" applyProtection="1">
      <alignment horizontal="left" vertical="center" indent="1"/>
      <protection locked="0"/>
    </xf>
    <xf numFmtId="0" fontId="19" fillId="11" borderId="0" xfId="1" applyNumberFormat="1" applyFont="1" applyFill="1" applyAlignment="1" applyProtection="1">
      <alignment horizontal="left" vertical="center" indent="1"/>
      <protection locked="0"/>
    </xf>
    <xf numFmtId="0" fontId="18" fillId="12" borderId="0" xfId="1" applyNumberFormat="1" applyFont="1" applyFill="1" applyAlignment="1" applyProtection="1">
      <alignment horizontal="left" vertical="center" indent="1"/>
      <protection locked="0"/>
    </xf>
    <xf numFmtId="0" fontId="16" fillId="10" borderId="0" xfId="0" applyFont="1" applyFill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 vertical="center" inden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5" fillId="10" borderId="0" xfId="0" applyFont="1" applyFill="1" applyAlignment="1" applyProtection="1">
      <alignment horizontal="center" vertical="center"/>
      <protection locked="0"/>
    </xf>
  </cellXfs>
  <cellStyles count="2">
    <cellStyle name="Normal" xfId="0" builtinId="0"/>
    <cellStyle name="Pourcentage" xfId="1" builtinId="5"/>
  </cellStyles>
  <dxfs count="31">
    <dxf>
      <font>
        <b/>
        <i val="0"/>
        <color theme="0"/>
      </font>
      <fill>
        <patternFill>
          <bgColor theme="4" tint="0.39994506668294322"/>
        </patternFill>
      </fill>
      <border>
        <left/>
        <right/>
        <top/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theme="5" tint="0.39994506668294322"/>
        </patternFill>
      </fill>
      <border>
        <left/>
        <right/>
        <top/>
        <bottom style="thin">
          <color theme="0"/>
        </bottom>
      </border>
    </dxf>
    <dxf>
      <font>
        <b/>
        <i val="0"/>
        <color theme="0"/>
      </font>
      <fill>
        <patternFill>
          <fgColor auto="1"/>
          <bgColor theme="9" tint="0.59996337778862885"/>
        </patternFill>
      </fill>
      <border>
        <bottom style="thin">
          <color theme="0"/>
        </bottom>
      </border>
    </dxf>
    <dxf>
      <font>
        <b/>
        <i val="0"/>
        <color theme="0"/>
      </font>
      <fill>
        <patternFill>
          <fgColor auto="1"/>
          <bgColor theme="4" tint="0.39994506668294322"/>
        </patternFill>
      </fill>
      <border>
        <bottom style="thin">
          <color theme="0"/>
        </bottom>
      </border>
    </dxf>
    <dxf>
      <font>
        <b/>
        <i val="0"/>
        <color theme="0"/>
      </font>
      <fill>
        <patternFill>
          <bgColor theme="6" tint="0.39994506668294322"/>
        </patternFill>
      </fill>
      <border>
        <bottom style="thin">
          <color theme="0"/>
        </bottom>
      </border>
    </dxf>
    <dxf>
      <fill>
        <patternFill patternType="darkUp">
          <fgColor theme="6" tint="0.39994506668294322"/>
        </patternFill>
      </fill>
    </dxf>
    <dxf>
      <font>
        <b/>
        <i val="0"/>
        <color theme="0"/>
      </font>
      <fill>
        <patternFill>
          <bgColor rgb="FFC00000"/>
        </patternFill>
      </fill>
      <border>
        <bottom style="thin">
          <color theme="0"/>
        </bottom>
      </border>
    </dxf>
    <dxf>
      <font>
        <b/>
        <i val="0"/>
        <color theme="0"/>
      </font>
      <fill>
        <patternFill>
          <bgColor theme="5" tint="0.39994506668294322"/>
        </patternFill>
      </fill>
      <border>
        <bottom style="thin">
          <color theme="0"/>
        </bottom>
      </border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m/d/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  <protection locked="1" hidden="1"/>
    </dxf>
    <dxf>
      <border outline="0"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m/d/yy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0" indent="1" justifyLastLine="0" shrinkToFit="0" readingOrder="0"/>
      <protection locked="1" hidden="1"/>
    </dxf>
    <dxf>
      <border outline="0"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</dxfs>
  <tableStyles count="0" defaultTableStyle="TableStyleMedium2" defaultPivotStyle="PivotStyleLight16"/>
  <colors>
    <mruColors>
      <color rgb="FF854B91"/>
      <color rgb="FFD9CCF8"/>
      <color rgb="FF4E3A6D"/>
      <color rgb="FFC6B3F4"/>
      <color rgb="FFFF7E7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325D11F-75D5-4935-9B10-345947CE1764}" name="Tab_jours_feries" displayName="Tab_jours_feries" ref="E2:F13" totalsRowShown="0" headerRowDxfId="30" dataDxfId="29" tableBorderDxfId="28">
  <autoFilter ref="E2:F13" xr:uid="{B325D11F-75D5-4935-9B10-345947CE1764}">
    <filterColumn colId="0" hiddenButton="1"/>
    <filterColumn colId="1" hiddenButton="1"/>
  </autoFilter>
  <tableColumns count="2">
    <tableColumn id="1" xr3:uid="{926793D6-CD49-4B03-8896-A41D072CE4CD}" name="Evénement" dataDxfId="27"/>
    <tableColumn id="2" xr3:uid="{7AA25D56-7600-4E2A-BD25-ED56B87850EF}" name="Date" dataDxfId="26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560DD6C-04CA-45FB-893C-13E218635775}" name="Tab_paques" displayName="Tab_paques" ref="B2:C13" totalsRowShown="0" headerRowDxfId="25" dataDxfId="24" tableBorderDxfId="23">
  <autoFilter ref="B2:C13" xr:uid="{4560DD6C-04CA-45FB-893C-13E218635775}">
    <filterColumn colId="0" hiddenButton="1"/>
    <filterColumn colId="1" hiddenButton="1"/>
  </autoFilter>
  <tableColumns count="2">
    <tableColumn id="1" xr3:uid="{2F57F777-9550-4639-BBB1-B7A77BA06549}" name="Année" dataDxfId="22"/>
    <tableColumn id="2" xr3:uid="{1AD8A7A1-2D97-45E4-9488-581C31060484}" name="Date" dataDxfId="21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38486E7-4119-9847-AD30-A4B510F9ABF1}" name="Tab_formation" displayName="Tab_formation" ref="H2:I101" totalsRowShown="0" headerRowDxfId="20" dataDxfId="19">
  <autoFilter ref="H2:I101" xr:uid="{B38486E7-4119-9847-AD30-A4B510F9ABF1}"/>
  <tableColumns count="2">
    <tableColumn id="1" xr3:uid="{21AB368F-8D4F-D041-A3F1-619CB3E250AD}" name="Date" dataDxfId="18"/>
    <tableColumn id="3" xr3:uid="{17D5E4EB-6C85-8E45-AFF3-4400008E583C}" name="Type" dataDxfId="17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CEF3E2F-B921-B147-AA44-64A0653AFF1A}" name="Tab_conge" displayName="Tab_conge" ref="K2:L29" totalsRowShown="0" headerRowDxfId="16" dataDxfId="15">
  <autoFilter ref="K2:L29" xr:uid="{DCEF3E2F-B921-B147-AA44-64A0653AFF1A}"/>
  <tableColumns count="2">
    <tableColumn id="1" xr3:uid="{3EE79B33-4DAD-F64C-AD4E-E4AB94487BBE}" name="Date" dataDxfId="14"/>
    <tableColumn id="2" xr3:uid="{63353568-33F9-0940-B239-283C6E52DCDB}" name="Type" dataDxfId="13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FCC12-CCD7-FC47-AE35-F8478536246C}">
  <sheetPr codeName="Feuil9">
    <tabColor theme="6"/>
  </sheetPr>
  <dimension ref="B1:R101"/>
  <sheetViews>
    <sheetView showGridLines="0" zoomScale="120" zoomScaleNormal="120" workbookViewId="0">
      <selection activeCell="K9" sqref="K9"/>
    </sheetView>
  </sheetViews>
  <sheetFormatPr baseColWidth="10" defaultColWidth="11" defaultRowHeight="15.6" x14ac:dyDescent="0.3"/>
  <cols>
    <col min="1" max="1" width="3.69921875" customWidth="1"/>
    <col min="2" max="2" width="15.69921875" customWidth="1"/>
    <col min="3" max="3" width="13.19921875" customWidth="1"/>
    <col min="4" max="4" width="3.69921875" customWidth="1"/>
    <col min="5" max="5" width="17.5" bestFit="1" customWidth="1"/>
    <col min="6" max="6" width="13.19921875" customWidth="1"/>
    <col min="7" max="7" width="3.69921875" customWidth="1"/>
    <col min="8" max="9" width="17.69921875" customWidth="1"/>
    <col min="10" max="10" width="3.69921875" customWidth="1"/>
    <col min="11" max="11" width="17.69921875" customWidth="1"/>
    <col min="12" max="12" width="20.69921875" customWidth="1"/>
    <col min="13" max="13" width="3.69921875" customWidth="1"/>
    <col min="14" max="14" width="17.69921875" customWidth="1"/>
    <col min="15" max="15" width="20.69921875" customWidth="1"/>
    <col min="16" max="16" width="3.69921875" customWidth="1"/>
    <col min="17" max="17" width="13" style="4" customWidth="1"/>
  </cols>
  <sheetData>
    <row r="1" spans="2:18" ht="10.199999999999999" customHeight="1" x14ac:dyDescent="0.3"/>
    <row r="2" spans="2:18" ht="30" customHeight="1" x14ac:dyDescent="0.3">
      <c r="B2" s="2" t="s">
        <v>0</v>
      </c>
      <c r="C2" s="2" t="s">
        <v>1</v>
      </c>
      <c r="E2" s="2" t="s">
        <v>2</v>
      </c>
      <c r="F2" s="2" t="s">
        <v>1</v>
      </c>
      <c r="H2" s="14" t="s">
        <v>1</v>
      </c>
      <c r="I2" s="15" t="s">
        <v>3</v>
      </c>
      <c r="K2" s="14" t="s">
        <v>1</v>
      </c>
      <c r="L2" s="15" t="s">
        <v>3</v>
      </c>
    </row>
    <row r="3" spans="2:18" x14ac:dyDescent="0.3">
      <c r="B3" s="3">
        <v>2022</v>
      </c>
      <c r="C3" s="48">
        <v>44669</v>
      </c>
      <c r="D3" s="4"/>
      <c r="E3" s="3" t="s">
        <v>4</v>
      </c>
      <c r="F3" s="49">
        <f>DATE([0]!Annee,1,1)</f>
        <v>45292</v>
      </c>
      <c r="H3" s="9">
        <v>45362</v>
      </c>
      <c r="I3" s="10" t="s">
        <v>5</v>
      </c>
      <c r="K3" s="9">
        <v>45488</v>
      </c>
      <c r="L3" s="10" t="s">
        <v>6</v>
      </c>
      <c r="N3" s="13"/>
      <c r="R3" s="4"/>
    </row>
    <row r="4" spans="2:18" x14ac:dyDescent="0.3">
      <c r="B4" s="3">
        <v>2023</v>
      </c>
      <c r="C4" s="48">
        <v>45026</v>
      </c>
      <c r="D4" s="4"/>
      <c r="E4" s="3" t="s">
        <v>7</v>
      </c>
      <c r="F4" s="49">
        <f>INDEX(Tab_paques[Date],MATCH(CALENDRIER!K6,Tab_paques[Année],0))</f>
        <v>45383</v>
      </c>
      <c r="H4" s="9">
        <v>45363</v>
      </c>
      <c r="I4" s="10" t="s">
        <v>5</v>
      </c>
      <c r="K4" s="9">
        <v>45489</v>
      </c>
      <c r="L4" s="10" t="s">
        <v>6</v>
      </c>
      <c r="N4" s="13"/>
    </row>
    <row r="5" spans="2:18" x14ac:dyDescent="0.3">
      <c r="B5" s="3">
        <v>2024</v>
      </c>
      <c r="C5" s="48">
        <v>45383</v>
      </c>
      <c r="D5" s="4"/>
      <c r="E5" s="3" t="s">
        <v>8</v>
      </c>
      <c r="F5" s="49">
        <f>DATE([0]!Annee,5,1)</f>
        <v>45413</v>
      </c>
      <c r="H5" s="9">
        <v>45364</v>
      </c>
      <c r="I5" s="10" t="s">
        <v>5</v>
      </c>
      <c r="K5" s="9">
        <v>45490</v>
      </c>
      <c r="L5" s="10" t="s">
        <v>6</v>
      </c>
      <c r="N5" s="13"/>
    </row>
    <row r="6" spans="2:18" x14ac:dyDescent="0.3">
      <c r="B6" s="3">
        <v>2025</v>
      </c>
      <c r="C6" s="48">
        <v>45768</v>
      </c>
      <c r="D6" s="4"/>
      <c r="E6" s="3" t="s">
        <v>9</v>
      </c>
      <c r="F6" s="49">
        <f>DATE([0]!Annee,5,8)</f>
        <v>45420</v>
      </c>
      <c r="H6" s="9">
        <v>45365</v>
      </c>
      <c r="I6" s="10" t="s">
        <v>5</v>
      </c>
      <c r="K6" s="9">
        <v>45491</v>
      </c>
      <c r="L6" s="10" t="s">
        <v>6</v>
      </c>
      <c r="N6" s="13"/>
    </row>
    <row r="7" spans="2:18" x14ac:dyDescent="0.3">
      <c r="B7" s="3">
        <v>2026</v>
      </c>
      <c r="C7" s="48">
        <v>46118</v>
      </c>
      <c r="D7" s="4"/>
      <c r="E7" s="3" t="s">
        <v>10</v>
      </c>
      <c r="F7" s="49">
        <f>F4+38</f>
        <v>45421</v>
      </c>
      <c r="H7" s="9">
        <v>45366</v>
      </c>
      <c r="I7" s="10" t="s">
        <v>5</v>
      </c>
      <c r="K7" s="9">
        <v>45492</v>
      </c>
      <c r="L7" s="10" t="s">
        <v>6</v>
      </c>
    </row>
    <row r="8" spans="2:18" x14ac:dyDescent="0.3">
      <c r="B8" s="3">
        <v>2027</v>
      </c>
      <c r="C8" s="48">
        <v>46475</v>
      </c>
      <c r="D8" s="4"/>
      <c r="E8" s="3" t="s">
        <v>11</v>
      </c>
      <c r="F8" s="49">
        <f>F4+49</f>
        <v>45432</v>
      </c>
      <c r="H8" s="9">
        <v>45369</v>
      </c>
      <c r="I8" s="10" t="s">
        <v>5</v>
      </c>
      <c r="K8" s="9">
        <v>45509</v>
      </c>
      <c r="L8" s="10" t="s">
        <v>6</v>
      </c>
    </row>
    <row r="9" spans="2:18" x14ac:dyDescent="0.3">
      <c r="B9" s="3">
        <v>2028</v>
      </c>
      <c r="C9" s="48">
        <v>46860</v>
      </c>
      <c r="D9" s="4"/>
      <c r="E9" s="3" t="s">
        <v>12</v>
      </c>
      <c r="F9" s="49">
        <f>DATE([0]!Annee,7,14)</f>
        <v>45487</v>
      </c>
      <c r="H9" s="9">
        <v>45370</v>
      </c>
      <c r="I9" s="10" t="s">
        <v>5</v>
      </c>
      <c r="K9" s="9">
        <v>45510</v>
      </c>
      <c r="L9" s="10" t="s">
        <v>6</v>
      </c>
    </row>
    <row r="10" spans="2:18" x14ac:dyDescent="0.3">
      <c r="B10" s="3">
        <v>2029</v>
      </c>
      <c r="C10" s="48">
        <v>47210</v>
      </c>
      <c r="D10" s="4"/>
      <c r="E10" s="3" t="s">
        <v>13</v>
      </c>
      <c r="F10" s="49">
        <f>DATE([0]!Annee,8,15)</f>
        <v>45519</v>
      </c>
      <c r="H10" s="9">
        <v>45371</v>
      </c>
      <c r="I10" s="10" t="s">
        <v>5</v>
      </c>
      <c r="K10" s="9">
        <v>45511</v>
      </c>
      <c r="L10" s="10" t="s">
        <v>6</v>
      </c>
    </row>
    <row r="11" spans="2:18" x14ac:dyDescent="0.3">
      <c r="B11" s="3">
        <v>2030</v>
      </c>
      <c r="C11" s="48">
        <v>47595</v>
      </c>
      <c r="D11" s="4"/>
      <c r="E11" s="3" t="s">
        <v>14</v>
      </c>
      <c r="F11" s="49">
        <f>DATE([0]!Annee,11,1)</f>
        <v>45597</v>
      </c>
      <c r="H11" s="9">
        <v>45372</v>
      </c>
      <c r="I11" s="10" t="s">
        <v>5</v>
      </c>
      <c r="K11" s="9">
        <v>45512</v>
      </c>
      <c r="L11" s="10" t="s">
        <v>6</v>
      </c>
    </row>
    <row r="12" spans="2:18" x14ac:dyDescent="0.3">
      <c r="B12" s="3">
        <v>2031</v>
      </c>
      <c r="C12" s="48">
        <v>47952</v>
      </c>
      <c r="D12" s="4"/>
      <c r="E12" s="3" t="s">
        <v>15</v>
      </c>
      <c r="F12" s="49">
        <f>DATE([0]!Annee,11,11)</f>
        <v>45607</v>
      </c>
      <c r="H12" s="9">
        <v>45373</v>
      </c>
      <c r="I12" s="10" t="s">
        <v>5</v>
      </c>
      <c r="K12" s="9">
        <v>45513</v>
      </c>
      <c r="L12" s="10" t="s">
        <v>6</v>
      </c>
    </row>
    <row r="13" spans="2:18" x14ac:dyDescent="0.3">
      <c r="B13" s="3">
        <v>2032</v>
      </c>
      <c r="C13" s="48">
        <v>48302</v>
      </c>
      <c r="D13" s="4"/>
      <c r="E13" s="3" t="s">
        <v>16</v>
      </c>
      <c r="F13" s="49">
        <f>DATE([0]!Annee,12,25)</f>
        <v>45651</v>
      </c>
      <c r="H13" s="9">
        <v>45383</v>
      </c>
      <c r="I13" s="10" t="s">
        <v>17</v>
      </c>
      <c r="K13" s="9">
        <v>45516</v>
      </c>
      <c r="L13" s="10" t="s">
        <v>6</v>
      </c>
    </row>
    <row r="14" spans="2:18" x14ac:dyDescent="0.3">
      <c r="H14" s="9">
        <v>45384</v>
      </c>
      <c r="I14" s="10" t="s">
        <v>17</v>
      </c>
      <c r="K14" s="9">
        <v>45518</v>
      </c>
      <c r="L14" s="10" t="s">
        <v>6</v>
      </c>
    </row>
    <row r="15" spans="2:18" x14ac:dyDescent="0.3">
      <c r="H15" s="9">
        <v>45385</v>
      </c>
      <c r="I15" s="10" t="s">
        <v>17</v>
      </c>
      <c r="K15" s="9">
        <v>45519</v>
      </c>
      <c r="L15" s="10" t="s">
        <v>6</v>
      </c>
    </row>
    <row r="16" spans="2:18" x14ac:dyDescent="0.3">
      <c r="H16" s="9">
        <v>45393</v>
      </c>
      <c r="I16" s="10" t="s">
        <v>5</v>
      </c>
      <c r="K16" s="9">
        <v>45520</v>
      </c>
      <c r="L16" s="10" t="s">
        <v>6</v>
      </c>
    </row>
    <row r="17" spans="8:12" x14ac:dyDescent="0.3">
      <c r="H17" s="9">
        <v>45394</v>
      </c>
      <c r="I17" s="10" t="s">
        <v>5</v>
      </c>
      <c r="K17" s="9">
        <v>45523</v>
      </c>
      <c r="L17" s="10" t="s">
        <v>6</v>
      </c>
    </row>
    <row r="18" spans="8:12" x14ac:dyDescent="0.3">
      <c r="H18" s="9">
        <v>45398</v>
      </c>
      <c r="I18" s="10" t="s">
        <v>17</v>
      </c>
      <c r="K18" s="9">
        <v>45524</v>
      </c>
      <c r="L18" s="10" t="s">
        <v>6</v>
      </c>
    </row>
    <row r="19" spans="8:12" x14ac:dyDescent="0.3">
      <c r="H19" s="9">
        <v>45400</v>
      </c>
      <c r="I19" s="10" t="s">
        <v>5</v>
      </c>
      <c r="K19" s="9">
        <v>45525</v>
      </c>
      <c r="L19" s="10" t="s">
        <v>6</v>
      </c>
    </row>
    <row r="20" spans="8:12" x14ac:dyDescent="0.3">
      <c r="H20" s="9">
        <v>45401</v>
      </c>
      <c r="I20" s="10" t="s">
        <v>5</v>
      </c>
      <c r="K20" s="9">
        <v>45526</v>
      </c>
      <c r="L20" s="10" t="s">
        <v>6</v>
      </c>
    </row>
    <row r="21" spans="8:12" x14ac:dyDescent="0.3">
      <c r="H21" s="9">
        <v>45406</v>
      </c>
      <c r="I21" s="10" t="s">
        <v>5</v>
      </c>
      <c r="K21" s="9">
        <v>45527</v>
      </c>
      <c r="L21" s="10" t="s">
        <v>6</v>
      </c>
    </row>
    <row r="22" spans="8:12" x14ac:dyDescent="0.3">
      <c r="H22" s="9">
        <v>45407</v>
      </c>
      <c r="I22" s="10" t="s">
        <v>5</v>
      </c>
      <c r="K22" s="9">
        <v>45419</v>
      </c>
      <c r="L22" s="10" t="s">
        <v>18</v>
      </c>
    </row>
    <row r="23" spans="8:12" x14ac:dyDescent="0.3">
      <c r="H23" s="9">
        <v>45408</v>
      </c>
      <c r="I23" s="10" t="s">
        <v>5</v>
      </c>
      <c r="K23" s="9">
        <v>45378</v>
      </c>
      <c r="L23" s="10" t="s">
        <v>18</v>
      </c>
    </row>
    <row r="24" spans="8:12" x14ac:dyDescent="0.3">
      <c r="H24" s="9">
        <v>45421</v>
      </c>
      <c r="I24" s="10" t="s">
        <v>5</v>
      </c>
      <c r="K24" s="9">
        <v>45650</v>
      </c>
      <c r="L24" s="10" t="s">
        <v>6</v>
      </c>
    </row>
    <row r="25" spans="8:12" x14ac:dyDescent="0.3">
      <c r="H25" s="9">
        <v>45422</v>
      </c>
      <c r="I25" s="10" t="s">
        <v>5</v>
      </c>
      <c r="K25" s="9">
        <v>45651</v>
      </c>
      <c r="L25" s="10" t="s">
        <v>6</v>
      </c>
    </row>
    <row r="26" spans="8:12" x14ac:dyDescent="0.3">
      <c r="H26" s="9">
        <v>45427</v>
      </c>
      <c r="I26" s="10" t="s">
        <v>5</v>
      </c>
      <c r="K26" s="9">
        <v>45652</v>
      </c>
      <c r="L26" s="10" t="s">
        <v>6</v>
      </c>
    </row>
    <row r="27" spans="8:12" x14ac:dyDescent="0.3">
      <c r="H27" s="9">
        <v>45448</v>
      </c>
      <c r="I27" s="10" t="s">
        <v>17</v>
      </c>
      <c r="K27" s="9">
        <v>45653</v>
      </c>
      <c r="L27" s="10" t="s">
        <v>6</v>
      </c>
    </row>
    <row r="28" spans="8:12" x14ac:dyDescent="0.3">
      <c r="H28" s="9">
        <v>45449</v>
      </c>
      <c r="I28" s="10" t="s">
        <v>17</v>
      </c>
      <c r="K28" s="9">
        <v>45427</v>
      </c>
      <c r="L28" s="10" t="s">
        <v>6</v>
      </c>
    </row>
    <row r="29" spans="8:12" x14ac:dyDescent="0.3">
      <c r="H29" s="9">
        <v>45450</v>
      </c>
      <c r="I29" s="10" t="s">
        <v>17</v>
      </c>
      <c r="K29" s="9">
        <v>45422</v>
      </c>
      <c r="L29" s="10" t="s">
        <v>6</v>
      </c>
    </row>
    <row r="30" spans="8:12" x14ac:dyDescent="0.3">
      <c r="H30" s="9">
        <v>45454</v>
      </c>
      <c r="I30" s="10" t="s">
        <v>5</v>
      </c>
    </row>
    <row r="31" spans="8:12" x14ac:dyDescent="0.3">
      <c r="H31" s="9">
        <v>45455</v>
      </c>
      <c r="I31" s="10" t="s">
        <v>5</v>
      </c>
    </row>
    <row r="32" spans="8:12" x14ac:dyDescent="0.3">
      <c r="H32" s="9">
        <v>45456</v>
      </c>
      <c r="I32" s="10" t="s">
        <v>5</v>
      </c>
    </row>
    <row r="33" spans="8:9" x14ac:dyDescent="0.3">
      <c r="H33" s="9">
        <v>45457</v>
      </c>
      <c r="I33" s="10" t="s">
        <v>5</v>
      </c>
    </row>
    <row r="34" spans="8:9" x14ac:dyDescent="0.3">
      <c r="H34" s="9">
        <v>45463</v>
      </c>
      <c r="I34" s="10" t="s">
        <v>17</v>
      </c>
    </row>
    <row r="35" spans="8:9" x14ac:dyDescent="0.3">
      <c r="H35" s="9">
        <v>45470</v>
      </c>
      <c r="I35" s="10" t="s">
        <v>17</v>
      </c>
    </row>
    <row r="36" spans="8:9" x14ac:dyDescent="0.3">
      <c r="H36" s="9">
        <v>45477</v>
      </c>
      <c r="I36" s="10" t="s">
        <v>17</v>
      </c>
    </row>
    <row r="37" spans="8:9" x14ac:dyDescent="0.3">
      <c r="H37" s="9">
        <v>45484</v>
      </c>
      <c r="I37" s="10" t="s">
        <v>17</v>
      </c>
    </row>
    <row r="38" spans="8:9" x14ac:dyDescent="0.3">
      <c r="H38" s="9">
        <v>45539</v>
      </c>
      <c r="I38" s="10" t="s">
        <v>17</v>
      </c>
    </row>
    <row r="39" spans="8:9" x14ac:dyDescent="0.3">
      <c r="H39" s="9">
        <v>45540</v>
      </c>
      <c r="I39" s="10" t="s">
        <v>17</v>
      </c>
    </row>
    <row r="40" spans="8:9" x14ac:dyDescent="0.3">
      <c r="H40" s="9">
        <v>45541</v>
      </c>
      <c r="I40" s="10" t="s">
        <v>17</v>
      </c>
    </row>
    <row r="41" spans="8:9" x14ac:dyDescent="0.3">
      <c r="H41" s="9">
        <v>45546</v>
      </c>
      <c r="I41" s="10" t="s">
        <v>17</v>
      </c>
    </row>
    <row r="42" spans="8:9" x14ac:dyDescent="0.3">
      <c r="H42" s="9">
        <v>45547</v>
      </c>
      <c r="I42" s="10" t="s">
        <v>17</v>
      </c>
    </row>
    <row r="43" spans="8:9" x14ac:dyDescent="0.3">
      <c r="H43" s="9">
        <v>45548</v>
      </c>
      <c r="I43" s="10" t="s">
        <v>17</v>
      </c>
    </row>
    <row r="44" spans="8:9" x14ac:dyDescent="0.3">
      <c r="H44" s="9">
        <v>45558</v>
      </c>
      <c r="I44" s="10" t="s">
        <v>5</v>
      </c>
    </row>
    <row r="45" spans="8:9" x14ac:dyDescent="0.3">
      <c r="H45" s="9">
        <v>45559</v>
      </c>
      <c r="I45" s="10" t="s">
        <v>5</v>
      </c>
    </row>
    <row r="46" spans="8:9" x14ac:dyDescent="0.3">
      <c r="H46" s="9">
        <v>45560</v>
      </c>
      <c r="I46" s="10" t="s">
        <v>5</v>
      </c>
    </row>
    <row r="47" spans="8:9" x14ac:dyDescent="0.3">
      <c r="H47" s="9">
        <v>45561</v>
      </c>
      <c r="I47" s="10" t="s">
        <v>5</v>
      </c>
    </row>
    <row r="48" spans="8:9" x14ac:dyDescent="0.3">
      <c r="H48" s="9">
        <v>45562</v>
      </c>
      <c r="I48" s="10" t="s">
        <v>5</v>
      </c>
    </row>
    <row r="49" spans="8:9" x14ac:dyDescent="0.3">
      <c r="H49" s="9">
        <v>45565</v>
      </c>
      <c r="I49" s="10" t="s">
        <v>5</v>
      </c>
    </row>
    <row r="50" spans="8:9" x14ac:dyDescent="0.3">
      <c r="H50" s="9">
        <v>45566</v>
      </c>
      <c r="I50" s="10" t="s">
        <v>5</v>
      </c>
    </row>
    <row r="51" spans="8:9" x14ac:dyDescent="0.3">
      <c r="H51" s="9">
        <v>45567</v>
      </c>
      <c r="I51" s="10" t="s">
        <v>5</v>
      </c>
    </row>
    <row r="52" spans="8:9" x14ac:dyDescent="0.3">
      <c r="H52" s="9">
        <v>45568</v>
      </c>
      <c r="I52" s="10" t="s">
        <v>5</v>
      </c>
    </row>
    <row r="53" spans="8:9" x14ac:dyDescent="0.3">
      <c r="H53" s="9">
        <v>45569</v>
      </c>
      <c r="I53" s="10" t="s">
        <v>5</v>
      </c>
    </row>
    <row r="54" spans="8:9" x14ac:dyDescent="0.3">
      <c r="H54" s="9">
        <v>45572</v>
      </c>
      <c r="I54" s="10" t="s">
        <v>5</v>
      </c>
    </row>
    <row r="55" spans="8:9" x14ac:dyDescent="0.3">
      <c r="H55" s="9">
        <v>45573</v>
      </c>
      <c r="I55" s="10" t="s">
        <v>5</v>
      </c>
    </row>
    <row r="56" spans="8:9" x14ac:dyDescent="0.3">
      <c r="H56" s="9">
        <v>45574</v>
      </c>
      <c r="I56" s="10" t="s">
        <v>5</v>
      </c>
    </row>
    <row r="57" spans="8:9" x14ac:dyDescent="0.3">
      <c r="H57" s="9">
        <v>45575</v>
      </c>
      <c r="I57" s="10" t="s">
        <v>5</v>
      </c>
    </row>
    <row r="58" spans="8:9" x14ac:dyDescent="0.3">
      <c r="H58" s="9">
        <v>45576</v>
      </c>
      <c r="I58" s="10" t="s">
        <v>5</v>
      </c>
    </row>
    <row r="59" spans="8:9" x14ac:dyDescent="0.3">
      <c r="H59" s="9">
        <v>45579</v>
      </c>
      <c r="I59" s="10" t="s">
        <v>5</v>
      </c>
    </row>
    <row r="60" spans="8:9" x14ac:dyDescent="0.3">
      <c r="H60" s="9">
        <v>45580</v>
      </c>
      <c r="I60" s="10" t="s">
        <v>5</v>
      </c>
    </row>
    <row r="61" spans="8:9" x14ac:dyDescent="0.3">
      <c r="H61" s="9">
        <v>45581</v>
      </c>
      <c r="I61" s="10" t="s">
        <v>5</v>
      </c>
    </row>
    <row r="62" spans="8:9" x14ac:dyDescent="0.3">
      <c r="H62" s="9">
        <v>45582</v>
      </c>
      <c r="I62" s="10" t="s">
        <v>5</v>
      </c>
    </row>
    <row r="63" spans="8:9" x14ac:dyDescent="0.3">
      <c r="H63" s="9">
        <v>45583</v>
      </c>
      <c r="I63" s="10" t="s">
        <v>5</v>
      </c>
    </row>
    <row r="64" spans="8:9" x14ac:dyDescent="0.3">
      <c r="H64" s="9">
        <v>45589</v>
      </c>
      <c r="I64" s="10" t="s">
        <v>17</v>
      </c>
    </row>
    <row r="65" spans="8:9" x14ac:dyDescent="0.3">
      <c r="H65" s="9">
        <v>45590</v>
      </c>
      <c r="I65" s="10" t="s">
        <v>17</v>
      </c>
    </row>
    <row r="66" spans="8:9" x14ac:dyDescent="0.3">
      <c r="H66" s="9">
        <v>45593</v>
      </c>
      <c r="I66" s="10" t="s">
        <v>17</v>
      </c>
    </row>
    <row r="67" spans="8:9" x14ac:dyDescent="0.3">
      <c r="H67" s="9">
        <v>45594</v>
      </c>
      <c r="I67" s="10" t="s">
        <v>17</v>
      </c>
    </row>
    <row r="68" spans="8:9" x14ac:dyDescent="0.3">
      <c r="H68" s="9">
        <v>45600</v>
      </c>
      <c r="I68" s="10" t="s">
        <v>5</v>
      </c>
    </row>
    <row r="69" spans="8:9" x14ac:dyDescent="0.3">
      <c r="H69" s="9">
        <v>45601</v>
      </c>
      <c r="I69" s="10" t="s">
        <v>5</v>
      </c>
    </row>
    <row r="70" spans="8:9" x14ac:dyDescent="0.3">
      <c r="H70" s="9">
        <v>45602</v>
      </c>
      <c r="I70" s="10" t="s">
        <v>5</v>
      </c>
    </row>
    <row r="71" spans="8:9" x14ac:dyDescent="0.3">
      <c r="H71" s="9">
        <v>45603</v>
      </c>
      <c r="I71" s="10" t="s">
        <v>5</v>
      </c>
    </row>
    <row r="72" spans="8:9" x14ac:dyDescent="0.3">
      <c r="H72" s="9">
        <v>45604</v>
      </c>
      <c r="I72" s="10" t="s">
        <v>5</v>
      </c>
    </row>
    <row r="73" spans="8:9" x14ac:dyDescent="0.3">
      <c r="H73" s="9">
        <v>45607</v>
      </c>
      <c r="I73" s="10" t="s">
        <v>5</v>
      </c>
    </row>
    <row r="74" spans="8:9" x14ac:dyDescent="0.3">
      <c r="H74" s="9">
        <v>45614</v>
      </c>
      <c r="I74" s="10" t="s">
        <v>5</v>
      </c>
    </row>
    <row r="75" spans="8:9" x14ac:dyDescent="0.3">
      <c r="H75" s="9">
        <v>45615</v>
      </c>
      <c r="I75" s="10" t="s">
        <v>5</v>
      </c>
    </row>
    <row r="76" spans="8:9" x14ac:dyDescent="0.3">
      <c r="H76" s="9">
        <v>45616</v>
      </c>
      <c r="I76" s="10" t="s">
        <v>5</v>
      </c>
    </row>
    <row r="77" spans="8:9" x14ac:dyDescent="0.3">
      <c r="H77" s="9">
        <v>45617</v>
      </c>
      <c r="I77" s="10" t="s">
        <v>5</v>
      </c>
    </row>
    <row r="78" spans="8:9" x14ac:dyDescent="0.3">
      <c r="H78" s="9">
        <v>45623</v>
      </c>
      <c r="I78" s="10" t="s">
        <v>17</v>
      </c>
    </row>
    <row r="79" spans="8:9" x14ac:dyDescent="0.3">
      <c r="H79" s="9">
        <v>45624</v>
      </c>
      <c r="I79" s="10" t="s">
        <v>17</v>
      </c>
    </row>
    <row r="80" spans="8:9" x14ac:dyDescent="0.3">
      <c r="H80" s="9">
        <v>45625</v>
      </c>
      <c r="I80" s="10" t="s">
        <v>17</v>
      </c>
    </row>
    <row r="81" spans="8:9" x14ac:dyDescent="0.3">
      <c r="H81" s="9">
        <v>45628</v>
      </c>
      <c r="I81" s="10" t="s">
        <v>5</v>
      </c>
    </row>
    <row r="82" spans="8:9" x14ac:dyDescent="0.3">
      <c r="H82" s="9">
        <v>45629</v>
      </c>
      <c r="I82" s="10" t="s">
        <v>5</v>
      </c>
    </row>
    <row r="83" spans="8:9" x14ac:dyDescent="0.3">
      <c r="H83" s="9">
        <v>45630</v>
      </c>
      <c r="I83" s="10" t="s">
        <v>5</v>
      </c>
    </row>
    <row r="84" spans="8:9" x14ac:dyDescent="0.3">
      <c r="H84" s="9">
        <v>45631</v>
      </c>
      <c r="I84" s="10" t="s">
        <v>5</v>
      </c>
    </row>
    <row r="85" spans="8:9" x14ac:dyDescent="0.3">
      <c r="H85" s="9">
        <v>45632</v>
      </c>
      <c r="I85" s="10" t="s">
        <v>5</v>
      </c>
    </row>
    <row r="86" spans="8:9" x14ac:dyDescent="0.3">
      <c r="H86" s="9">
        <v>45635</v>
      </c>
      <c r="I86" s="10" t="s">
        <v>5</v>
      </c>
    </row>
    <row r="87" spans="8:9" x14ac:dyDescent="0.3">
      <c r="H87" s="9">
        <v>45636</v>
      </c>
      <c r="I87" s="10" t="s">
        <v>5</v>
      </c>
    </row>
    <row r="88" spans="8:9" x14ac:dyDescent="0.3">
      <c r="H88" s="9">
        <v>45637</v>
      </c>
      <c r="I88" s="10" t="s">
        <v>5</v>
      </c>
    </row>
    <row r="89" spans="8:9" x14ac:dyDescent="0.3">
      <c r="H89" s="9">
        <v>45638</v>
      </c>
      <c r="I89" s="10" t="s">
        <v>5</v>
      </c>
    </row>
    <row r="90" spans="8:9" x14ac:dyDescent="0.3">
      <c r="H90" s="9">
        <v>45639</v>
      </c>
      <c r="I90" s="10" t="s">
        <v>5</v>
      </c>
    </row>
    <row r="91" spans="8:9" x14ac:dyDescent="0.3">
      <c r="H91" s="9">
        <v>45642</v>
      </c>
      <c r="I91" s="10" t="s">
        <v>17</v>
      </c>
    </row>
    <row r="92" spans="8:9" x14ac:dyDescent="0.3">
      <c r="H92" s="9">
        <v>45643</v>
      </c>
      <c r="I92" s="10" t="s">
        <v>17</v>
      </c>
    </row>
    <row r="93" spans="8:9" x14ac:dyDescent="0.3">
      <c r="H93" s="9">
        <v>45306</v>
      </c>
      <c r="I93" s="10" t="s">
        <v>5</v>
      </c>
    </row>
    <row r="94" spans="8:9" x14ac:dyDescent="0.3">
      <c r="H94" s="9">
        <v>45307</v>
      </c>
      <c r="I94" s="10" t="s">
        <v>5</v>
      </c>
    </row>
    <row r="95" spans="8:9" x14ac:dyDescent="0.3">
      <c r="H95" s="9">
        <v>45308</v>
      </c>
      <c r="I95" s="10" t="s">
        <v>5</v>
      </c>
    </row>
    <row r="96" spans="8:9" x14ac:dyDescent="0.3">
      <c r="H96" s="9">
        <v>45309</v>
      </c>
      <c r="I96" s="10" t="s">
        <v>5</v>
      </c>
    </row>
    <row r="97" spans="8:9" x14ac:dyDescent="0.3">
      <c r="H97" s="9">
        <v>45313</v>
      </c>
      <c r="I97" s="10" t="s">
        <v>5</v>
      </c>
    </row>
    <row r="98" spans="8:9" x14ac:dyDescent="0.3">
      <c r="H98" s="9">
        <v>45314</v>
      </c>
      <c r="I98" s="10" t="s">
        <v>5</v>
      </c>
    </row>
    <row r="99" spans="8:9" x14ac:dyDescent="0.3">
      <c r="H99" s="9">
        <v>45315</v>
      </c>
      <c r="I99" s="10" t="s">
        <v>5</v>
      </c>
    </row>
    <row r="100" spans="8:9" x14ac:dyDescent="0.3">
      <c r="H100" s="9">
        <v>45316</v>
      </c>
      <c r="I100" s="10" t="s">
        <v>5</v>
      </c>
    </row>
    <row r="101" spans="8:9" x14ac:dyDescent="0.3">
      <c r="H101" s="9">
        <v>45317</v>
      </c>
      <c r="I101" s="10" t="s">
        <v>5</v>
      </c>
    </row>
  </sheetData>
  <phoneticPr fontId="4" type="noConversion"/>
  <conditionalFormatting sqref="H3:H101 H97:I1080">
    <cfRule type="expression" dxfId="12" priority="188">
      <formula>OR(COUNTIF($H$3:$H$1080,H3)&gt;1,COUNTIF($K$3:$K$1007,H3)&gt;0)</formula>
    </cfRule>
  </conditionalFormatting>
  <conditionalFormatting sqref="I3:I1080">
    <cfRule type="expression" dxfId="11" priority="190">
      <formula>OR(COUNTIF($H$3:$H$1080,H3)&gt;1,COUNTIF($K$3:$K$1007,H3)&gt;0)</formula>
    </cfRule>
  </conditionalFormatting>
  <conditionalFormatting sqref="K3:K1007">
    <cfRule type="expression" dxfId="10" priority="173">
      <formula>OR(COUNTIF($H$3:$H$1080,K3)&gt;0,COUNTIF($K$3:$K$1007,K3)&gt;1)</formula>
    </cfRule>
  </conditionalFormatting>
  <conditionalFormatting sqref="L3:L1007">
    <cfRule type="expression" dxfId="9" priority="191">
      <formula>OR(COUNTIF($H$3:$H$1080,K3)&gt;0,COUNTIF($K$3:$K$1007,K3)&gt;1)</formula>
    </cfRule>
  </conditionalFormatting>
  <conditionalFormatting sqref="N3:O13">
    <cfRule type="expression" dxfId="8" priority="6">
      <formula>OR(N3="Doublon",O3="Doublon")</formula>
    </cfRule>
  </conditionalFormatting>
  <dataValidations count="4">
    <dataValidation type="custom" allowBlank="1" showInputMessage="1" showErrorMessage="1" errorTitle="Dimanche ou jour férié !!!" error="Il est impossible d'ajouter une formation un dimanche ou un jour férié." sqref="H3:H101" xr:uid="{F9477E89-CC24-A24C-A7CE-0F9B83973269}">
      <formula1>AND(WEEKDAY(H3,2)&lt;7,COUNTIF($F$3:$F$13,H3)=0)</formula1>
    </dataValidation>
    <dataValidation type="custom" allowBlank="1" showInputMessage="1" showErrorMessage="1" errorTitle="Dimanche ou jour férié !!!" error="Les dimanches et jours fériés ne sont pas comptés comme congés." sqref="K3:K29" xr:uid="{CF6FD4F2-E37E-724B-B50B-AEB601291940}">
      <formula1>AND(WEEKDAY(K3,2)&lt;7,COUNTIF($F$3:$F$13,K3)=0)</formula1>
    </dataValidation>
    <dataValidation type="list" allowBlank="1" showInputMessage="1" showErrorMessage="1" sqref="I3:I101" xr:uid="{88BE86B8-2CF7-864A-80BC-DFE6CBCFB5FB}">
      <formula1>"Présentiel,Distanciel"</formula1>
    </dataValidation>
    <dataValidation type="list" allowBlank="1" showInputMessage="1" showErrorMessage="1" sqref="L3:L29" xr:uid="{D34B0131-4A53-8340-8AB1-F212B9E2C2FD}">
      <formula1>"CP,Maladie,RTT"</formula1>
    </dataValidation>
  </dataValidation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173BB-36F9-5A44-A45B-06C659F63D41}">
  <sheetPr codeName="Feuil7">
    <tabColor theme="8"/>
  </sheetPr>
  <dimension ref="A1:AL43"/>
  <sheetViews>
    <sheetView showGridLines="0" tabSelected="1" zoomScale="63" zoomScaleNormal="63" workbookViewId="0">
      <selection activeCell="T15" sqref="T15"/>
    </sheetView>
  </sheetViews>
  <sheetFormatPr baseColWidth="10" defaultColWidth="10.69921875" defaultRowHeight="15.6" x14ac:dyDescent="0.3"/>
  <cols>
    <col min="1" max="3" width="3.69921875" style="1" customWidth="1"/>
    <col min="4" max="4" width="16.19921875" style="1" customWidth="1"/>
    <col min="5" max="6" width="3.69921875" style="1" customWidth="1"/>
    <col min="7" max="7" width="16.19921875" style="1" customWidth="1"/>
    <col min="8" max="9" width="3.69921875" style="1" customWidth="1"/>
    <col min="10" max="10" width="16.19921875" style="1" customWidth="1"/>
    <col min="11" max="12" width="3.69921875" style="1" customWidth="1"/>
    <col min="13" max="13" width="16.19921875" style="1" customWidth="1"/>
    <col min="14" max="15" width="3.69921875" style="1" customWidth="1"/>
    <col min="16" max="16" width="16.19921875" style="1" customWidth="1"/>
    <col min="17" max="18" width="3.69921875" style="1" customWidth="1"/>
    <col min="19" max="19" width="16.19921875" style="1" customWidth="1"/>
    <col min="20" max="21" width="3.69921875" style="1" customWidth="1"/>
    <col min="22" max="22" width="16.19921875" style="1" customWidth="1"/>
    <col min="23" max="24" width="3.69921875" style="1" customWidth="1"/>
    <col min="25" max="25" width="16.19921875" style="1" customWidth="1"/>
    <col min="26" max="27" width="3.69921875" style="1" customWidth="1"/>
    <col min="28" max="28" width="16.19921875" style="1" customWidth="1"/>
    <col min="29" max="30" width="3.69921875" style="1" customWidth="1"/>
    <col min="31" max="31" width="16.19921875" style="1" customWidth="1"/>
    <col min="32" max="33" width="3.69921875" style="1" customWidth="1"/>
    <col min="34" max="34" width="16.19921875" style="1" customWidth="1"/>
    <col min="35" max="36" width="3.69921875" style="1" customWidth="1"/>
    <col min="37" max="37" width="16.19921875" style="1" customWidth="1"/>
    <col min="38" max="38" width="3.69921875" style="1" customWidth="1"/>
    <col min="39" max="16384" width="10.69921875" style="1"/>
  </cols>
  <sheetData>
    <row r="1" spans="1:38" ht="15" customHeight="1" x14ac:dyDescent="0.3"/>
    <row r="2" spans="1:38" ht="30" customHeight="1" x14ac:dyDescent="0.3">
      <c r="N2" s="56" t="s">
        <v>19</v>
      </c>
      <c r="O2" s="53"/>
      <c r="P2" s="53"/>
      <c r="Q2" s="53"/>
      <c r="R2" s="53"/>
      <c r="S2" s="53"/>
      <c r="T2" s="53"/>
      <c r="V2" s="22"/>
      <c r="W2" s="34"/>
      <c r="X2" s="23"/>
      <c r="Y2" s="24" t="s">
        <v>20</v>
      </c>
      <c r="Z2" s="34"/>
      <c r="AA2" s="23"/>
      <c r="AB2" s="24" t="s">
        <v>21</v>
      </c>
      <c r="AC2" s="34"/>
      <c r="AD2" s="23"/>
      <c r="AE2" s="53" t="s">
        <v>22</v>
      </c>
      <c r="AF2" s="53"/>
      <c r="AG2" s="53"/>
      <c r="AH2" s="53"/>
      <c r="AI2" s="53"/>
      <c r="AJ2" s="53"/>
      <c r="AK2" s="53"/>
    </row>
    <row r="3" spans="1:38" ht="7.95" customHeight="1" x14ac:dyDescent="0.3"/>
    <row r="4" spans="1:38" ht="31.5" customHeight="1" x14ac:dyDescent="0.65">
      <c r="N4" s="25"/>
      <c r="O4" s="17"/>
      <c r="P4" s="38" t="s">
        <v>23</v>
      </c>
      <c r="U4" s="25"/>
      <c r="V4" s="31" t="s">
        <v>24</v>
      </c>
      <c r="Y4" s="42">
        <v>120</v>
      </c>
      <c r="AB4" s="39">
        <f>COUNTIFS($B$11:$AK$41,"Présentiel")+COUNTIFS($B$11:$AK$41,"Distanciel")</f>
        <v>97</v>
      </c>
      <c r="AE4" s="46">
        <f>AB4/Y4</f>
        <v>0.80833333333333335</v>
      </c>
      <c r="AF4" s="50" t="str">
        <f>REPT("|",INT((AB4/Y4)*100))</f>
        <v>||||||||||||||||||||||||||||||||||||||||||||||||||||||||||||||||||||||||||||||||</v>
      </c>
      <c r="AG4" s="37"/>
      <c r="AH4" s="37"/>
      <c r="AI4" s="37"/>
      <c r="AJ4" s="37"/>
      <c r="AK4" s="37"/>
    </row>
    <row r="5" spans="1:38" ht="7.95" customHeight="1" x14ac:dyDescent="0.3">
      <c r="F5" s="12"/>
      <c r="G5" s="16"/>
      <c r="J5" s="11"/>
      <c r="N5" s="25"/>
      <c r="P5" s="20"/>
      <c r="U5" s="25"/>
    </row>
    <row r="6" spans="1:38" ht="31.95" customHeight="1" x14ac:dyDescent="0.65">
      <c r="B6" s="54" t="s">
        <v>25</v>
      </c>
      <c r="C6" s="54"/>
      <c r="D6" s="54"/>
      <c r="E6" s="54"/>
      <c r="F6" s="54"/>
      <c r="G6" s="54"/>
      <c r="H6" s="54"/>
      <c r="I6" s="54"/>
      <c r="J6" s="54"/>
      <c r="K6" s="55">
        <v>2024</v>
      </c>
      <c r="L6" s="55"/>
      <c r="M6" s="55"/>
      <c r="N6" s="25"/>
      <c r="O6" s="19"/>
      <c r="P6" s="38" t="s">
        <v>26</v>
      </c>
      <c r="U6" s="25"/>
      <c r="V6" s="32" t="s">
        <v>27</v>
      </c>
      <c r="Y6" s="43">
        <v>30</v>
      </c>
      <c r="AB6" s="40">
        <f>COUNTIFS($B$11:$AK$41,"CP")+COUNTIFS($B$11:$AK$41,"RTT")</f>
        <v>25</v>
      </c>
      <c r="AE6" s="47">
        <f>AB6/Y6</f>
        <v>0.83333333333333337</v>
      </c>
      <c r="AF6" s="51" t="str">
        <f>REPT("|",INT((AB6/Y6)*100))</f>
        <v>|||||||||||||||||||||||||||||||||||||||||||||||||||||||||||||||||||||||||||||||||||</v>
      </c>
      <c r="AG6" s="35"/>
      <c r="AH6" s="35"/>
      <c r="AI6" s="35"/>
      <c r="AJ6" s="35"/>
      <c r="AK6" s="35"/>
    </row>
    <row r="7" spans="1:38" ht="7.95" customHeight="1" x14ac:dyDescent="0.3">
      <c r="B7" s="54"/>
      <c r="C7" s="54"/>
      <c r="D7" s="54"/>
      <c r="E7" s="54"/>
      <c r="F7" s="54"/>
      <c r="G7" s="54"/>
      <c r="H7" s="54"/>
      <c r="I7" s="54"/>
      <c r="J7" s="54"/>
      <c r="K7" s="55"/>
      <c r="L7" s="55"/>
      <c r="M7" s="55"/>
      <c r="N7" s="25"/>
      <c r="P7" s="20"/>
      <c r="U7" s="25"/>
      <c r="V7" s="11"/>
      <c r="Y7" s="11"/>
      <c r="AB7" s="11"/>
    </row>
    <row r="8" spans="1:38" ht="31.95" customHeight="1" x14ac:dyDescent="0.65">
      <c r="B8" s="54"/>
      <c r="C8" s="54"/>
      <c r="D8" s="54"/>
      <c r="E8" s="54"/>
      <c r="F8" s="54"/>
      <c r="G8" s="54"/>
      <c r="H8" s="54"/>
      <c r="I8" s="54"/>
      <c r="J8" s="54"/>
      <c r="K8" s="55"/>
      <c r="L8" s="55"/>
      <c r="M8" s="55"/>
      <c r="N8" s="25"/>
      <c r="O8" s="18"/>
      <c r="P8" s="38" t="s">
        <v>28</v>
      </c>
      <c r="U8" s="25"/>
      <c r="V8" s="33" t="s">
        <v>29</v>
      </c>
      <c r="Y8" s="44">
        <v>0</v>
      </c>
      <c r="AB8" s="41">
        <f>COUNTIFS($B$11:$AK$41,"Doublon")</f>
        <v>2</v>
      </c>
      <c r="AE8" s="45">
        <f>AB8</f>
        <v>2</v>
      </c>
      <c r="AF8" s="52" t="str">
        <f>REPT("|",AB8*45)</f>
        <v>||||||||||||||||||||||||||||||||||||||||||||||||||||||||||||||||||||||||||||||||||||||||||</v>
      </c>
      <c r="AG8" s="36"/>
      <c r="AH8" s="36"/>
      <c r="AI8" s="36"/>
      <c r="AJ8" s="36"/>
      <c r="AK8" s="36"/>
    </row>
    <row r="9" spans="1:38" ht="15" customHeight="1" x14ac:dyDescent="0.3"/>
    <row r="10" spans="1:38" ht="40.200000000000003" customHeight="1" x14ac:dyDescent="0.3">
      <c r="B10" s="26" t="s">
        <v>30</v>
      </c>
      <c r="C10" s="26"/>
      <c r="D10" s="27"/>
      <c r="E10" s="26" t="s">
        <v>31</v>
      </c>
      <c r="F10" s="26"/>
      <c r="G10" s="27"/>
      <c r="H10" s="26" t="s">
        <v>32</v>
      </c>
      <c r="I10" s="26"/>
      <c r="J10" s="27"/>
      <c r="K10" s="26" t="s">
        <v>33</v>
      </c>
      <c r="L10" s="26"/>
      <c r="M10" s="27"/>
      <c r="N10" s="26" t="s">
        <v>34</v>
      </c>
      <c r="O10" s="26"/>
      <c r="P10" s="27"/>
      <c r="Q10" s="26" t="s">
        <v>35</v>
      </c>
      <c r="R10" s="26"/>
      <c r="S10" s="27"/>
      <c r="T10" s="26" t="s">
        <v>36</v>
      </c>
      <c r="U10" s="26"/>
      <c r="V10" s="27"/>
      <c r="W10" s="26" t="s">
        <v>37</v>
      </c>
      <c r="X10" s="26"/>
      <c r="Y10" s="27"/>
      <c r="Z10" s="26" t="s">
        <v>38</v>
      </c>
      <c r="AA10" s="26"/>
      <c r="AB10" s="27"/>
      <c r="AC10" s="26" t="s">
        <v>39</v>
      </c>
      <c r="AD10" s="26"/>
      <c r="AE10" s="27"/>
      <c r="AF10" s="26" t="s">
        <v>40</v>
      </c>
      <c r="AG10" s="26"/>
      <c r="AH10" s="27"/>
      <c r="AI10" s="26" t="s">
        <v>41</v>
      </c>
      <c r="AJ10" s="26"/>
      <c r="AK10" s="28"/>
    </row>
    <row r="11" spans="1:38" ht="19.2" customHeight="1" x14ac:dyDescent="0.3">
      <c r="A11" s="5"/>
      <c r="B11" s="29" t="str" cm="1">
        <f t="array" ref="B11:B41">LEFT(UPPER(TEXT(_xlfn.LET(_xlpm.d,_xlfn.SEQUENCE(31,,DATEVALUE(B10&amp;Annee)),_xlfn._xlws.FILTER(_xlpm.d,MONTH(_xlpm.d)=MONTH(DATEVALUE(B10&amp;Annee)))),"jjjj")))</f>
        <v>L</v>
      </c>
      <c r="C11" s="30" cm="1">
        <f t="array" ref="C11:C41">_xlfn.LET(_xlpm.d,_xlfn.SEQUENCE(31,,DATEVALUE(B10&amp;Annee)),_xlfn._xlws.FILTER(_xlpm.d,MONTH(_xlpm.d)=MONTH(DATEVALUE(B10&amp;Annee))))</f>
        <v>45292</v>
      </c>
      <c r="D11" s="21" t="str" cm="1">
        <f t="array" ref="D11:D41">IF((COUNTIF(Tab_formation[Date],_xlfn.ANCHORARRAY(CALENDRIER!C11))+COUNTIF(Tab_conge[Date],_xlfn.ANCHORARRAY(CALENDRIER!C11)))&gt;1,"Doublon",
IFERROR(_xlfn.LET(_xlpm.p,_xlfn.VSTACK(Tab_formation[],Tab_conge[#All]),INDEX(_xlpm.p,MATCH(_xlfn.ANCHORARRAY(CALENDRIER!C11),_xlfn.CHOOSECOLS(_xlpm.p,1),0),2)),""))</f>
        <v/>
      </c>
      <c r="E11" s="29" t="str" cm="1">
        <f t="array" ref="E11:E39">LEFT(UPPER(TEXT(_xlfn.LET(_xlpm.d,_xlfn.SEQUENCE(31,,DATEVALUE(E10&amp;Annee)),_xlfn._xlws.FILTER(_xlpm.d,MONTH(_xlpm.d)=MONTH(DATEVALUE(E10&amp;Annee)))),"jjjj")))</f>
        <v>J</v>
      </c>
      <c r="F11" s="30" cm="1">
        <f t="array" ref="F11:F39">_xlfn.LET(_xlpm.d,_xlfn.SEQUENCE(31,,DATEVALUE(E10&amp;Annee)),_xlfn._xlws.FILTER(_xlpm.d,MONTH(_xlpm.d)=MONTH(DATEVALUE(E10&amp;Annee))))</f>
        <v>45323</v>
      </c>
      <c r="G11" s="21" t="str" cm="1">
        <f t="array" ref="G11:G39">IF((COUNTIF(Tab_formation[Date],_xlfn.ANCHORARRAY(CALENDRIER!F11))+COUNTIF(Tab_conge[Date],_xlfn.ANCHORARRAY(CALENDRIER!F11)))&gt;1,"Doublon",
IFERROR(_xlfn.LET(_xlpm.p,_xlfn.VSTACK(Tab_formation[],Tab_conge[#All]),INDEX(_xlpm.p,MATCH(_xlfn.ANCHORARRAY(CALENDRIER!F11),_xlfn.CHOOSECOLS(_xlpm.p,1),0),2)),""))</f>
        <v/>
      </c>
      <c r="H11" s="29" t="str" cm="1">
        <f t="array" ref="H11:H41">LEFT(UPPER(TEXT(_xlfn.LET(_xlpm.d,_xlfn.SEQUENCE(31,,DATEVALUE(H10&amp;Annee)),_xlfn._xlws.FILTER(_xlpm.d,MONTH(_xlpm.d)=MONTH(DATEVALUE(H10&amp;Annee)))),"jjjj")))</f>
        <v>V</v>
      </c>
      <c r="I11" s="30" cm="1">
        <f t="array" ref="I11:I41">_xlfn.LET(_xlpm.d,_xlfn.SEQUENCE(31,,DATEVALUE(H10&amp;Annee)),_xlfn._xlws.FILTER(_xlpm.d,MONTH(_xlpm.d)=MONTH(DATEVALUE(H10&amp;Annee))))</f>
        <v>45352</v>
      </c>
      <c r="J11" s="21" t="str" cm="1">
        <f t="array" ref="J11:J41">IF((COUNTIF(Tab_formation[Date],_xlfn.ANCHORARRAY(CALENDRIER!I11))+COUNTIF(Tab_conge[Date],_xlfn.ANCHORARRAY(CALENDRIER!I11)))&gt;1,"Doublon",
IFERROR(_xlfn.LET(_xlpm.p,_xlfn.VSTACK(Tab_formation[],Tab_conge[#All]),INDEX(_xlpm.p,MATCH(_xlfn.ANCHORARRAY(CALENDRIER!I11),_xlfn.CHOOSECOLS(_xlpm.p,1),0),2)),""))</f>
        <v/>
      </c>
      <c r="K11" s="29" t="str" cm="1">
        <f t="array" ref="K11:K40">LEFT(UPPER(TEXT(_xlfn.LET(_xlpm.d,_xlfn.SEQUENCE(31,,DATEVALUE(K10&amp;Annee)),_xlfn._xlws.FILTER(_xlpm.d,MONTH(_xlpm.d)=MONTH(DATEVALUE(K10&amp;Annee)))),"jjjj")))</f>
        <v>L</v>
      </c>
      <c r="L11" s="30" cm="1">
        <f t="array" ref="L11:L40">_xlfn.LET(_xlpm.d,_xlfn.SEQUENCE(31,,DATEVALUE(K10&amp;Annee)),_xlfn._xlws.FILTER(_xlpm.d,MONTH(_xlpm.d)=MONTH(DATEVALUE(K10&amp;Annee))))</f>
        <v>45383</v>
      </c>
      <c r="M11" s="21" t="str" cm="1">
        <f t="array" ref="M11:M40">IF((COUNTIF(Tab_formation[Date],_xlfn.ANCHORARRAY(CALENDRIER!L11))+COUNTIF(Tab_conge[Date],_xlfn.ANCHORARRAY(CALENDRIER!L11)))&gt;1,"Doublon",
IFERROR(_xlfn.LET(_xlpm.p,_xlfn.VSTACK(Tab_formation[],Tab_conge[#All]),INDEX(_xlpm.p,MATCH(_xlfn.ANCHORARRAY(CALENDRIER!L11),_xlfn.CHOOSECOLS(_xlpm.p,1),0),2)),""))</f>
        <v>Distanciel</v>
      </c>
      <c r="N11" s="29" t="str" cm="1">
        <f t="array" ref="N11:N41">LEFT(UPPER(TEXT(_xlfn.LET(_xlpm.d,_xlfn.SEQUENCE(31,,DATEVALUE(N10&amp;Annee)),_xlfn._xlws.FILTER(_xlpm.d,MONTH(_xlpm.d)=MONTH(DATEVALUE(N10&amp;Annee)))),"jjjj")))</f>
        <v>M</v>
      </c>
      <c r="O11" s="30" cm="1">
        <f t="array" ref="O11:O41">_xlfn.LET(_xlpm.d,_xlfn.SEQUENCE(31,,DATEVALUE(N10&amp;Annee)),_xlfn._xlws.FILTER(_xlpm.d,MONTH(_xlpm.d)=MONTH(DATEVALUE(N10&amp;Annee))))</f>
        <v>45413</v>
      </c>
      <c r="P11" s="21" t="str" cm="1">
        <f t="array" ref="P11:P41">IF((COUNTIF(Tab_formation[Date],_xlfn.ANCHORARRAY(CALENDRIER!O11))+COUNTIF(Tab_conge[Date],_xlfn.ANCHORARRAY(CALENDRIER!O11)))&gt;1,"Doublon",
IFERROR(_xlfn.LET(_xlpm.p,_xlfn.VSTACK(Tab_formation[],Tab_conge[#All]),INDEX(_xlpm.p,MATCH(_xlfn.ANCHORARRAY(CALENDRIER!O11),_xlfn.CHOOSECOLS(_xlpm.p,1),0),2)),""))</f>
        <v/>
      </c>
      <c r="Q11" s="29" t="str" cm="1">
        <f t="array" ref="Q11:Q40">LEFT(UPPER(TEXT(_xlfn.LET(_xlpm.d,_xlfn.SEQUENCE(31,,DATEVALUE(Q10&amp;Annee)),_xlfn._xlws.FILTER(_xlpm.d,MONTH(_xlpm.d)=MONTH(DATEVALUE(Q10&amp;Annee)))),"jjjj")))</f>
        <v>S</v>
      </c>
      <c r="R11" s="30" cm="1">
        <f t="array" ref="R11:R40">_xlfn.LET(_xlpm.d,_xlfn.SEQUENCE(31,,DATEVALUE(Q10&amp;Annee)),_xlfn._xlws.FILTER(_xlpm.d,MONTH(_xlpm.d)=MONTH(DATEVALUE(Q10&amp;Annee))))</f>
        <v>45444</v>
      </c>
      <c r="S11" s="21" t="str" cm="1">
        <f t="array" ref="S11:S40">IF((COUNTIF(Tab_formation[Date],_xlfn.ANCHORARRAY(CALENDRIER!R11))+COUNTIF(Tab_conge[Date],_xlfn.ANCHORARRAY(CALENDRIER!R11)))&gt;1,"Doublon",
IFERROR(_xlfn.LET(_xlpm.p,_xlfn.VSTACK(Tab_formation[],Tab_conge[#All]),INDEX(_xlpm.p,MATCH(_xlfn.ANCHORARRAY(CALENDRIER!R11),_xlfn.CHOOSECOLS(_xlpm.p,1),0),2)),""))</f>
        <v/>
      </c>
      <c r="T11" s="29" t="str" cm="1">
        <f t="array" ref="T11:T41">LEFT(UPPER(TEXT(_xlfn.LET(_xlpm.d,_xlfn.SEQUENCE(31,,DATEVALUE(T10&amp;Annee)),_xlfn._xlws.FILTER(_xlpm.d,MONTH(_xlpm.d)=MONTH(DATEVALUE(T10&amp;Annee)))),"jjjj")))</f>
        <v>L</v>
      </c>
      <c r="U11" s="30" cm="1">
        <f t="array" ref="U11:U41">_xlfn.LET(_xlpm.d,_xlfn.SEQUENCE(31,,DATEVALUE(T10&amp;Annee)),_xlfn._xlws.FILTER(_xlpm.d,MONTH(_xlpm.d)=MONTH(DATEVALUE(T10&amp;Annee))))</f>
        <v>45474</v>
      </c>
      <c r="V11" s="21" t="str" cm="1">
        <f t="array" ref="V11:V41">IF((COUNTIF(Tab_formation[Date],_xlfn.ANCHORARRAY(CALENDRIER!U11))+COUNTIF(Tab_conge[Date],_xlfn.ANCHORARRAY(CALENDRIER!U11)))&gt;1,"Doublon",
IFERROR(_xlfn.LET(_xlpm.p,_xlfn.VSTACK(Tab_formation[],Tab_conge[#All]),INDEX(_xlpm.p,MATCH(_xlfn.ANCHORARRAY(CALENDRIER!U11),_xlfn.CHOOSECOLS(_xlpm.p,1),0),2)),""))</f>
        <v/>
      </c>
      <c r="W11" s="29" t="str" cm="1">
        <f t="array" ref="W11:W41">LEFT(UPPER(TEXT(_xlfn.LET(_xlpm.d,_xlfn.SEQUENCE(31,,DATEVALUE(W10&amp;Annee)),_xlfn._xlws.FILTER(_xlpm.d,MONTH(_xlpm.d)=MONTH(DATEVALUE(W10&amp;Annee)))),"jjjj")))</f>
        <v>J</v>
      </c>
      <c r="X11" s="30" cm="1">
        <f t="array" ref="X11:X41">_xlfn.LET(_xlpm.d,_xlfn.SEQUENCE(31,,DATEVALUE(W10&amp;Annee)),_xlfn._xlws.FILTER(_xlpm.d,MONTH(_xlpm.d)=MONTH(DATEVALUE(W10&amp;Annee))))</f>
        <v>45505</v>
      </c>
      <c r="Y11" s="21" t="str" cm="1">
        <f t="array" ref="Y11:Y41">IF((COUNTIF(Tab_formation[Date],_xlfn.ANCHORARRAY(CALENDRIER!X11))+COUNTIF(Tab_conge[Date],_xlfn.ANCHORARRAY(CALENDRIER!X11)))&gt;1,"Doublon",
IFERROR(_xlfn.LET(_xlpm.p,_xlfn.VSTACK(Tab_formation[],Tab_conge[#All]),INDEX(_xlpm.p,MATCH(_xlfn.ANCHORARRAY(CALENDRIER!X11),_xlfn.CHOOSECOLS(_xlpm.p,1),0),2)),""))</f>
        <v/>
      </c>
      <c r="Z11" s="29" t="str" cm="1">
        <f t="array" ref="Z11:Z40">LEFT(UPPER(TEXT(_xlfn.LET(_xlpm.d,_xlfn.SEQUENCE(31,,DATEVALUE(Z10&amp;Annee)),_xlfn._xlws.FILTER(_xlpm.d,MONTH(_xlpm.d)=MONTH(DATEVALUE(Z10&amp;Annee)))),"jjjj")))</f>
        <v>D</v>
      </c>
      <c r="AA11" s="30" cm="1">
        <f t="array" ref="AA11:AA40">_xlfn.LET(_xlpm.d,_xlfn.SEQUENCE(31,,DATEVALUE(Z10&amp;Annee)),_xlfn._xlws.FILTER(_xlpm.d,MONTH(_xlpm.d)=MONTH(DATEVALUE(Z10&amp;Annee))))</f>
        <v>45536</v>
      </c>
      <c r="AB11" s="21" t="str" cm="1">
        <f t="array" ref="AB11:AB40">IF((COUNTIF(Tab_formation[Date],_xlfn.ANCHORARRAY(CALENDRIER!AA11))+COUNTIF(Tab_conge[Date],_xlfn.ANCHORARRAY(CALENDRIER!AA11)))&gt;1,"Doublon",
IFERROR(_xlfn.LET(_xlpm.p,_xlfn.VSTACK(Tab_formation[],Tab_conge[#All]),INDEX(_xlpm.p,MATCH(_xlfn.ANCHORARRAY(CALENDRIER!AA11),_xlfn.CHOOSECOLS(_xlpm.p,1),0),2)),""))</f>
        <v/>
      </c>
      <c r="AC11" s="29" t="str" cm="1">
        <f t="array" ref="AC11:AC41">LEFT(UPPER(TEXT(_xlfn.LET(_xlpm.d,_xlfn.SEQUENCE(31,,DATEVALUE(AC10&amp;Annee)),_xlfn._xlws.FILTER(_xlpm.d,MONTH(_xlpm.d)=MONTH(DATEVALUE(AC10&amp;Annee)))),"jjjj")))</f>
        <v>M</v>
      </c>
      <c r="AD11" s="30" cm="1">
        <f t="array" ref="AD11:AD41">_xlfn.LET(_xlpm.d,_xlfn.SEQUENCE(31,,DATEVALUE(AC10&amp;Annee)),_xlfn._xlws.FILTER(_xlpm.d,MONTH(_xlpm.d)=MONTH(DATEVALUE(AC10&amp;Annee))))</f>
        <v>45566</v>
      </c>
      <c r="AE11" s="21" t="str" cm="1">
        <f t="array" ref="AE11:AE41">IF((COUNTIF(Tab_formation[Date],_xlfn.ANCHORARRAY(CALENDRIER!AD11))+COUNTIF(Tab_conge[Date],_xlfn.ANCHORARRAY(CALENDRIER!AD11)))&gt;1,"Doublon",
IFERROR(_xlfn.LET(_xlpm.p,_xlfn.VSTACK(Tab_formation[],Tab_conge[#All]),INDEX(_xlpm.p,MATCH(_xlfn.ANCHORARRAY(CALENDRIER!AD11),_xlfn.CHOOSECOLS(_xlpm.p,1),0),2)),""))</f>
        <v>Présentiel</v>
      </c>
      <c r="AF11" s="29" t="str" cm="1">
        <f t="array" ref="AF11:AF40">LEFT(UPPER(TEXT(_xlfn.LET(_xlpm.d,_xlfn.SEQUENCE(31,,DATEVALUE(AF10&amp;Annee)),_xlfn._xlws.FILTER(_xlpm.d,MONTH(_xlpm.d)=MONTH(DATEVALUE(AF10&amp;Annee)))),"jjjj")))</f>
        <v>V</v>
      </c>
      <c r="AG11" s="30" cm="1">
        <f t="array" ref="AG11:AG40">_xlfn.LET(_xlpm.d,_xlfn.SEQUENCE(31,,DATEVALUE(AF10&amp;Annee)),_xlfn._xlws.FILTER(_xlpm.d,MONTH(_xlpm.d)=MONTH(DATEVALUE(AF10&amp;Annee))))</f>
        <v>45597</v>
      </c>
      <c r="AH11" s="21" t="str" cm="1">
        <f t="array" ref="AH11:AH40">IF((COUNTIF(Tab_formation[Date],_xlfn.ANCHORARRAY(CALENDRIER!AG11))+COUNTIF(Tab_conge[Date],_xlfn.ANCHORARRAY(CALENDRIER!AG11)))&gt;1,"Doublon",
IFERROR(_xlfn.LET(_xlpm.p,_xlfn.VSTACK(Tab_formation[],Tab_conge[#All]),INDEX(_xlpm.p,MATCH(_xlfn.ANCHORARRAY(CALENDRIER!AG11),_xlfn.CHOOSECOLS(_xlpm.p,1),0),2)),""))</f>
        <v/>
      </c>
      <c r="AI11" s="29" t="str" cm="1">
        <f t="array" ref="AI11:AI41">LEFT(UPPER(TEXT(_xlfn.LET(_xlpm.d,_xlfn.SEQUENCE(31,,DATEVALUE(AI10&amp;Annee)),_xlfn._xlws.FILTER(_xlpm.d,MONTH(_xlpm.d)=MONTH(DATEVALUE(AI10&amp;Annee)))),"jjjj")))</f>
        <v>D</v>
      </c>
      <c r="AJ11" s="30" cm="1">
        <f t="array" ref="AJ11:AJ41">_xlfn.LET(_xlpm.d,_xlfn.SEQUENCE(31,,DATEVALUE(AI10&amp;Annee)),_xlfn._xlws.FILTER(_xlpm.d,MONTH(_xlpm.d)=MONTH(DATEVALUE(AI10&amp;Annee))))</f>
        <v>45627</v>
      </c>
      <c r="AK11" s="21" t="str" cm="1">
        <f t="array" ref="AK11:AK41">IF((COUNTIF(Tab_formation[Date],_xlfn.ANCHORARRAY(CALENDRIER!AJ11))+COUNTIF(Tab_conge[Date],_xlfn.ANCHORARRAY(CALENDRIER!AJ11)))&gt;1,"Doublon",
IFERROR(_xlfn.LET(_xlpm.p,_xlfn.VSTACK(Tab_formation[],Tab_conge[#All]),INDEX(_xlpm.p,MATCH(_xlfn.ANCHORARRAY(CALENDRIER!AJ11),_xlfn.CHOOSECOLS(_xlpm.p,1),0),2)),""))</f>
        <v/>
      </c>
      <c r="AL11" s="5"/>
    </row>
    <row r="12" spans="1:38" ht="19.2" customHeight="1" x14ac:dyDescent="0.3">
      <c r="A12" s="5"/>
      <c r="B12" s="29" t="str">
        <v>M</v>
      </c>
      <c r="C12" s="30">
        <v>45293</v>
      </c>
      <c r="D12" s="7" t="str">
        <v/>
      </c>
      <c r="E12" s="29" t="str">
        <v>V</v>
      </c>
      <c r="F12" s="30">
        <v>45324</v>
      </c>
      <c r="G12" s="7" t="str">
        <v/>
      </c>
      <c r="H12" s="29" t="str">
        <v>S</v>
      </c>
      <c r="I12" s="30">
        <v>45353</v>
      </c>
      <c r="J12" s="7" t="str">
        <v/>
      </c>
      <c r="K12" s="29" t="str">
        <v>M</v>
      </c>
      <c r="L12" s="30">
        <v>45384</v>
      </c>
      <c r="M12" s="7" t="str">
        <v>Distanciel</v>
      </c>
      <c r="N12" s="29" t="str">
        <v>J</v>
      </c>
      <c r="O12" s="30">
        <v>45414</v>
      </c>
      <c r="P12" s="7" t="str">
        <v/>
      </c>
      <c r="Q12" s="29" t="str">
        <v>D</v>
      </c>
      <c r="R12" s="30">
        <v>45445</v>
      </c>
      <c r="S12" s="7" t="str">
        <v/>
      </c>
      <c r="T12" s="29" t="str">
        <v>M</v>
      </c>
      <c r="U12" s="30">
        <v>45475</v>
      </c>
      <c r="V12" s="7" t="str">
        <v/>
      </c>
      <c r="W12" s="29" t="str">
        <v>V</v>
      </c>
      <c r="X12" s="30">
        <v>45506</v>
      </c>
      <c r="Y12" s="7" t="str">
        <v/>
      </c>
      <c r="Z12" s="29" t="str">
        <v>L</v>
      </c>
      <c r="AA12" s="30">
        <v>45537</v>
      </c>
      <c r="AB12" s="7" t="str">
        <v/>
      </c>
      <c r="AC12" s="29" t="str">
        <v>M</v>
      </c>
      <c r="AD12" s="30">
        <v>45567</v>
      </c>
      <c r="AE12" s="7" t="str">
        <v>Présentiel</v>
      </c>
      <c r="AF12" s="29" t="str">
        <v>S</v>
      </c>
      <c r="AG12" s="30">
        <v>45598</v>
      </c>
      <c r="AH12" s="7" t="str">
        <v/>
      </c>
      <c r="AI12" s="29" t="str">
        <v>L</v>
      </c>
      <c r="AJ12" s="30">
        <v>45628</v>
      </c>
      <c r="AK12" s="7" t="str">
        <v>Présentiel</v>
      </c>
      <c r="AL12" s="5"/>
    </row>
    <row r="13" spans="1:38" ht="19.2" customHeight="1" x14ac:dyDescent="0.3">
      <c r="A13" s="5"/>
      <c r="B13" s="29" t="str">
        <v>M</v>
      </c>
      <c r="C13" s="30">
        <v>45294</v>
      </c>
      <c r="D13" s="7" t="str">
        <v/>
      </c>
      <c r="E13" s="29" t="str">
        <v>S</v>
      </c>
      <c r="F13" s="30">
        <v>45325</v>
      </c>
      <c r="G13" s="7" t="str">
        <v/>
      </c>
      <c r="H13" s="29" t="str">
        <v>D</v>
      </c>
      <c r="I13" s="30">
        <v>45354</v>
      </c>
      <c r="J13" s="7" t="str">
        <v/>
      </c>
      <c r="K13" s="29" t="str">
        <v>M</v>
      </c>
      <c r="L13" s="30">
        <v>45385</v>
      </c>
      <c r="M13" s="7" t="str">
        <v>Distanciel</v>
      </c>
      <c r="N13" s="29" t="str">
        <v>V</v>
      </c>
      <c r="O13" s="30">
        <v>45415</v>
      </c>
      <c r="P13" s="7" t="str">
        <v/>
      </c>
      <c r="Q13" s="29" t="str">
        <v>L</v>
      </c>
      <c r="R13" s="30">
        <v>45446</v>
      </c>
      <c r="S13" s="7" t="str">
        <v/>
      </c>
      <c r="T13" s="29" t="str">
        <v>M</v>
      </c>
      <c r="U13" s="30">
        <v>45476</v>
      </c>
      <c r="V13" s="7" t="str">
        <v/>
      </c>
      <c r="W13" s="29" t="str">
        <v>S</v>
      </c>
      <c r="X13" s="30">
        <v>45507</v>
      </c>
      <c r="Y13" s="7" t="str">
        <v/>
      </c>
      <c r="Z13" s="29" t="str">
        <v>M</v>
      </c>
      <c r="AA13" s="30">
        <v>45538</v>
      </c>
      <c r="AB13" s="7" t="str">
        <v/>
      </c>
      <c r="AC13" s="29" t="str">
        <v>J</v>
      </c>
      <c r="AD13" s="30">
        <v>45568</v>
      </c>
      <c r="AE13" s="7" t="str">
        <v>Présentiel</v>
      </c>
      <c r="AF13" s="29" t="str">
        <v>D</v>
      </c>
      <c r="AG13" s="30">
        <v>45599</v>
      </c>
      <c r="AH13" s="7" t="str">
        <v/>
      </c>
      <c r="AI13" s="29" t="str">
        <v>M</v>
      </c>
      <c r="AJ13" s="30">
        <v>45629</v>
      </c>
      <c r="AK13" s="7" t="str">
        <v>Présentiel</v>
      </c>
      <c r="AL13" s="5"/>
    </row>
    <row r="14" spans="1:38" ht="19.2" customHeight="1" x14ac:dyDescent="0.3">
      <c r="A14" s="5"/>
      <c r="B14" s="29" t="str">
        <v>J</v>
      </c>
      <c r="C14" s="30">
        <v>45295</v>
      </c>
      <c r="D14" s="7" t="str">
        <v/>
      </c>
      <c r="E14" s="29" t="str">
        <v>D</v>
      </c>
      <c r="F14" s="30">
        <v>45326</v>
      </c>
      <c r="G14" s="7" t="str">
        <v/>
      </c>
      <c r="H14" s="29" t="str">
        <v>L</v>
      </c>
      <c r="I14" s="30">
        <v>45355</v>
      </c>
      <c r="J14" s="7" t="str">
        <v/>
      </c>
      <c r="K14" s="29" t="str">
        <v>J</v>
      </c>
      <c r="L14" s="30">
        <v>45386</v>
      </c>
      <c r="M14" s="7" t="str">
        <v/>
      </c>
      <c r="N14" s="29" t="str">
        <v>S</v>
      </c>
      <c r="O14" s="30">
        <v>45416</v>
      </c>
      <c r="P14" s="7" t="str">
        <v/>
      </c>
      <c r="Q14" s="29" t="str">
        <v>M</v>
      </c>
      <c r="R14" s="30">
        <v>45447</v>
      </c>
      <c r="S14" s="7" t="str">
        <v/>
      </c>
      <c r="T14" s="29" t="str">
        <v>J</v>
      </c>
      <c r="U14" s="30">
        <v>45477</v>
      </c>
      <c r="V14" s="7" t="str">
        <v>Distanciel</v>
      </c>
      <c r="W14" s="29" t="str">
        <v>D</v>
      </c>
      <c r="X14" s="30">
        <v>45508</v>
      </c>
      <c r="Y14" s="7" t="str">
        <v/>
      </c>
      <c r="Z14" s="29" t="str">
        <v>M</v>
      </c>
      <c r="AA14" s="30">
        <v>45539</v>
      </c>
      <c r="AB14" s="7" t="str">
        <v>Distanciel</v>
      </c>
      <c r="AC14" s="29" t="str">
        <v>V</v>
      </c>
      <c r="AD14" s="30">
        <v>45569</v>
      </c>
      <c r="AE14" s="7" t="str">
        <v>Présentiel</v>
      </c>
      <c r="AF14" s="29" t="str">
        <v>L</v>
      </c>
      <c r="AG14" s="30">
        <v>45600</v>
      </c>
      <c r="AH14" s="7" t="str">
        <v>Présentiel</v>
      </c>
      <c r="AI14" s="29" t="str">
        <v>M</v>
      </c>
      <c r="AJ14" s="30">
        <v>45630</v>
      </c>
      <c r="AK14" s="7" t="str">
        <v>Présentiel</v>
      </c>
      <c r="AL14" s="5"/>
    </row>
    <row r="15" spans="1:38" ht="19.2" customHeight="1" x14ac:dyDescent="0.3">
      <c r="A15" s="5"/>
      <c r="B15" s="29" t="str">
        <v>V</v>
      </c>
      <c r="C15" s="30">
        <v>45296</v>
      </c>
      <c r="D15" s="7" t="str">
        <v/>
      </c>
      <c r="E15" s="29" t="str">
        <v>L</v>
      </c>
      <c r="F15" s="30">
        <v>45327</v>
      </c>
      <c r="G15" s="7" t="str">
        <v/>
      </c>
      <c r="H15" s="29" t="str">
        <v>M</v>
      </c>
      <c r="I15" s="30">
        <v>45356</v>
      </c>
      <c r="J15" s="7" t="str">
        <v/>
      </c>
      <c r="K15" s="29" t="str">
        <v>V</v>
      </c>
      <c r="L15" s="30">
        <v>45387</v>
      </c>
      <c r="M15" s="7" t="str">
        <v/>
      </c>
      <c r="N15" s="29" t="str">
        <v>D</v>
      </c>
      <c r="O15" s="30">
        <v>45417</v>
      </c>
      <c r="P15" s="7" t="str">
        <v/>
      </c>
      <c r="Q15" s="29" t="str">
        <v>M</v>
      </c>
      <c r="R15" s="30">
        <v>45448</v>
      </c>
      <c r="S15" s="7" t="str">
        <v>Distanciel</v>
      </c>
      <c r="T15" s="29" t="str">
        <v>V</v>
      </c>
      <c r="U15" s="30">
        <v>45478</v>
      </c>
      <c r="V15" s="7" t="str">
        <v/>
      </c>
      <c r="W15" s="29" t="str">
        <v>L</v>
      </c>
      <c r="X15" s="30">
        <v>45509</v>
      </c>
      <c r="Y15" s="7" t="str">
        <v>CP</v>
      </c>
      <c r="Z15" s="29" t="str">
        <v>J</v>
      </c>
      <c r="AA15" s="30">
        <v>45540</v>
      </c>
      <c r="AB15" s="7" t="str">
        <v>Distanciel</v>
      </c>
      <c r="AC15" s="29" t="str">
        <v>S</v>
      </c>
      <c r="AD15" s="30">
        <v>45570</v>
      </c>
      <c r="AE15" s="7" t="str">
        <v/>
      </c>
      <c r="AF15" s="29" t="str">
        <v>M</v>
      </c>
      <c r="AG15" s="30">
        <v>45601</v>
      </c>
      <c r="AH15" s="7" t="str">
        <v>Présentiel</v>
      </c>
      <c r="AI15" s="29" t="str">
        <v>J</v>
      </c>
      <c r="AJ15" s="30">
        <v>45631</v>
      </c>
      <c r="AK15" s="7" t="str">
        <v>Présentiel</v>
      </c>
      <c r="AL15" s="5"/>
    </row>
    <row r="16" spans="1:38" ht="19.2" customHeight="1" x14ac:dyDescent="0.3">
      <c r="A16" s="5"/>
      <c r="B16" s="29" t="str">
        <v>S</v>
      </c>
      <c r="C16" s="30">
        <v>45297</v>
      </c>
      <c r="D16" s="7" t="str">
        <v/>
      </c>
      <c r="E16" s="29" t="str">
        <v>M</v>
      </c>
      <c r="F16" s="30">
        <v>45328</v>
      </c>
      <c r="G16" s="7" t="str">
        <v/>
      </c>
      <c r="H16" s="29" t="str">
        <v>M</v>
      </c>
      <c r="I16" s="30">
        <v>45357</v>
      </c>
      <c r="J16" s="7" t="str">
        <v/>
      </c>
      <c r="K16" s="29" t="str">
        <v>S</v>
      </c>
      <c r="L16" s="30">
        <v>45388</v>
      </c>
      <c r="M16" s="7" t="str">
        <v/>
      </c>
      <c r="N16" s="29" t="str">
        <v>L</v>
      </c>
      <c r="O16" s="30">
        <v>45418</v>
      </c>
      <c r="P16" s="7" t="str">
        <v/>
      </c>
      <c r="Q16" s="29" t="str">
        <v>J</v>
      </c>
      <c r="R16" s="30">
        <v>45449</v>
      </c>
      <c r="S16" s="7" t="str">
        <v>Distanciel</v>
      </c>
      <c r="T16" s="29" t="str">
        <v>S</v>
      </c>
      <c r="U16" s="30">
        <v>45479</v>
      </c>
      <c r="V16" s="7" t="str">
        <v/>
      </c>
      <c r="W16" s="29" t="str">
        <v>M</v>
      </c>
      <c r="X16" s="30">
        <v>45510</v>
      </c>
      <c r="Y16" s="7" t="str">
        <v>CP</v>
      </c>
      <c r="Z16" s="29" t="str">
        <v>V</v>
      </c>
      <c r="AA16" s="30">
        <v>45541</v>
      </c>
      <c r="AB16" s="7" t="str">
        <v>Distanciel</v>
      </c>
      <c r="AC16" s="29" t="str">
        <v>D</v>
      </c>
      <c r="AD16" s="30">
        <v>45571</v>
      </c>
      <c r="AE16" s="7" t="str">
        <v/>
      </c>
      <c r="AF16" s="29" t="str">
        <v>M</v>
      </c>
      <c r="AG16" s="30">
        <v>45602</v>
      </c>
      <c r="AH16" s="7" t="str">
        <v>Présentiel</v>
      </c>
      <c r="AI16" s="29" t="str">
        <v>V</v>
      </c>
      <c r="AJ16" s="30">
        <v>45632</v>
      </c>
      <c r="AK16" s="7" t="str">
        <v>Présentiel</v>
      </c>
      <c r="AL16" s="5"/>
    </row>
    <row r="17" spans="1:38" ht="19.2" customHeight="1" x14ac:dyDescent="0.3">
      <c r="A17" s="5"/>
      <c r="B17" s="29" t="str">
        <v>D</v>
      </c>
      <c r="C17" s="30">
        <v>45298</v>
      </c>
      <c r="D17" s="7" t="str">
        <v/>
      </c>
      <c r="E17" s="29" t="str">
        <v>M</v>
      </c>
      <c r="F17" s="30">
        <v>45329</v>
      </c>
      <c r="G17" s="7" t="str">
        <v/>
      </c>
      <c r="H17" s="29" t="str">
        <v>J</v>
      </c>
      <c r="I17" s="30">
        <v>45358</v>
      </c>
      <c r="J17" s="7" t="str">
        <v/>
      </c>
      <c r="K17" s="29" t="str">
        <v>D</v>
      </c>
      <c r="L17" s="30">
        <v>45389</v>
      </c>
      <c r="M17" s="7" t="str">
        <v/>
      </c>
      <c r="N17" s="29" t="str">
        <v>M</v>
      </c>
      <c r="O17" s="30">
        <v>45419</v>
      </c>
      <c r="P17" s="7" t="str">
        <v>RTT</v>
      </c>
      <c r="Q17" s="29" t="str">
        <v>V</v>
      </c>
      <c r="R17" s="30">
        <v>45450</v>
      </c>
      <c r="S17" s="7" t="str">
        <v>Distanciel</v>
      </c>
      <c r="T17" s="29" t="str">
        <v>D</v>
      </c>
      <c r="U17" s="30">
        <v>45480</v>
      </c>
      <c r="V17" s="7" t="str">
        <v/>
      </c>
      <c r="W17" s="29" t="str">
        <v>M</v>
      </c>
      <c r="X17" s="30">
        <v>45511</v>
      </c>
      <c r="Y17" s="7" t="str">
        <v>CP</v>
      </c>
      <c r="Z17" s="29" t="str">
        <v>S</v>
      </c>
      <c r="AA17" s="30">
        <v>45542</v>
      </c>
      <c r="AB17" s="7" t="str">
        <v/>
      </c>
      <c r="AC17" s="29" t="str">
        <v>L</v>
      </c>
      <c r="AD17" s="30">
        <v>45572</v>
      </c>
      <c r="AE17" s="7" t="str">
        <v>Présentiel</v>
      </c>
      <c r="AF17" s="29" t="str">
        <v>J</v>
      </c>
      <c r="AG17" s="30">
        <v>45603</v>
      </c>
      <c r="AH17" s="7" t="str">
        <v>Présentiel</v>
      </c>
      <c r="AI17" s="29" t="str">
        <v>S</v>
      </c>
      <c r="AJ17" s="30">
        <v>45633</v>
      </c>
      <c r="AK17" s="7" t="str">
        <v/>
      </c>
      <c r="AL17" s="5"/>
    </row>
    <row r="18" spans="1:38" ht="19.2" customHeight="1" x14ac:dyDescent="0.3">
      <c r="A18" s="5"/>
      <c r="B18" s="29" t="str">
        <v>L</v>
      </c>
      <c r="C18" s="30">
        <v>45299</v>
      </c>
      <c r="D18" s="7" t="str">
        <v/>
      </c>
      <c r="E18" s="29" t="str">
        <v>J</v>
      </c>
      <c r="F18" s="30">
        <v>45330</v>
      </c>
      <c r="G18" s="7" t="str">
        <v/>
      </c>
      <c r="H18" s="29" t="str">
        <v>V</v>
      </c>
      <c r="I18" s="30">
        <v>45359</v>
      </c>
      <c r="J18" s="7" t="str">
        <v/>
      </c>
      <c r="K18" s="29" t="str">
        <v>L</v>
      </c>
      <c r="L18" s="30">
        <v>45390</v>
      </c>
      <c r="M18" s="7" t="str">
        <v/>
      </c>
      <c r="N18" s="29" t="str">
        <v>M</v>
      </c>
      <c r="O18" s="30">
        <v>45420</v>
      </c>
      <c r="P18" s="7" t="str">
        <v/>
      </c>
      <c r="Q18" s="29" t="str">
        <v>S</v>
      </c>
      <c r="R18" s="30">
        <v>45451</v>
      </c>
      <c r="S18" s="7" t="str">
        <v/>
      </c>
      <c r="T18" s="29" t="str">
        <v>L</v>
      </c>
      <c r="U18" s="30">
        <v>45481</v>
      </c>
      <c r="V18" s="7" t="str">
        <v/>
      </c>
      <c r="W18" s="29" t="str">
        <v>J</v>
      </c>
      <c r="X18" s="30">
        <v>45512</v>
      </c>
      <c r="Y18" s="7" t="str">
        <v>CP</v>
      </c>
      <c r="Z18" s="29" t="str">
        <v>D</v>
      </c>
      <c r="AA18" s="30">
        <v>45543</v>
      </c>
      <c r="AB18" s="7" t="str">
        <v/>
      </c>
      <c r="AC18" s="29" t="str">
        <v>M</v>
      </c>
      <c r="AD18" s="30">
        <v>45573</v>
      </c>
      <c r="AE18" s="7" t="str">
        <v>Présentiel</v>
      </c>
      <c r="AF18" s="29" t="str">
        <v>V</v>
      </c>
      <c r="AG18" s="30">
        <v>45604</v>
      </c>
      <c r="AH18" s="7" t="str">
        <v>Présentiel</v>
      </c>
      <c r="AI18" s="29" t="str">
        <v>D</v>
      </c>
      <c r="AJ18" s="30">
        <v>45634</v>
      </c>
      <c r="AK18" s="7" t="str">
        <v/>
      </c>
      <c r="AL18" s="5"/>
    </row>
    <row r="19" spans="1:38" ht="19.2" customHeight="1" x14ac:dyDescent="0.3">
      <c r="A19" s="5"/>
      <c r="B19" s="29" t="str">
        <v>M</v>
      </c>
      <c r="C19" s="30">
        <v>45300</v>
      </c>
      <c r="D19" s="7" t="str">
        <v/>
      </c>
      <c r="E19" s="29" t="str">
        <v>V</v>
      </c>
      <c r="F19" s="30">
        <v>45331</v>
      </c>
      <c r="G19" s="7" t="str">
        <v/>
      </c>
      <c r="H19" s="29" t="str">
        <v>S</v>
      </c>
      <c r="I19" s="30">
        <v>45360</v>
      </c>
      <c r="J19" s="7" t="str">
        <v/>
      </c>
      <c r="K19" s="29" t="str">
        <v>M</v>
      </c>
      <c r="L19" s="30">
        <v>45391</v>
      </c>
      <c r="M19" s="7" t="str">
        <v/>
      </c>
      <c r="N19" s="29" t="str">
        <v>J</v>
      </c>
      <c r="O19" s="30">
        <v>45421</v>
      </c>
      <c r="P19" s="7" t="str">
        <v>Présentiel</v>
      </c>
      <c r="Q19" s="29" t="str">
        <v>D</v>
      </c>
      <c r="R19" s="30">
        <v>45452</v>
      </c>
      <c r="S19" s="7" t="str">
        <v/>
      </c>
      <c r="T19" s="29" t="str">
        <v>M</v>
      </c>
      <c r="U19" s="30">
        <v>45482</v>
      </c>
      <c r="V19" s="7" t="str">
        <v/>
      </c>
      <c r="W19" s="29" t="str">
        <v>V</v>
      </c>
      <c r="X19" s="30">
        <v>45513</v>
      </c>
      <c r="Y19" s="7" t="str">
        <v>CP</v>
      </c>
      <c r="Z19" s="29" t="str">
        <v>L</v>
      </c>
      <c r="AA19" s="30">
        <v>45544</v>
      </c>
      <c r="AB19" s="7" t="str">
        <v/>
      </c>
      <c r="AC19" s="29" t="str">
        <v>M</v>
      </c>
      <c r="AD19" s="30">
        <v>45574</v>
      </c>
      <c r="AE19" s="7" t="str">
        <v>Présentiel</v>
      </c>
      <c r="AF19" s="29" t="str">
        <v>S</v>
      </c>
      <c r="AG19" s="30">
        <v>45605</v>
      </c>
      <c r="AH19" s="7" t="str">
        <v/>
      </c>
      <c r="AI19" s="29" t="str">
        <v>L</v>
      </c>
      <c r="AJ19" s="30">
        <v>45635</v>
      </c>
      <c r="AK19" s="7" t="str">
        <v>Présentiel</v>
      </c>
      <c r="AL19" s="5"/>
    </row>
    <row r="20" spans="1:38" ht="19.2" customHeight="1" x14ac:dyDescent="0.3">
      <c r="A20" s="5"/>
      <c r="B20" s="29" t="str">
        <v>M</v>
      </c>
      <c r="C20" s="30">
        <v>45301</v>
      </c>
      <c r="D20" s="7" t="str">
        <v/>
      </c>
      <c r="E20" s="29" t="str">
        <v>S</v>
      </c>
      <c r="F20" s="30">
        <v>45332</v>
      </c>
      <c r="G20" s="7" t="str">
        <v/>
      </c>
      <c r="H20" s="29" t="str">
        <v>D</v>
      </c>
      <c r="I20" s="30">
        <v>45361</v>
      </c>
      <c r="J20" s="7" t="str">
        <v/>
      </c>
      <c r="K20" s="29" t="str">
        <v>M</v>
      </c>
      <c r="L20" s="30">
        <v>45392</v>
      </c>
      <c r="M20" s="7" t="str">
        <v/>
      </c>
      <c r="N20" s="29" t="str">
        <v>V</v>
      </c>
      <c r="O20" s="30">
        <v>45422</v>
      </c>
      <c r="P20" s="7" t="str">
        <v>Doublon</v>
      </c>
      <c r="Q20" s="29" t="str">
        <v>L</v>
      </c>
      <c r="R20" s="30">
        <v>45453</v>
      </c>
      <c r="S20" s="7" t="str">
        <v/>
      </c>
      <c r="T20" s="29" t="str">
        <v>M</v>
      </c>
      <c r="U20" s="30">
        <v>45483</v>
      </c>
      <c r="V20" s="7" t="str">
        <v/>
      </c>
      <c r="W20" s="29" t="str">
        <v>S</v>
      </c>
      <c r="X20" s="30">
        <v>45514</v>
      </c>
      <c r="Y20" s="7" t="str">
        <v/>
      </c>
      <c r="Z20" s="29" t="str">
        <v>M</v>
      </c>
      <c r="AA20" s="30">
        <v>45545</v>
      </c>
      <c r="AB20" s="7" t="str">
        <v/>
      </c>
      <c r="AC20" s="29" t="str">
        <v>J</v>
      </c>
      <c r="AD20" s="30">
        <v>45575</v>
      </c>
      <c r="AE20" s="7" t="str">
        <v>Présentiel</v>
      </c>
      <c r="AF20" s="29" t="str">
        <v>D</v>
      </c>
      <c r="AG20" s="30">
        <v>45606</v>
      </c>
      <c r="AH20" s="7" t="str">
        <v/>
      </c>
      <c r="AI20" s="29" t="str">
        <v>M</v>
      </c>
      <c r="AJ20" s="30">
        <v>45636</v>
      </c>
      <c r="AK20" s="7" t="str">
        <v>Présentiel</v>
      </c>
      <c r="AL20" s="5"/>
    </row>
    <row r="21" spans="1:38" ht="19.2" customHeight="1" x14ac:dyDescent="0.3">
      <c r="A21" s="5"/>
      <c r="B21" s="29" t="str">
        <v>J</v>
      </c>
      <c r="C21" s="30">
        <v>45302</v>
      </c>
      <c r="D21" s="7" t="str">
        <v/>
      </c>
      <c r="E21" s="29" t="str">
        <v>D</v>
      </c>
      <c r="F21" s="30">
        <v>45333</v>
      </c>
      <c r="G21" s="7" t="str">
        <v/>
      </c>
      <c r="H21" s="29" t="str">
        <v>L</v>
      </c>
      <c r="I21" s="30">
        <v>45362</v>
      </c>
      <c r="J21" s="7" t="str">
        <v>Présentiel</v>
      </c>
      <c r="K21" s="29" t="str">
        <v>J</v>
      </c>
      <c r="L21" s="30">
        <v>45393</v>
      </c>
      <c r="M21" s="7" t="str">
        <v>Présentiel</v>
      </c>
      <c r="N21" s="29" t="str">
        <v>S</v>
      </c>
      <c r="O21" s="30">
        <v>45423</v>
      </c>
      <c r="P21" s="7" t="str">
        <v/>
      </c>
      <c r="Q21" s="29" t="str">
        <v>M</v>
      </c>
      <c r="R21" s="30">
        <v>45454</v>
      </c>
      <c r="S21" s="7" t="str">
        <v>Présentiel</v>
      </c>
      <c r="T21" s="29" t="str">
        <v>J</v>
      </c>
      <c r="U21" s="30">
        <v>45484</v>
      </c>
      <c r="V21" s="7" t="str">
        <v>Distanciel</v>
      </c>
      <c r="W21" s="29" t="str">
        <v>D</v>
      </c>
      <c r="X21" s="30">
        <v>45515</v>
      </c>
      <c r="Y21" s="7" t="str">
        <v/>
      </c>
      <c r="Z21" s="29" t="str">
        <v>M</v>
      </c>
      <c r="AA21" s="30">
        <v>45546</v>
      </c>
      <c r="AB21" s="7" t="str">
        <v>Distanciel</v>
      </c>
      <c r="AC21" s="29" t="str">
        <v>V</v>
      </c>
      <c r="AD21" s="30">
        <v>45576</v>
      </c>
      <c r="AE21" s="7" t="str">
        <v>Présentiel</v>
      </c>
      <c r="AF21" s="29" t="str">
        <v>L</v>
      </c>
      <c r="AG21" s="30">
        <v>45607</v>
      </c>
      <c r="AH21" s="7" t="str">
        <v>Présentiel</v>
      </c>
      <c r="AI21" s="29" t="str">
        <v>M</v>
      </c>
      <c r="AJ21" s="30">
        <v>45637</v>
      </c>
      <c r="AK21" s="7" t="str">
        <v>Présentiel</v>
      </c>
      <c r="AL21" s="5"/>
    </row>
    <row r="22" spans="1:38" ht="19.2" customHeight="1" x14ac:dyDescent="0.3">
      <c r="A22" s="5"/>
      <c r="B22" s="29" t="str">
        <v>V</v>
      </c>
      <c r="C22" s="30">
        <v>45303</v>
      </c>
      <c r="D22" s="7" t="str">
        <v/>
      </c>
      <c r="E22" s="29" t="str">
        <v>L</v>
      </c>
      <c r="F22" s="30">
        <v>45334</v>
      </c>
      <c r="G22" s="7" t="str">
        <v/>
      </c>
      <c r="H22" s="29" t="str">
        <v>M</v>
      </c>
      <c r="I22" s="30">
        <v>45363</v>
      </c>
      <c r="J22" s="7" t="str">
        <v>Présentiel</v>
      </c>
      <c r="K22" s="29" t="str">
        <v>V</v>
      </c>
      <c r="L22" s="30">
        <v>45394</v>
      </c>
      <c r="M22" s="7" t="str">
        <v>Présentiel</v>
      </c>
      <c r="N22" s="29" t="str">
        <v>D</v>
      </c>
      <c r="O22" s="30">
        <v>45424</v>
      </c>
      <c r="P22" s="7" t="str">
        <v/>
      </c>
      <c r="Q22" s="29" t="str">
        <v>M</v>
      </c>
      <c r="R22" s="30">
        <v>45455</v>
      </c>
      <c r="S22" s="7" t="str">
        <v>Présentiel</v>
      </c>
      <c r="T22" s="29" t="str">
        <v>V</v>
      </c>
      <c r="U22" s="30">
        <v>45485</v>
      </c>
      <c r="V22" s="7" t="str">
        <v/>
      </c>
      <c r="W22" s="29" t="str">
        <v>L</v>
      </c>
      <c r="X22" s="30">
        <v>45516</v>
      </c>
      <c r="Y22" s="7" t="str">
        <v>CP</v>
      </c>
      <c r="Z22" s="29" t="str">
        <v>J</v>
      </c>
      <c r="AA22" s="30">
        <v>45547</v>
      </c>
      <c r="AB22" s="7" t="str">
        <v>Distanciel</v>
      </c>
      <c r="AC22" s="29" t="str">
        <v>S</v>
      </c>
      <c r="AD22" s="30">
        <v>45577</v>
      </c>
      <c r="AE22" s="7" t="str">
        <v/>
      </c>
      <c r="AF22" s="29" t="str">
        <v>M</v>
      </c>
      <c r="AG22" s="30">
        <v>45608</v>
      </c>
      <c r="AH22" s="7" t="str">
        <v/>
      </c>
      <c r="AI22" s="29" t="str">
        <v>J</v>
      </c>
      <c r="AJ22" s="30">
        <v>45638</v>
      </c>
      <c r="AK22" s="7" t="str">
        <v>Présentiel</v>
      </c>
      <c r="AL22" s="5"/>
    </row>
    <row r="23" spans="1:38" ht="19.2" customHeight="1" x14ac:dyDescent="0.3">
      <c r="A23" s="5"/>
      <c r="B23" s="29" t="str">
        <v>S</v>
      </c>
      <c r="C23" s="30">
        <v>45304</v>
      </c>
      <c r="D23" s="7" t="str">
        <v/>
      </c>
      <c r="E23" s="29" t="str">
        <v>M</v>
      </c>
      <c r="F23" s="30">
        <v>45335</v>
      </c>
      <c r="G23" s="7" t="str">
        <v/>
      </c>
      <c r="H23" s="29" t="str">
        <v>M</v>
      </c>
      <c r="I23" s="30">
        <v>45364</v>
      </c>
      <c r="J23" s="7" t="str">
        <v>Présentiel</v>
      </c>
      <c r="K23" s="29" t="str">
        <v>S</v>
      </c>
      <c r="L23" s="30">
        <v>45395</v>
      </c>
      <c r="M23" s="7" t="str">
        <v/>
      </c>
      <c r="N23" s="29" t="str">
        <v>L</v>
      </c>
      <c r="O23" s="30">
        <v>45425</v>
      </c>
      <c r="P23" s="7" t="str">
        <v/>
      </c>
      <c r="Q23" s="29" t="str">
        <v>J</v>
      </c>
      <c r="R23" s="30">
        <v>45456</v>
      </c>
      <c r="S23" s="7" t="str">
        <v>Présentiel</v>
      </c>
      <c r="T23" s="29" t="str">
        <v>S</v>
      </c>
      <c r="U23" s="30">
        <v>45486</v>
      </c>
      <c r="V23" s="7" t="str">
        <v/>
      </c>
      <c r="W23" s="29" t="str">
        <v>M</v>
      </c>
      <c r="X23" s="30">
        <v>45517</v>
      </c>
      <c r="Y23" s="7" t="str">
        <v/>
      </c>
      <c r="Z23" s="29" t="str">
        <v>V</v>
      </c>
      <c r="AA23" s="30">
        <v>45548</v>
      </c>
      <c r="AB23" s="7" t="str">
        <v>Distanciel</v>
      </c>
      <c r="AC23" s="29" t="str">
        <v>D</v>
      </c>
      <c r="AD23" s="30">
        <v>45578</v>
      </c>
      <c r="AE23" s="7" t="str">
        <v/>
      </c>
      <c r="AF23" s="29" t="str">
        <v>M</v>
      </c>
      <c r="AG23" s="30">
        <v>45609</v>
      </c>
      <c r="AH23" s="7" t="str">
        <v/>
      </c>
      <c r="AI23" s="29" t="str">
        <v>V</v>
      </c>
      <c r="AJ23" s="30">
        <v>45639</v>
      </c>
      <c r="AK23" s="7" t="str">
        <v>Présentiel</v>
      </c>
      <c r="AL23" s="5"/>
    </row>
    <row r="24" spans="1:38" ht="19.2" customHeight="1" x14ac:dyDescent="0.3">
      <c r="A24" s="5"/>
      <c r="B24" s="29" t="str">
        <v>D</v>
      </c>
      <c r="C24" s="30">
        <v>45305</v>
      </c>
      <c r="D24" s="7" t="str">
        <v/>
      </c>
      <c r="E24" s="29" t="str">
        <v>M</v>
      </c>
      <c r="F24" s="30">
        <v>45336</v>
      </c>
      <c r="G24" s="7" t="str">
        <v/>
      </c>
      <c r="H24" s="29" t="str">
        <v>J</v>
      </c>
      <c r="I24" s="30">
        <v>45365</v>
      </c>
      <c r="J24" s="7" t="str">
        <v>Présentiel</v>
      </c>
      <c r="K24" s="29" t="str">
        <v>D</v>
      </c>
      <c r="L24" s="30">
        <v>45396</v>
      </c>
      <c r="M24" s="7" t="str">
        <v/>
      </c>
      <c r="N24" s="29" t="str">
        <v>M</v>
      </c>
      <c r="O24" s="30">
        <v>45426</v>
      </c>
      <c r="P24" s="7" t="str">
        <v/>
      </c>
      <c r="Q24" s="29" t="str">
        <v>V</v>
      </c>
      <c r="R24" s="30">
        <v>45457</v>
      </c>
      <c r="S24" s="7" t="str">
        <v>Présentiel</v>
      </c>
      <c r="T24" s="29" t="str">
        <v>D</v>
      </c>
      <c r="U24" s="30">
        <v>45487</v>
      </c>
      <c r="V24" s="7" t="str">
        <v/>
      </c>
      <c r="W24" s="29" t="str">
        <v>M</v>
      </c>
      <c r="X24" s="30">
        <v>45518</v>
      </c>
      <c r="Y24" s="7" t="str">
        <v>CP</v>
      </c>
      <c r="Z24" s="29" t="str">
        <v>S</v>
      </c>
      <c r="AA24" s="30">
        <v>45549</v>
      </c>
      <c r="AB24" s="7" t="str">
        <v/>
      </c>
      <c r="AC24" s="29" t="str">
        <v>L</v>
      </c>
      <c r="AD24" s="30">
        <v>45579</v>
      </c>
      <c r="AE24" s="7" t="str">
        <v>Présentiel</v>
      </c>
      <c r="AF24" s="29" t="str">
        <v>J</v>
      </c>
      <c r="AG24" s="30">
        <v>45610</v>
      </c>
      <c r="AH24" s="7" t="str">
        <v/>
      </c>
      <c r="AI24" s="29" t="str">
        <v>S</v>
      </c>
      <c r="AJ24" s="30">
        <v>45640</v>
      </c>
      <c r="AK24" s="7" t="str">
        <v/>
      </c>
      <c r="AL24" s="5"/>
    </row>
    <row r="25" spans="1:38" ht="19.2" customHeight="1" x14ac:dyDescent="0.3">
      <c r="A25" s="5"/>
      <c r="B25" s="29" t="str">
        <v>L</v>
      </c>
      <c r="C25" s="30">
        <v>45306</v>
      </c>
      <c r="D25" s="7" t="str">
        <v>Présentiel</v>
      </c>
      <c r="E25" s="29" t="str">
        <v>J</v>
      </c>
      <c r="F25" s="30">
        <v>45337</v>
      </c>
      <c r="G25" s="7" t="str">
        <v/>
      </c>
      <c r="H25" s="29" t="str">
        <v>V</v>
      </c>
      <c r="I25" s="30">
        <v>45366</v>
      </c>
      <c r="J25" s="7" t="str">
        <v>Présentiel</v>
      </c>
      <c r="K25" s="29" t="str">
        <v>L</v>
      </c>
      <c r="L25" s="30">
        <v>45397</v>
      </c>
      <c r="M25" s="7" t="str">
        <v/>
      </c>
      <c r="N25" s="29" t="str">
        <v>M</v>
      </c>
      <c r="O25" s="30">
        <v>45427</v>
      </c>
      <c r="P25" s="7" t="str">
        <v>Doublon</v>
      </c>
      <c r="Q25" s="29" t="str">
        <v>S</v>
      </c>
      <c r="R25" s="30">
        <v>45458</v>
      </c>
      <c r="S25" s="7" t="str">
        <v/>
      </c>
      <c r="T25" s="29" t="str">
        <v>L</v>
      </c>
      <c r="U25" s="30">
        <v>45488</v>
      </c>
      <c r="V25" s="7" t="str">
        <v>CP</v>
      </c>
      <c r="W25" s="29" t="str">
        <v>J</v>
      </c>
      <c r="X25" s="30">
        <v>45519</v>
      </c>
      <c r="Y25" s="7" t="str">
        <v>CP</v>
      </c>
      <c r="Z25" s="29" t="str">
        <v>D</v>
      </c>
      <c r="AA25" s="30">
        <v>45550</v>
      </c>
      <c r="AB25" s="7" t="str">
        <v/>
      </c>
      <c r="AC25" s="29" t="str">
        <v>M</v>
      </c>
      <c r="AD25" s="30">
        <v>45580</v>
      </c>
      <c r="AE25" s="7" t="str">
        <v>Présentiel</v>
      </c>
      <c r="AF25" s="29" t="str">
        <v>V</v>
      </c>
      <c r="AG25" s="30">
        <v>45611</v>
      </c>
      <c r="AH25" s="7" t="str">
        <v/>
      </c>
      <c r="AI25" s="29" t="str">
        <v>D</v>
      </c>
      <c r="AJ25" s="30">
        <v>45641</v>
      </c>
      <c r="AK25" s="7" t="str">
        <v/>
      </c>
      <c r="AL25" s="5"/>
    </row>
    <row r="26" spans="1:38" ht="19.2" customHeight="1" x14ac:dyDescent="0.3">
      <c r="A26" s="5"/>
      <c r="B26" s="29" t="str">
        <v>M</v>
      </c>
      <c r="C26" s="30">
        <v>45307</v>
      </c>
      <c r="D26" s="7" t="str">
        <v>Présentiel</v>
      </c>
      <c r="E26" s="29" t="str">
        <v>V</v>
      </c>
      <c r="F26" s="30">
        <v>45338</v>
      </c>
      <c r="G26" s="7" t="str">
        <v/>
      </c>
      <c r="H26" s="29" t="str">
        <v>S</v>
      </c>
      <c r="I26" s="30">
        <v>45367</v>
      </c>
      <c r="J26" s="7" t="str">
        <v/>
      </c>
      <c r="K26" s="29" t="str">
        <v>M</v>
      </c>
      <c r="L26" s="30">
        <v>45398</v>
      </c>
      <c r="M26" s="7" t="str">
        <v>Distanciel</v>
      </c>
      <c r="N26" s="29" t="str">
        <v>J</v>
      </c>
      <c r="O26" s="30">
        <v>45428</v>
      </c>
      <c r="P26" s="7" t="str">
        <v/>
      </c>
      <c r="Q26" s="29" t="str">
        <v>D</v>
      </c>
      <c r="R26" s="30">
        <v>45459</v>
      </c>
      <c r="S26" s="7" t="str">
        <v/>
      </c>
      <c r="T26" s="29" t="str">
        <v>M</v>
      </c>
      <c r="U26" s="30">
        <v>45489</v>
      </c>
      <c r="V26" s="7" t="str">
        <v>CP</v>
      </c>
      <c r="W26" s="29" t="str">
        <v>V</v>
      </c>
      <c r="X26" s="30">
        <v>45520</v>
      </c>
      <c r="Y26" s="7" t="str">
        <v>CP</v>
      </c>
      <c r="Z26" s="29" t="str">
        <v>L</v>
      </c>
      <c r="AA26" s="30">
        <v>45551</v>
      </c>
      <c r="AB26" s="7" t="str">
        <v/>
      </c>
      <c r="AC26" s="29" t="str">
        <v>M</v>
      </c>
      <c r="AD26" s="30">
        <v>45581</v>
      </c>
      <c r="AE26" s="7" t="str">
        <v>Présentiel</v>
      </c>
      <c r="AF26" s="29" t="str">
        <v>S</v>
      </c>
      <c r="AG26" s="30">
        <v>45612</v>
      </c>
      <c r="AH26" s="7" t="str">
        <v/>
      </c>
      <c r="AI26" s="29" t="str">
        <v>L</v>
      </c>
      <c r="AJ26" s="30">
        <v>45642</v>
      </c>
      <c r="AK26" s="7" t="str">
        <v>Distanciel</v>
      </c>
      <c r="AL26" s="5"/>
    </row>
    <row r="27" spans="1:38" ht="19.2" customHeight="1" x14ac:dyDescent="0.3">
      <c r="A27" s="5"/>
      <c r="B27" s="29" t="str">
        <v>M</v>
      </c>
      <c r="C27" s="30">
        <v>45308</v>
      </c>
      <c r="D27" s="7" t="str">
        <v>Présentiel</v>
      </c>
      <c r="E27" s="29" t="str">
        <v>S</v>
      </c>
      <c r="F27" s="30">
        <v>45339</v>
      </c>
      <c r="G27" s="7" t="str">
        <v/>
      </c>
      <c r="H27" s="29" t="str">
        <v>D</v>
      </c>
      <c r="I27" s="30">
        <v>45368</v>
      </c>
      <c r="J27" s="7" t="str">
        <v/>
      </c>
      <c r="K27" s="29" t="str">
        <v>M</v>
      </c>
      <c r="L27" s="30">
        <v>45399</v>
      </c>
      <c r="M27" s="7" t="str">
        <v/>
      </c>
      <c r="N27" s="29" t="str">
        <v>V</v>
      </c>
      <c r="O27" s="30">
        <v>45429</v>
      </c>
      <c r="P27" s="7" t="str">
        <v/>
      </c>
      <c r="Q27" s="29" t="str">
        <v>L</v>
      </c>
      <c r="R27" s="30">
        <v>45460</v>
      </c>
      <c r="S27" s="7" t="str">
        <v/>
      </c>
      <c r="T27" s="29" t="str">
        <v>M</v>
      </c>
      <c r="U27" s="30">
        <v>45490</v>
      </c>
      <c r="V27" s="7" t="str">
        <v>CP</v>
      </c>
      <c r="W27" s="29" t="str">
        <v>S</v>
      </c>
      <c r="X27" s="30">
        <v>45521</v>
      </c>
      <c r="Y27" s="7" t="str">
        <v/>
      </c>
      <c r="Z27" s="29" t="str">
        <v>M</v>
      </c>
      <c r="AA27" s="30">
        <v>45552</v>
      </c>
      <c r="AB27" s="7" t="str">
        <v/>
      </c>
      <c r="AC27" s="29" t="str">
        <v>J</v>
      </c>
      <c r="AD27" s="30">
        <v>45582</v>
      </c>
      <c r="AE27" s="7" t="str">
        <v>Présentiel</v>
      </c>
      <c r="AF27" s="29" t="str">
        <v>D</v>
      </c>
      <c r="AG27" s="30">
        <v>45613</v>
      </c>
      <c r="AH27" s="7" t="str">
        <v/>
      </c>
      <c r="AI27" s="29" t="str">
        <v>M</v>
      </c>
      <c r="AJ27" s="30">
        <v>45643</v>
      </c>
      <c r="AK27" s="7" t="str">
        <v>Distanciel</v>
      </c>
      <c r="AL27" s="5"/>
    </row>
    <row r="28" spans="1:38" ht="19.2" customHeight="1" x14ac:dyDescent="0.3">
      <c r="A28" s="5"/>
      <c r="B28" s="29" t="str">
        <v>J</v>
      </c>
      <c r="C28" s="30">
        <v>45309</v>
      </c>
      <c r="D28" s="7" t="str">
        <v>Présentiel</v>
      </c>
      <c r="E28" s="29" t="str">
        <v>D</v>
      </c>
      <c r="F28" s="30">
        <v>45340</v>
      </c>
      <c r="G28" s="7" t="str">
        <v/>
      </c>
      <c r="H28" s="29" t="str">
        <v>L</v>
      </c>
      <c r="I28" s="30">
        <v>45369</v>
      </c>
      <c r="J28" s="7" t="str">
        <v>Présentiel</v>
      </c>
      <c r="K28" s="29" t="str">
        <v>J</v>
      </c>
      <c r="L28" s="30">
        <v>45400</v>
      </c>
      <c r="M28" s="7" t="str">
        <v>Présentiel</v>
      </c>
      <c r="N28" s="29" t="str">
        <v>S</v>
      </c>
      <c r="O28" s="30">
        <v>45430</v>
      </c>
      <c r="P28" s="7" t="str">
        <v/>
      </c>
      <c r="Q28" s="29" t="str">
        <v>M</v>
      </c>
      <c r="R28" s="30">
        <v>45461</v>
      </c>
      <c r="S28" s="7" t="str">
        <v/>
      </c>
      <c r="T28" s="29" t="str">
        <v>J</v>
      </c>
      <c r="U28" s="30">
        <v>45491</v>
      </c>
      <c r="V28" s="7" t="str">
        <v>CP</v>
      </c>
      <c r="W28" s="29" t="str">
        <v>D</v>
      </c>
      <c r="X28" s="30">
        <v>45522</v>
      </c>
      <c r="Y28" s="7" t="str">
        <v/>
      </c>
      <c r="Z28" s="29" t="str">
        <v>M</v>
      </c>
      <c r="AA28" s="30">
        <v>45553</v>
      </c>
      <c r="AB28" s="7" t="str">
        <v/>
      </c>
      <c r="AC28" s="29" t="str">
        <v>V</v>
      </c>
      <c r="AD28" s="30">
        <v>45583</v>
      </c>
      <c r="AE28" s="7" t="str">
        <v>Présentiel</v>
      </c>
      <c r="AF28" s="29" t="str">
        <v>L</v>
      </c>
      <c r="AG28" s="30">
        <v>45614</v>
      </c>
      <c r="AH28" s="7" t="str">
        <v>Présentiel</v>
      </c>
      <c r="AI28" s="29" t="str">
        <v>M</v>
      </c>
      <c r="AJ28" s="30">
        <v>45644</v>
      </c>
      <c r="AK28" s="7" t="str">
        <v/>
      </c>
      <c r="AL28" s="5"/>
    </row>
    <row r="29" spans="1:38" ht="19.2" customHeight="1" x14ac:dyDescent="0.3">
      <c r="A29" s="5"/>
      <c r="B29" s="29" t="str">
        <v>V</v>
      </c>
      <c r="C29" s="30">
        <v>45310</v>
      </c>
      <c r="D29" s="7" t="str">
        <v/>
      </c>
      <c r="E29" s="29" t="str">
        <v>L</v>
      </c>
      <c r="F29" s="30">
        <v>45341</v>
      </c>
      <c r="G29" s="7" t="str">
        <v/>
      </c>
      <c r="H29" s="29" t="str">
        <v>M</v>
      </c>
      <c r="I29" s="30">
        <v>45370</v>
      </c>
      <c r="J29" s="7" t="str">
        <v>Présentiel</v>
      </c>
      <c r="K29" s="29" t="str">
        <v>V</v>
      </c>
      <c r="L29" s="30">
        <v>45401</v>
      </c>
      <c r="M29" s="7" t="str">
        <v>Présentiel</v>
      </c>
      <c r="N29" s="29" t="str">
        <v>D</v>
      </c>
      <c r="O29" s="30">
        <v>45431</v>
      </c>
      <c r="P29" s="7" t="str">
        <v/>
      </c>
      <c r="Q29" s="29" t="str">
        <v>M</v>
      </c>
      <c r="R29" s="30">
        <v>45462</v>
      </c>
      <c r="S29" s="7" t="str">
        <v/>
      </c>
      <c r="T29" s="29" t="str">
        <v>V</v>
      </c>
      <c r="U29" s="30">
        <v>45492</v>
      </c>
      <c r="V29" s="7" t="str">
        <v>CP</v>
      </c>
      <c r="W29" s="29" t="str">
        <v>L</v>
      </c>
      <c r="X29" s="30">
        <v>45523</v>
      </c>
      <c r="Y29" s="7" t="str">
        <v>CP</v>
      </c>
      <c r="Z29" s="29" t="str">
        <v>J</v>
      </c>
      <c r="AA29" s="30">
        <v>45554</v>
      </c>
      <c r="AB29" s="7" t="str">
        <v/>
      </c>
      <c r="AC29" s="29" t="str">
        <v>S</v>
      </c>
      <c r="AD29" s="30">
        <v>45584</v>
      </c>
      <c r="AE29" s="7" t="str">
        <v/>
      </c>
      <c r="AF29" s="29" t="str">
        <v>M</v>
      </c>
      <c r="AG29" s="30">
        <v>45615</v>
      </c>
      <c r="AH29" s="7" t="str">
        <v>Présentiel</v>
      </c>
      <c r="AI29" s="29" t="str">
        <v>J</v>
      </c>
      <c r="AJ29" s="30">
        <v>45645</v>
      </c>
      <c r="AK29" s="7" t="str">
        <v/>
      </c>
      <c r="AL29" s="5"/>
    </row>
    <row r="30" spans="1:38" ht="19.2" customHeight="1" x14ac:dyDescent="0.3">
      <c r="A30" s="5"/>
      <c r="B30" s="29" t="str">
        <v>S</v>
      </c>
      <c r="C30" s="30">
        <v>45311</v>
      </c>
      <c r="D30" s="7" t="str">
        <v/>
      </c>
      <c r="E30" s="29" t="str">
        <v>M</v>
      </c>
      <c r="F30" s="30">
        <v>45342</v>
      </c>
      <c r="G30" s="7" t="str">
        <v/>
      </c>
      <c r="H30" s="29" t="str">
        <v>M</v>
      </c>
      <c r="I30" s="30">
        <v>45371</v>
      </c>
      <c r="J30" s="7" t="str">
        <v>Présentiel</v>
      </c>
      <c r="K30" s="29" t="str">
        <v>S</v>
      </c>
      <c r="L30" s="30">
        <v>45402</v>
      </c>
      <c r="M30" s="7" t="str">
        <v/>
      </c>
      <c r="N30" s="29" t="str">
        <v>L</v>
      </c>
      <c r="O30" s="30">
        <v>45432</v>
      </c>
      <c r="P30" s="7" t="str">
        <v/>
      </c>
      <c r="Q30" s="29" t="str">
        <v>J</v>
      </c>
      <c r="R30" s="30">
        <v>45463</v>
      </c>
      <c r="S30" s="7" t="str">
        <v>Distanciel</v>
      </c>
      <c r="T30" s="29" t="str">
        <v>S</v>
      </c>
      <c r="U30" s="30">
        <v>45493</v>
      </c>
      <c r="V30" s="7" t="str">
        <v/>
      </c>
      <c r="W30" s="29" t="str">
        <v>M</v>
      </c>
      <c r="X30" s="30">
        <v>45524</v>
      </c>
      <c r="Y30" s="7" t="str">
        <v>CP</v>
      </c>
      <c r="Z30" s="29" t="str">
        <v>V</v>
      </c>
      <c r="AA30" s="30">
        <v>45555</v>
      </c>
      <c r="AB30" s="7" t="str">
        <v/>
      </c>
      <c r="AC30" s="29" t="str">
        <v>D</v>
      </c>
      <c r="AD30" s="30">
        <v>45585</v>
      </c>
      <c r="AE30" s="7" t="str">
        <v/>
      </c>
      <c r="AF30" s="29" t="str">
        <v>M</v>
      </c>
      <c r="AG30" s="30">
        <v>45616</v>
      </c>
      <c r="AH30" s="7" t="str">
        <v>Présentiel</v>
      </c>
      <c r="AI30" s="29" t="str">
        <v>V</v>
      </c>
      <c r="AJ30" s="30">
        <v>45646</v>
      </c>
      <c r="AK30" s="7" t="str">
        <v/>
      </c>
      <c r="AL30" s="5"/>
    </row>
    <row r="31" spans="1:38" ht="19.2" customHeight="1" x14ac:dyDescent="0.3">
      <c r="A31" s="5"/>
      <c r="B31" s="29" t="str">
        <v>D</v>
      </c>
      <c r="C31" s="30">
        <v>45312</v>
      </c>
      <c r="D31" s="7" t="str">
        <v/>
      </c>
      <c r="E31" s="29" t="str">
        <v>M</v>
      </c>
      <c r="F31" s="30">
        <v>45343</v>
      </c>
      <c r="G31" s="7" t="str">
        <v/>
      </c>
      <c r="H31" s="29" t="str">
        <v>J</v>
      </c>
      <c r="I31" s="30">
        <v>45372</v>
      </c>
      <c r="J31" s="7" t="str">
        <v>Présentiel</v>
      </c>
      <c r="K31" s="29" t="str">
        <v>D</v>
      </c>
      <c r="L31" s="30">
        <v>45403</v>
      </c>
      <c r="M31" s="7" t="str">
        <v/>
      </c>
      <c r="N31" s="29" t="str">
        <v>M</v>
      </c>
      <c r="O31" s="30">
        <v>45433</v>
      </c>
      <c r="P31" s="7" t="str">
        <v/>
      </c>
      <c r="Q31" s="29" t="str">
        <v>V</v>
      </c>
      <c r="R31" s="30">
        <v>45464</v>
      </c>
      <c r="S31" s="7" t="str">
        <v/>
      </c>
      <c r="T31" s="29" t="str">
        <v>D</v>
      </c>
      <c r="U31" s="30">
        <v>45494</v>
      </c>
      <c r="V31" s="7" t="str">
        <v/>
      </c>
      <c r="W31" s="29" t="str">
        <v>M</v>
      </c>
      <c r="X31" s="30">
        <v>45525</v>
      </c>
      <c r="Y31" s="7" t="str">
        <v>CP</v>
      </c>
      <c r="Z31" s="29" t="str">
        <v>S</v>
      </c>
      <c r="AA31" s="30">
        <v>45556</v>
      </c>
      <c r="AB31" s="7" t="str">
        <v/>
      </c>
      <c r="AC31" s="29" t="str">
        <v>L</v>
      </c>
      <c r="AD31" s="30">
        <v>45586</v>
      </c>
      <c r="AE31" s="7" t="str">
        <v/>
      </c>
      <c r="AF31" s="29" t="str">
        <v>J</v>
      </c>
      <c r="AG31" s="30">
        <v>45617</v>
      </c>
      <c r="AH31" s="7" t="str">
        <v>Présentiel</v>
      </c>
      <c r="AI31" s="29" t="str">
        <v>S</v>
      </c>
      <c r="AJ31" s="30">
        <v>45647</v>
      </c>
      <c r="AK31" s="7" t="str">
        <v/>
      </c>
      <c r="AL31" s="5"/>
    </row>
    <row r="32" spans="1:38" ht="19.2" customHeight="1" x14ac:dyDescent="0.3">
      <c r="A32" s="5"/>
      <c r="B32" s="29" t="str">
        <v>L</v>
      </c>
      <c r="C32" s="30">
        <v>45313</v>
      </c>
      <c r="D32" s="7" t="str">
        <v>Présentiel</v>
      </c>
      <c r="E32" s="29" t="str">
        <v>J</v>
      </c>
      <c r="F32" s="30">
        <v>45344</v>
      </c>
      <c r="G32" s="7" t="str">
        <v/>
      </c>
      <c r="H32" s="29" t="str">
        <v>V</v>
      </c>
      <c r="I32" s="30">
        <v>45373</v>
      </c>
      <c r="J32" s="7" t="str">
        <v>Présentiel</v>
      </c>
      <c r="K32" s="29" t="str">
        <v>L</v>
      </c>
      <c r="L32" s="30">
        <v>45404</v>
      </c>
      <c r="M32" s="7" t="str">
        <v/>
      </c>
      <c r="N32" s="29" t="str">
        <v>M</v>
      </c>
      <c r="O32" s="30">
        <v>45434</v>
      </c>
      <c r="P32" s="7" t="str">
        <v/>
      </c>
      <c r="Q32" s="29" t="str">
        <v>S</v>
      </c>
      <c r="R32" s="30">
        <v>45465</v>
      </c>
      <c r="S32" s="7" t="str">
        <v/>
      </c>
      <c r="T32" s="29" t="str">
        <v>L</v>
      </c>
      <c r="U32" s="30">
        <v>45495</v>
      </c>
      <c r="V32" s="7" t="str">
        <v/>
      </c>
      <c r="W32" s="29" t="str">
        <v>J</v>
      </c>
      <c r="X32" s="30">
        <v>45526</v>
      </c>
      <c r="Y32" s="7" t="str">
        <v>CP</v>
      </c>
      <c r="Z32" s="29" t="str">
        <v>D</v>
      </c>
      <c r="AA32" s="30">
        <v>45557</v>
      </c>
      <c r="AB32" s="7" t="str">
        <v/>
      </c>
      <c r="AC32" s="29" t="str">
        <v>M</v>
      </c>
      <c r="AD32" s="30">
        <v>45587</v>
      </c>
      <c r="AE32" s="7" t="str">
        <v/>
      </c>
      <c r="AF32" s="29" t="str">
        <v>V</v>
      </c>
      <c r="AG32" s="30">
        <v>45618</v>
      </c>
      <c r="AH32" s="7" t="str">
        <v/>
      </c>
      <c r="AI32" s="29" t="str">
        <v>D</v>
      </c>
      <c r="AJ32" s="30">
        <v>45648</v>
      </c>
      <c r="AK32" s="7" t="str">
        <v/>
      </c>
      <c r="AL32" s="5"/>
    </row>
    <row r="33" spans="1:38" ht="19.2" customHeight="1" x14ac:dyDescent="0.3">
      <c r="A33" s="5"/>
      <c r="B33" s="29" t="str">
        <v>M</v>
      </c>
      <c r="C33" s="30">
        <v>45314</v>
      </c>
      <c r="D33" s="7" t="str">
        <v>Présentiel</v>
      </c>
      <c r="E33" s="29" t="str">
        <v>V</v>
      </c>
      <c r="F33" s="30">
        <v>45345</v>
      </c>
      <c r="G33" s="7" t="str">
        <v/>
      </c>
      <c r="H33" s="29" t="str">
        <v>S</v>
      </c>
      <c r="I33" s="30">
        <v>45374</v>
      </c>
      <c r="J33" s="7" t="str">
        <v/>
      </c>
      <c r="K33" s="29" t="str">
        <v>M</v>
      </c>
      <c r="L33" s="30">
        <v>45405</v>
      </c>
      <c r="M33" s="7" t="str">
        <v/>
      </c>
      <c r="N33" s="29" t="str">
        <v>J</v>
      </c>
      <c r="O33" s="30">
        <v>45435</v>
      </c>
      <c r="P33" s="7" t="str">
        <v/>
      </c>
      <c r="Q33" s="29" t="str">
        <v>D</v>
      </c>
      <c r="R33" s="30">
        <v>45466</v>
      </c>
      <c r="S33" s="7" t="str">
        <v/>
      </c>
      <c r="T33" s="29" t="str">
        <v>M</v>
      </c>
      <c r="U33" s="30">
        <v>45496</v>
      </c>
      <c r="V33" s="7" t="str">
        <v/>
      </c>
      <c r="W33" s="29" t="str">
        <v>V</v>
      </c>
      <c r="X33" s="30">
        <v>45527</v>
      </c>
      <c r="Y33" s="7" t="str">
        <v>CP</v>
      </c>
      <c r="Z33" s="29" t="str">
        <v>L</v>
      </c>
      <c r="AA33" s="30">
        <v>45558</v>
      </c>
      <c r="AB33" s="7" t="str">
        <v>Présentiel</v>
      </c>
      <c r="AC33" s="29" t="str">
        <v>M</v>
      </c>
      <c r="AD33" s="30">
        <v>45588</v>
      </c>
      <c r="AE33" s="7" t="str">
        <v/>
      </c>
      <c r="AF33" s="29" t="str">
        <v>S</v>
      </c>
      <c r="AG33" s="30">
        <v>45619</v>
      </c>
      <c r="AH33" s="7" t="str">
        <v/>
      </c>
      <c r="AI33" s="29" t="str">
        <v>L</v>
      </c>
      <c r="AJ33" s="30">
        <v>45649</v>
      </c>
      <c r="AK33" s="7" t="str">
        <v/>
      </c>
      <c r="AL33" s="5"/>
    </row>
    <row r="34" spans="1:38" ht="19.2" customHeight="1" x14ac:dyDescent="0.3">
      <c r="A34" s="5"/>
      <c r="B34" s="29" t="str">
        <v>M</v>
      </c>
      <c r="C34" s="30">
        <v>45315</v>
      </c>
      <c r="D34" s="7" t="str">
        <v>Présentiel</v>
      </c>
      <c r="E34" s="29" t="str">
        <v>S</v>
      </c>
      <c r="F34" s="30">
        <v>45346</v>
      </c>
      <c r="G34" s="7" t="str">
        <v/>
      </c>
      <c r="H34" s="29" t="str">
        <v>D</v>
      </c>
      <c r="I34" s="30">
        <v>45375</v>
      </c>
      <c r="J34" s="7" t="str">
        <v/>
      </c>
      <c r="K34" s="29" t="str">
        <v>M</v>
      </c>
      <c r="L34" s="30">
        <v>45406</v>
      </c>
      <c r="M34" s="7" t="str">
        <v>Présentiel</v>
      </c>
      <c r="N34" s="29" t="str">
        <v>V</v>
      </c>
      <c r="O34" s="30">
        <v>45436</v>
      </c>
      <c r="P34" s="7" t="str">
        <v/>
      </c>
      <c r="Q34" s="29" t="str">
        <v>L</v>
      </c>
      <c r="R34" s="30">
        <v>45467</v>
      </c>
      <c r="S34" s="7" t="str">
        <v/>
      </c>
      <c r="T34" s="29" t="str">
        <v>M</v>
      </c>
      <c r="U34" s="30">
        <v>45497</v>
      </c>
      <c r="V34" s="7" t="str">
        <v/>
      </c>
      <c r="W34" s="29" t="str">
        <v>S</v>
      </c>
      <c r="X34" s="30">
        <v>45528</v>
      </c>
      <c r="Y34" s="7" t="str">
        <v/>
      </c>
      <c r="Z34" s="29" t="str">
        <v>M</v>
      </c>
      <c r="AA34" s="30">
        <v>45559</v>
      </c>
      <c r="AB34" s="7" t="str">
        <v>Présentiel</v>
      </c>
      <c r="AC34" s="29" t="str">
        <v>J</v>
      </c>
      <c r="AD34" s="30">
        <v>45589</v>
      </c>
      <c r="AE34" s="7" t="str">
        <v>Distanciel</v>
      </c>
      <c r="AF34" s="29" t="str">
        <v>D</v>
      </c>
      <c r="AG34" s="30">
        <v>45620</v>
      </c>
      <c r="AH34" s="7" t="str">
        <v/>
      </c>
      <c r="AI34" s="29" t="str">
        <v>M</v>
      </c>
      <c r="AJ34" s="30">
        <v>45650</v>
      </c>
      <c r="AK34" s="7" t="str">
        <v>CP</v>
      </c>
      <c r="AL34" s="5"/>
    </row>
    <row r="35" spans="1:38" ht="19.2" customHeight="1" x14ac:dyDescent="0.3">
      <c r="A35" s="5"/>
      <c r="B35" s="29" t="str">
        <v>J</v>
      </c>
      <c r="C35" s="30">
        <v>45316</v>
      </c>
      <c r="D35" s="7" t="str">
        <v>Présentiel</v>
      </c>
      <c r="E35" s="29" t="str">
        <v>D</v>
      </c>
      <c r="F35" s="30">
        <v>45347</v>
      </c>
      <c r="G35" s="7" t="str">
        <v/>
      </c>
      <c r="H35" s="29" t="str">
        <v>L</v>
      </c>
      <c r="I35" s="30">
        <v>45376</v>
      </c>
      <c r="J35" s="7" t="str">
        <v/>
      </c>
      <c r="K35" s="29" t="str">
        <v>J</v>
      </c>
      <c r="L35" s="30">
        <v>45407</v>
      </c>
      <c r="M35" s="7" t="str">
        <v>Présentiel</v>
      </c>
      <c r="N35" s="29" t="str">
        <v>S</v>
      </c>
      <c r="O35" s="30">
        <v>45437</v>
      </c>
      <c r="P35" s="7" t="str">
        <v/>
      </c>
      <c r="Q35" s="29" t="str">
        <v>M</v>
      </c>
      <c r="R35" s="30">
        <v>45468</v>
      </c>
      <c r="S35" s="7" t="str">
        <v/>
      </c>
      <c r="T35" s="29" t="str">
        <v>J</v>
      </c>
      <c r="U35" s="30">
        <v>45498</v>
      </c>
      <c r="V35" s="7" t="str">
        <v/>
      </c>
      <c r="W35" s="29" t="str">
        <v>D</v>
      </c>
      <c r="X35" s="30">
        <v>45529</v>
      </c>
      <c r="Y35" s="7" t="str">
        <v/>
      </c>
      <c r="Z35" s="29" t="str">
        <v>M</v>
      </c>
      <c r="AA35" s="30">
        <v>45560</v>
      </c>
      <c r="AB35" s="7" t="str">
        <v>Présentiel</v>
      </c>
      <c r="AC35" s="29" t="str">
        <v>V</v>
      </c>
      <c r="AD35" s="30">
        <v>45590</v>
      </c>
      <c r="AE35" s="7" t="str">
        <v>Distanciel</v>
      </c>
      <c r="AF35" s="29" t="str">
        <v>L</v>
      </c>
      <c r="AG35" s="30">
        <v>45621</v>
      </c>
      <c r="AH35" s="7" t="str">
        <v/>
      </c>
      <c r="AI35" s="29" t="str">
        <v>M</v>
      </c>
      <c r="AJ35" s="30">
        <v>45651</v>
      </c>
      <c r="AK35" s="7" t="str">
        <v>CP</v>
      </c>
      <c r="AL35" s="5"/>
    </row>
    <row r="36" spans="1:38" ht="19.2" customHeight="1" x14ac:dyDescent="0.3">
      <c r="A36" s="5"/>
      <c r="B36" s="29" t="str">
        <v>V</v>
      </c>
      <c r="C36" s="30">
        <v>45317</v>
      </c>
      <c r="D36" s="7" t="str">
        <v>Présentiel</v>
      </c>
      <c r="E36" s="29" t="str">
        <v>L</v>
      </c>
      <c r="F36" s="30">
        <v>45348</v>
      </c>
      <c r="G36" s="7" t="str">
        <v/>
      </c>
      <c r="H36" s="29" t="str">
        <v>M</v>
      </c>
      <c r="I36" s="30">
        <v>45377</v>
      </c>
      <c r="J36" s="7" t="str">
        <v/>
      </c>
      <c r="K36" s="29" t="str">
        <v>V</v>
      </c>
      <c r="L36" s="30">
        <v>45408</v>
      </c>
      <c r="M36" s="7" t="str">
        <v>Présentiel</v>
      </c>
      <c r="N36" s="29" t="str">
        <v>D</v>
      </c>
      <c r="O36" s="30">
        <v>45438</v>
      </c>
      <c r="P36" s="7" t="str">
        <v/>
      </c>
      <c r="Q36" s="29" t="str">
        <v>M</v>
      </c>
      <c r="R36" s="30">
        <v>45469</v>
      </c>
      <c r="S36" s="7" t="str">
        <v/>
      </c>
      <c r="T36" s="29" t="str">
        <v>V</v>
      </c>
      <c r="U36" s="30">
        <v>45499</v>
      </c>
      <c r="V36" s="7" t="str">
        <v/>
      </c>
      <c r="W36" s="29" t="str">
        <v>L</v>
      </c>
      <c r="X36" s="30">
        <v>45530</v>
      </c>
      <c r="Y36" s="7" t="str">
        <v/>
      </c>
      <c r="Z36" s="29" t="str">
        <v>J</v>
      </c>
      <c r="AA36" s="30">
        <v>45561</v>
      </c>
      <c r="AB36" s="7" t="str">
        <v>Présentiel</v>
      </c>
      <c r="AC36" s="29" t="str">
        <v>S</v>
      </c>
      <c r="AD36" s="30">
        <v>45591</v>
      </c>
      <c r="AE36" s="7" t="str">
        <v/>
      </c>
      <c r="AF36" s="29" t="str">
        <v>M</v>
      </c>
      <c r="AG36" s="30">
        <v>45622</v>
      </c>
      <c r="AH36" s="7" t="str">
        <v/>
      </c>
      <c r="AI36" s="29" t="str">
        <v>J</v>
      </c>
      <c r="AJ36" s="30">
        <v>45652</v>
      </c>
      <c r="AK36" s="7" t="str">
        <v>CP</v>
      </c>
      <c r="AL36" s="5"/>
    </row>
    <row r="37" spans="1:38" ht="19.2" customHeight="1" x14ac:dyDescent="0.3">
      <c r="A37" s="5"/>
      <c r="B37" s="29" t="str">
        <v>S</v>
      </c>
      <c r="C37" s="30">
        <v>45318</v>
      </c>
      <c r="D37" s="7" t="str">
        <v/>
      </c>
      <c r="E37" s="29" t="str">
        <v>M</v>
      </c>
      <c r="F37" s="30">
        <v>45349</v>
      </c>
      <c r="G37" s="7" t="str">
        <v/>
      </c>
      <c r="H37" s="29" t="str">
        <v>M</v>
      </c>
      <c r="I37" s="30">
        <v>45378</v>
      </c>
      <c r="J37" s="7" t="str">
        <v>RTT</v>
      </c>
      <c r="K37" s="29" t="str">
        <v>S</v>
      </c>
      <c r="L37" s="30">
        <v>45409</v>
      </c>
      <c r="M37" s="7" t="str">
        <v/>
      </c>
      <c r="N37" s="29" t="str">
        <v>L</v>
      </c>
      <c r="O37" s="30">
        <v>45439</v>
      </c>
      <c r="P37" s="7" t="str">
        <v/>
      </c>
      <c r="Q37" s="29" t="str">
        <v>J</v>
      </c>
      <c r="R37" s="30">
        <v>45470</v>
      </c>
      <c r="S37" s="7" t="str">
        <v>Distanciel</v>
      </c>
      <c r="T37" s="29" t="str">
        <v>S</v>
      </c>
      <c r="U37" s="30">
        <v>45500</v>
      </c>
      <c r="V37" s="7" t="str">
        <v/>
      </c>
      <c r="W37" s="29" t="str">
        <v>M</v>
      </c>
      <c r="X37" s="30">
        <v>45531</v>
      </c>
      <c r="Y37" s="7" t="str">
        <v/>
      </c>
      <c r="Z37" s="29" t="str">
        <v>V</v>
      </c>
      <c r="AA37" s="30">
        <v>45562</v>
      </c>
      <c r="AB37" s="7" t="str">
        <v>Présentiel</v>
      </c>
      <c r="AC37" s="29" t="str">
        <v>D</v>
      </c>
      <c r="AD37" s="30">
        <v>45592</v>
      </c>
      <c r="AE37" s="7" t="str">
        <v/>
      </c>
      <c r="AF37" s="29" t="str">
        <v>M</v>
      </c>
      <c r="AG37" s="30">
        <v>45623</v>
      </c>
      <c r="AH37" s="7" t="str">
        <v>Distanciel</v>
      </c>
      <c r="AI37" s="29" t="str">
        <v>V</v>
      </c>
      <c r="AJ37" s="30">
        <v>45653</v>
      </c>
      <c r="AK37" s="7" t="str">
        <v>CP</v>
      </c>
      <c r="AL37" s="5"/>
    </row>
    <row r="38" spans="1:38" ht="19.2" customHeight="1" x14ac:dyDescent="0.3">
      <c r="A38" s="5"/>
      <c r="B38" s="29" t="str">
        <v>D</v>
      </c>
      <c r="C38" s="30">
        <v>45319</v>
      </c>
      <c r="D38" s="7" t="str">
        <v/>
      </c>
      <c r="E38" s="29" t="str">
        <v>M</v>
      </c>
      <c r="F38" s="30">
        <v>45350</v>
      </c>
      <c r="G38" s="7" t="str">
        <v/>
      </c>
      <c r="H38" s="29" t="str">
        <v>J</v>
      </c>
      <c r="I38" s="30">
        <v>45379</v>
      </c>
      <c r="J38" s="7" t="str">
        <v/>
      </c>
      <c r="K38" s="29" t="str">
        <v>D</v>
      </c>
      <c r="L38" s="30">
        <v>45410</v>
      </c>
      <c r="M38" s="7" t="str">
        <v/>
      </c>
      <c r="N38" s="29" t="str">
        <v>M</v>
      </c>
      <c r="O38" s="30">
        <v>45440</v>
      </c>
      <c r="P38" s="7" t="str">
        <v/>
      </c>
      <c r="Q38" s="29" t="str">
        <v>V</v>
      </c>
      <c r="R38" s="30">
        <v>45471</v>
      </c>
      <c r="S38" s="7" t="str">
        <v/>
      </c>
      <c r="T38" s="29" t="str">
        <v>D</v>
      </c>
      <c r="U38" s="30">
        <v>45501</v>
      </c>
      <c r="V38" s="7" t="str">
        <v/>
      </c>
      <c r="W38" s="29" t="str">
        <v>M</v>
      </c>
      <c r="X38" s="30">
        <v>45532</v>
      </c>
      <c r="Y38" s="7" t="str">
        <v/>
      </c>
      <c r="Z38" s="29" t="str">
        <v>S</v>
      </c>
      <c r="AA38" s="30">
        <v>45563</v>
      </c>
      <c r="AB38" s="7" t="str">
        <v/>
      </c>
      <c r="AC38" s="29" t="str">
        <v>L</v>
      </c>
      <c r="AD38" s="30">
        <v>45593</v>
      </c>
      <c r="AE38" s="7" t="str">
        <v>Distanciel</v>
      </c>
      <c r="AF38" s="29" t="str">
        <v>J</v>
      </c>
      <c r="AG38" s="30">
        <v>45624</v>
      </c>
      <c r="AH38" s="7" t="str">
        <v>Distanciel</v>
      </c>
      <c r="AI38" s="29" t="str">
        <v>S</v>
      </c>
      <c r="AJ38" s="30">
        <v>45654</v>
      </c>
      <c r="AK38" s="7" t="str">
        <v/>
      </c>
      <c r="AL38" s="5"/>
    </row>
    <row r="39" spans="1:38" ht="19.2" customHeight="1" x14ac:dyDescent="0.3">
      <c r="A39" s="5"/>
      <c r="B39" s="29" t="str">
        <v>L</v>
      </c>
      <c r="C39" s="30">
        <v>45320</v>
      </c>
      <c r="D39" s="7" t="str">
        <v/>
      </c>
      <c r="E39" s="29" t="str">
        <v>J</v>
      </c>
      <c r="F39" s="30">
        <v>45351</v>
      </c>
      <c r="G39" s="7" t="str">
        <v/>
      </c>
      <c r="H39" s="29" t="str">
        <v>V</v>
      </c>
      <c r="I39" s="30">
        <v>45380</v>
      </c>
      <c r="J39" s="7" t="str">
        <v/>
      </c>
      <c r="K39" s="29" t="str">
        <v>L</v>
      </c>
      <c r="L39" s="30">
        <v>45411</v>
      </c>
      <c r="M39" s="7" t="str">
        <v/>
      </c>
      <c r="N39" s="29" t="str">
        <v>M</v>
      </c>
      <c r="O39" s="30">
        <v>45441</v>
      </c>
      <c r="P39" s="7" t="str">
        <v/>
      </c>
      <c r="Q39" s="29" t="str">
        <v>S</v>
      </c>
      <c r="R39" s="30">
        <v>45472</v>
      </c>
      <c r="S39" s="7" t="str">
        <v/>
      </c>
      <c r="T39" s="29" t="str">
        <v>L</v>
      </c>
      <c r="U39" s="30">
        <v>45502</v>
      </c>
      <c r="V39" s="7" t="str">
        <v/>
      </c>
      <c r="W39" s="29" t="str">
        <v>J</v>
      </c>
      <c r="X39" s="30">
        <v>45533</v>
      </c>
      <c r="Y39" s="7" t="str">
        <v/>
      </c>
      <c r="Z39" s="29" t="str">
        <v>D</v>
      </c>
      <c r="AA39" s="30">
        <v>45564</v>
      </c>
      <c r="AB39" s="7" t="str">
        <v/>
      </c>
      <c r="AC39" s="29" t="str">
        <v>M</v>
      </c>
      <c r="AD39" s="30">
        <v>45594</v>
      </c>
      <c r="AE39" s="7" t="str">
        <v>Distanciel</v>
      </c>
      <c r="AF39" s="29" t="str">
        <v>V</v>
      </c>
      <c r="AG39" s="30">
        <v>45625</v>
      </c>
      <c r="AH39" s="7" t="str">
        <v>Distanciel</v>
      </c>
      <c r="AI39" s="29" t="str">
        <v>D</v>
      </c>
      <c r="AJ39" s="30">
        <v>45655</v>
      </c>
      <c r="AK39" s="7" t="str">
        <v/>
      </c>
      <c r="AL39" s="5"/>
    </row>
    <row r="40" spans="1:38" ht="19.2" customHeight="1" x14ac:dyDescent="0.3">
      <c r="A40" s="5"/>
      <c r="B40" s="29" t="str">
        <v>M</v>
      </c>
      <c r="C40" s="30">
        <v>45321</v>
      </c>
      <c r="D40" s="7" t="str">
        <v/>
      </c>
      <c r="E40" s="29"/>
      <c r="F40" s="30"/>
      <c r="G40" s="7"/>
      <c r="H40" s="29" t="str">
        <v>S</v>
      </c>
      <c r="I40" s="30">
        <v>45381</v>
      </c>
      <c r="J40" s="7" t="str">
        <v/>
      </c>
      <c r="K40" s="29" t="str">
        <v>M</v>
      </c>
      <c r="L40" s="30">
        <v>45412</v>
      </c>
      <c r="M40" s="7" t="str">
        <v/>
      </c>
      <c r="N40" s="29" t="str">
        <v>J</v>
      </c>
      <c r="O40" s="30">
        <v>45442</v>
      </c>
      <c r="P40" s="7" t="str">
        <v/>
      </c>
      <c r="Q40" s="29" t="str">
        <v>D</v>
      </c>
      <c r="R40" s="30">
        <v>45473</v>
      </c>
      <c r="S40" s="7" t="str">
        <v/>
      </c>
      <c r="T40" s="29" t="str">
        <v>M</v>
      </c>
      <c r="U40" s="30">
        <v>45503</v>
      </c>
      <c r="V40" s="7" t="str">
        <v/>
      </c>
      <c r="W40" s="29" t="str">
        <v>V</v>
      </c>
      <c r="X40" s="30">
        <v>45534</v>
      </c>
      <c r="Y40" s="7" t="str">
        <v/>
      </c>
      <c r="Z40" s="29" t="str">
        <v>L</v>
      </c>
      <c r="AA40" s="30">
        <v>45565</v>
      </c>
      <c r="AB40" s="7" t="str">
        <v>Présentiel</v>
      </c>
      <c r="AC40" s="29" t="str">
        <v>M</v>
      </c>
      <c r="AD40" s="30">
        <v>45595</v>
      </c>
      <c r="AE40" s="7" t="str">
        <v/>
      </c>
      <c r="AF40" s="29" t="str">
        <v>S</v>
      </c>
      <c r="AG40" s="30">
        <v>45626</v>
      </c>
      <c r="AH40" s="7" t="str">
        <v/>
      </c>
      <c r="AI40" s="29" t="str">
        <v>L</v>
      </c>
      <c r="AJ40" s="30">
        <v>45656</v>
      </c>
      <c r="AK40" s="7" t="str">
        <v/>
      </c>
      <c r="AL40" s="5"/>
    </row>
    <row r="41" spans="1:38" ht="19.2" customHeight="1" x14ac:dyDescent="0.3">
      <c r="A41" s="5"/>
      <c r="B41" s="29" t="str">
        <v>M</v>
      </c>
      <c r="C41" s="30">
        <v>45322</v>
      </c>
      <c r="D41" s="7" t="str">
        <v/>
      </c>
      <c r="E41" s="29"/>
      <c r="F41" s="30"/>
      <c r="G41" s="7"/>
      <c r="H41" s="29" t="str">
        <v>D</v>
      </c>
      <c r="I41" s="30">
        <v>45382</v>
      </c>
      <c r="J41" s="7" t="str">
        <v/>
      </c>
      <c r="K41" s="29"/>
      <c r="L41" s="30"/>
      <c r="M41" s="7"/>
      <c r="N41" s="29" t="str">
        <v>V</v>
      </c>
      <c r="O41" s="30">
        <v>45443</v>
      </c>
      <c r="P41" s="7" t="str">
        <v/>
      </c>
      <c r="Q41" s="29"/>
      <c r="R41" s="30"/>
      <c r="S41" s="7"/>
      <c r="T41" s="29" t="str">
        <v>M</v>
      </c>
      <c r="U41" s="30">
        <v>45504</v>
      </c>
      <c r="V41" s="7" t="str">
        <v/>
      </c>
      <c r="W41" s="29" t="str">
        <v>S</v>
      </c>
      <c r="X41" s="30">
        <v>45535</v>
      </c>
      <c r="Y41" s="7" t="str">
        <v/>
      </c>
      <c r="Z41" s="29"/>
      <c r="AA41" s="30"/>
      <c r="AB41" s="7"/>
      <c r="AC41" s="29" t="str">
        <v>J</v>
      </c>
      <c r="AD41" s="30">
        <v>45596</v>
      </c>
      <c r="AE41" s="7" t="str">
        <v/>
      </c>
      <c r="AF41" s="6"/>
      <c r="AG41" s="8"/>
      <c r="AH41" s="7"/>
      <c r="AI41" s="29" t="str">
        <v>M</v>
      </c>
      <c r="AJ41" s="30">
        <v>45657</v>
      </c>
      <c r="AK41" s="7" t="str">
        <v/>
      </c>
      <c r="AL41" s="5"/>
    </row>
    <row r="42" spans="1:38" ht="15" customHeight="1" x14ac:dyDescent="0.3"/>
    <row r="43" spans="1:38" ht="15" customHeight="1" x14ac:dyDescent="0.3"/>
  </sheetData>
  <sheetProtection selectLockedCells="1"/>
  <mergeCells count="4">
    <mergeCell ref="AE2:AK2"/>
    <mergeCell ref="B6:J8"/>
    <mergeCell ref="K6:M8"/>
    <mergeCell ref="N2:T2"/>
  </mergeCells>
  <conditionalFormatting sqref="B11:AK41">
    <cfRule type="expression" dxfId="6" priority="183">
      <formula>B11="Doublon"</formula>
    </cfRule>
    <cfRule type="expression" dxfId="5" priority="184">
      <formula>OR(AND(B11&lt;&gt;"",B11&lt;(TODAY()-175)),AND(C11&lt;&gt;"",C11&lt;(TODAY()-175)),AND(A11&lt;&gt;"",A11&lt;(TODAY()-175)))</formula>
    </cfRule>
    <cfRule type="expression" dxfId="4" priority="185">
      <formula>AND(B11&lt;&gt;"",OR(B11="S",B11="D",IFERROR(WEEKDAY(B11,2)&gt;5,"X")))</formula>
    </cfRule>
  </conditionalFormatting>
  <conditionalFormatting sqref="AL11:AL41">
    <cfRule type="cellIs" dxfId="1" priority="15" operator="equal">
      <formula>"Formation"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2" id="{FC9FAE0F-EBED-944D-AD86-60790AEA21CD}">
            <xm:f>OR(COUNTIF(PARAMETRES!$F$3:$F$13,B11)=1,COUNTIF(PARAMETRES!$F$3:$F$13,C11)=1)</xm:f>
            <x14:dxf>
              <font>
                <b/>
                <i val="0"/>
                <color theme="0"/>
              </font>
              <fill>
                <patternFill>
                  <bgColor theme="5" tint="0.39994506668294322"/>
                </patternFill>
              </fill>
              <border>
                <bottom style="thin">
                  <color theme="0"/>
                </bottom>
              </border>
            </x14:dxf>
          </x14:cfRule>
          <x14:cfRule type="expression" priority="186" id="{00000000-000E-0000-0200-000006000000}">
            <xm:f>MATCH(A11,PARAMETRES!$H$3:$H$1080,0)&gt;0</xm:f>
            <x14:dxf>
              <font>
                <b/>
                <i val="0"/>
                <color theme="0"/>
              </font>
              <fill>
                <patternFill>
                  <fgColor auto="1"/>
                  <bgColor theme="4" tint="0.39994506668294322"/>
                </patternFill>
              </fill>
              <border>
                <bottom style="thin">
                  <color theme="0"/>
                </bottom>
              </border>
            </x14:dxf>
          </x14:cfRule>
          <x14:cfRule type="expression" priority="187" id="{00000000-000E-0000-0200-000007000000}">
            <xm:f>MATCH(A11,PARAMETRES!$K$3:$K$1007,0)&gt;0</xm:f>
            <x14:dxf>
              <font>
                <b/>
                <i val="0"/>
                <color theme="0"/>
              </font>
              <fill>
                <patternFill>
                  <fgColor auto="1"/>
                  <bgColor theme="9" tint="0.59996337778862885"/>
                </patternFill>
              </fill>
              <border>
                <bottom style="thin">
                  <color theme="0"/>
                </bottom>
              </border>
            </x14:dxf>
          </x14:cfRule>
          <xm:sqref>B11:AK41</xm:sqref>
        </x14:conditionalFormatting>
        <x14:conditionalFormatting xmlns:xm="http://schemas.microsoft.com/office/excel/2006/main">
          <x14:cfRule type="expression" priority="16" id="{B64EC5AB-B34B-AE4B-96AA-5AE1A353518B}">
            <xm:f>OR(COUNTIF(PARAMETRES!$F$3:$F$13,AL11)=1,COUNTIF(PARAMETRES!$F$3:$F$13,AM11)=1)</xm:f>
            <x14:dxf>
              <font>
                <b/>
                <i val="0"/>
                <color theme="0"/>
              </font>
              <fill>
                <patternFill>
                  <bgColor theme="4" tint="0.39994506668294322"/>
                </patternFill>
              </fill>
              <border>
                <left/>
                <right/>
                <top/>
                <bottom style="thin">
                  <color theme="0"/>
                </bottom>
                <vertical/>
                <horizontal/>
              </border>
            </x14:dxf>
          </x14:cfRule>
          <xm:sqref>AL11:AL41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66A24C96BDFD41BE93A31AA8E3D802" ma:contentTypeVersion="11" ma:contentTypeDescription="Crée un document." ma:contentTypeScope="" ma:versionID="79b3c9194ca2f644664f3df024e3a94f">
  <xsd:schema xmlns:xsd="http://www.w3.org/2001/XMLSchema" xmlns:xs="http://www.w3.org/2001/XMLSchema" xmlns:p="http://schemas.microsoft.com/office/2006/metadata/properties" xmlns:ns2="f0fd6378-2413-4afd-8eb0-3d0cd2649a2a" xmlns:ns3="382f092c-d3fa-4d3b-b3e1-675bebc8f6d4" targetNamespace="http://schemas.microsoft.com/office/2006/metadata/properties" ma:root="true" ma:fieldsID="00af744213f6d2dd3082ddb752d5c778" ns2:_="" ns3:_="">
    <xsd:import namespace="f0fd6378-2413-4afd-8eb0-3d0cd2649a2a"/>
    <xsd:import namespace="382f092c-d3fa-4d3b-b3e1-675bebc8f6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fd6378-2413-4afd-8eb0-3d0cd2649a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df1da0d4-ab15-4429-91f3-707798533e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2f092c-d3fa-4d3b-b3e1-675bebc8f6d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1376e3df-68e1-48ba-a9fe-fe4fdbe421b8}" ma:internalName="TaxCatchAll" ma:showField="CatchAllData" ma:web="382f092c-d3fa-4d3b-b3e1-675bebc8f6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fd6378-2413-4afd-8eb0-3d0cd2649a2a">
      <Terms xmlns="http://schemas.microsoft.com/office/infopath/2007/PartnerControls"/>
    </lcf76f155ced4ddcb4097134ff3c332f>
    <TaxCatchAll xmlns="382f092c-d3fa-4d3b-b3e1-675bebc8f6d4" xsi:nil="true"/>
  </documentManagement>
</p:properties>
</file>

<file path=customXml/itemProps1.xml><?xml version="1.0" encoding="utf-8"?>
<ds:datastoreItem xmlns:ds="http://schemas.openxmlformats.org/officeDocument/2006/customXml" ds:itemID="{E4D30588-7C5A-483A-B459-EB3C089D69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606845-3FE4-442D-947A-986BF242FE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fd6378-2413-4afd-8eb0-3d0cd2649a2a"/>
    <ds:schemaRef ds:uri="382f092c-d3fa-4d3b-b3e1-675bebc8f6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84AEB7-07FC-4414-8086-23DD55B6BE5A}">
  <ds:schemaRefs>
    <ds:schemaRef ds:uri="http://schemas.microsoft.com/office/2006/metadata/properties"/>
    <ds:schemaRef ds:uri="http://schemas.microsoft.com/office/infopath/2007/PartnerControls"/>
    <ds:schemaRef ds:uri="f0fd6378-2413-4afd-8eb0-3d0cd2649a2a"/>
    <ds:schemaRef ds:uri="382f092c-d3fa-4d3b-b3e1-675bebc8f6d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PARAMETRES</vt:lpstr>
      <vt:lpstr>CALENDRIER</vt:lpstr>
      <vt:lpstr>Annee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Martin AUBARD</cp:lastModifiedBy>
  <cp:revision/>
  <dcterms:created xsi:type="dcterms:W3CDTF">2022-03-01T09:49:24Z</dcterms:created>
  <dcterms:modified xsi:type="dcterms:W3CDTF">2025-08-05T08:21:24Z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0x0101004566A24C96BDFD41BE93A31AA8E3D802</vt:lpwstr>
  </property>
  <property fmtid="{D5CDD505-2E9C-101B-9397-08002B2CF9AE}" pid="3" name="MediaServiceImageTags">
    <vt:lpwstr/>
  </property>
</Properties>
</file>