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style6.xml" ContentType="application/vnd.ms-office.chartstyle+xml"/>
  <Override PartName="/xl/charts/colors6.xml" ContentType="application/vnd.ms-office.chartcolorstyle+xml"/>
  <Override PartName="/xl/tables/table1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kt.workzone.cloud/explorer/"/>
    </mc:Choice>
  </mc:AlternateContent>
  <xr:revisionPtr revIDLastSave="0" documentId="13_ncr:1_{11AF22FD-0ADE-4333-9EBF-AFBAD66183BA}" xr6:coauthVersionLast="47" xr6:coauthVersionMax="47" xr10:uidLastSave="{00000000-0000-0000-0000-000000000000}"/>
  <bookViews>
    <workbookView xWindow="-120" yWindow="-120" windowWidth="29040" windowHeight="15840" tabRatio="792" xr2:uid="{097DFFC3-81E1-4632-9299-5313FEF3FDB3}"/>
  </bookViews>
  <sheets>
    <sheet name="HEAD" sheetId="12" r:id="rId1"/>
    <sheet name="Oversigten" sheetId="3" r:id="rId2"/>
    <sheet name="TOTAL" sheetId="11" r:id="rId3"/>
    <sheet name="Budget scenografi" sheetId="1" r:id="rId4"/>
    <sheet name="Regnskab scenografi" sheetId="4" r:id="rId5"/>
    <sheet name="Budget kostume" sheetId="5" r:id="rId6"/>
    <sheet name="Regnskab kostume" sheetId="6" r:id="rId7"/>
    <sheet name="Budget rekv.&amp; møbel" sheetId="9" r:id="rId8"/>
    <sheet name="Regnskab rekv. &amp; møbel" sheetId="10" r:id="rId9"/>
  </sheets>
  <definedNames>
    <definedName name="_kostumier">HEAD!$D$22</definedName>
    <definedName name="_producent">HEAD!$D$20</definedName>
    <definedName name="_produktionsleder">HEAD!$D$21</definedName>
    <definedName name="_scenemester">HEAD!$D$23</definedName>
    <definedName name="_sæson">HEAD!$D$25</definedName>
    <definedName name="Forestillingsnummer">HEAD!$D$16</definedName>
    <definedName name="Forestillingstitel">HEAD!$D$17</definedName>
    <definedName name="KUNSTART">HEAD!$D$18</definedName>
    <definedName name="Producent">HEAD!$D$20</definedName>
    <definedName name="Produktionsleder">HEAD!$D$21</definedName>
    <definedName name="Scenemester">HEAD!$D$23</definedName>
    <definedName name="sæson">HEAD!$D$25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7" i="10" l="1"/>
  <c r="E56" i="4" l="1"/>
  <c r="O30" i="10"/>
  <c r="P22" i="4"/>
  <c r="P27" i="4"/>
  <c r="P32" i="4"/>
  <c r="P27" i="6"/>
  <c r="P28" i="6"/>
  <c r="P29" i="6"/>
  <c r="P30" i="6"/>
  <c r="P31" i="6"/>
  <c r="P32" i="6"/>
  <c r="P33" i="6"/>
  <c r="P34" i="6"/>
  <c r="P35" i="6"/>
  <c r="P36" i="6"/>
  <c r="P37" i="6"/>
  <c r="P38" i="6"/>
  <c r="P18" i="4"/>
  <c r="P19" i="4"/>
  <c r="P20" i="4"/>
  <c r="P21" i="4"/>
  <c r="P23" i="4"/>
  <c r="P24" i="4" l="1"/>
  <c r="P25" i="4"/>
  <c r="P26" i="4"/>
  <c r="P28" i="4"/>
  <c r="P29" i="4"/>
  <c r="P30" i="4"/>
  <c r="P31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F33" i="6"/>
  <c r="J33" i="6" s="1"/>
  <c r="F34" i="6"/>
  <c r="J34" i="6" s="1"/>
  <c r="F35" i="6"/>
  <c r="J35" i="6" s="1"/>
  <c r="F36" i="6"/>
  <c r="J36" i="6" s="1"/>
  <c r="F37" i="6"/>
  <c r="J37" i="6" s="1"/>
  <c r="J47" i="5"/>
  <c r="I47" i="5"/>
  <c r="H47" i="5"/>
  <c r="G47" i="5"/>
  <c r="F47" i="5"/>
  <c r="J46" i="5"/>
  <c r="I46" i="5"/>
  <c r="H46" i="5"/>
  <c r="G46" i="5"/>
  <c r="F46" i="5"/>
  <c r="J45" i="5"/>
  <c r="I45" i="5"/>
  <c r="H45" i="5"/>
  <c r="G45" i="5"/>
  <c r="F45" i="5"/>
  <c r="J44" i="5"/>
  <c r="I44" i="5"/>
  <c r="H44" i="5"/>
  <c r="G44" i="5"/>
  <c r="F44" i="5"/>
  <c r="J43" i="5"/>
  <c r="I43" i="5"/>
  <c r="H43" i="5"/>
  <c r="G43" i="5"/>
  <c r="F43" i="5"/>
  <c r="F28" i="5"/>
  <c r="H28" i="5"/>
  <c r="J28" i="5"/>
  <c r="G29" i="5"/>
  <c r="G30" i="5"/>
  <c r="H30" i="5"/>
  <c r="G31" i="5"/>
  <c r="I31" i="5"/>
  <c r="G32" i="5"/>
  <c r="J32" i="5"/>
  <c r="F33" i="5"/>
  <c r="G34" i="5"/>
  <c r="G35" i="5"/>
  <c r="H35" i="5"/>
  <c r="G36" i="5"/>
  <c r="I36" i="5"/>
  <c r="G37" i="5"/>
  <c r="J37" i="5"/>
  <c r="F38" i="5"/>
  <c r="G39" i="5"/>
  <c r="G40" i="5"/>
  <c r="H40" i="5"/>
  <c r="G41" i="5"/>
  <c r="I41" i="5"/>
  <c r="G42" i="5"/>
  <c r="J42" i="5"/>
  <c r="Q6" i="6"/>
  <c r="O20" i="10"/>
  <c r="O21" i="10"/>
  <c r="O22" i="10"/>
  <c r="O23" i="10"/>
  <c r="O24" i="10"/>
  <c r="O25" i="10"/>
  <c r="O26" i="10"/>
  <c r="O27" i="10"/>
  <c r="O28" i="10"/>
  <c r="O29" i="10"/>
  <c r="O31" i="10"/>
  <c r="O32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4" i="10"/>
  <c r="O55" i="10"/>
  <c r="O19" i="10"/>
  <c r="C4" i="9"/>
  <c r="B4" i="11"/>
  <c r="Q6" i="11"/>
  <c r="C6" i="9"/>
  <c r="C5" i="9"/>
  <c r="B4" i="9"/>
  <c r="B4" i="6"/>
  <c r="C6" i="6"/>
  <c r="C5" i="6"/>
  <c r="D6" i="5"/>
  <c r="D5" i="5"/>
  <c r="Q6" i="4"/>
  <c r="C6" i="4"/>
  <c r="C5" i="4"/>
  <c r="T6" i="1"/>
  <c r="C6" i="11"/>
  <c r="C5" i="11"/>
  <c r="C5" i="1"/>
  <c r="W6" i="5"/>
  <c r="D4" i="5"/>
  <c r="C4" i="6"/>
  <c r="C4" i="5"/>
  <c r="C4" i="4"/>
  <c r="C4" i="11"/>
  <c r="B4" i="4"/>
  <c r="C6" i="1"/>
  <c r="B4" i="1"/>
  <c r="C4" i="1"/>
  <c r="I19" i="5" l="1"/>
  <c r="G19" i="5"/>
  <c r="J19" i="5"/>
  <c r="H19" i="5"/>
  <c r="F19" i="5"/>
  <c r="F18" i="6"/>
  <c r="F19" i="6"/>
  <c r="J19" i="6" s="1"/>
  <c r="P19" i="6" s="1"/>
  <c r="F20" i="6"/>
  <c r="J20" i="6" s="1"/>
  <c r="P20" i="6" s="1"/>
  <c r="F21" i="6"/>
  <c r="J21" i="6" s="1"/>
  <c r="P21" i="6" s="1"/>
  <c r="F22" i="6"/>
  <c r="J22" i="6" s="1"/>
  <c r="P22" i="6" s="1"/>
  <c r="F23" i="6"/>
  <c r="J23" i="6" s="1"/>
  <c r="P23" i="6" s="1"/>
  <c r="F24" i="6"/>
  <c r="J24" i="6" s="1"/>
  <c r="P24" i="6" s="1"/>
  <c r="F25" i="6"/>
  <c r="J25" i="6" s="1"/>
  <c r="P25" i="6" s="1"/>
  <c r="F26" i="6"/>
  <c r="J26" i="6" s="1"/>
  <c r="P26" i="6" s="1"/>
  <c r="F27" i="6"/>
  <c r="J27" i="6" s="1"/>
  <c r="F28" i="6"/>
  <c r="J28" i="6" s="1"/>
  <c r="F29" i="6"/>
  <c r="J29" i="6" s="1"/>
  <c r="F30" i="6"/>
  <c r="J30" i="6" s="1"/>
  <c r="F31" i="6"/>
  <c r="J31" i="6" s="1"/>
  <c r="F32" i="6"/>
  <c r="J32" i="6" s="1"/>
  <c r="N39" i="6" l="1"/>
  <c r="J18" i="6"/>
  <c r="P18" i="6" s="1"/>
  <c r="F39" i="6"/>
  <c r="E44" i="11" s="1"/>
  <c r="J57" i="10"/>
  <c r="G20" i="9"/>
  <c r="F20" i="9"/>
  <c r="E20" i="9"/>
  <c r="D20" i="9"/>
  <c r="C20" i="9"/>
  <c r="G19" i="1"/>
  <c r="F19" i="1"/>
  <c r="E19" i="1"/>
  <c r="D19" i="1"/>
  <c r="C19" i="1"/>
  <c r="J39" i="6" l="1"/>
  <c r="F40" i="6" s="1"/>
  <c r="H57" i="10"/>
  <c r="M57" i="10"/>
  <c r="G23" i="11"/>
  <c r="L23" i="11"/>
  <c r="K56" i="4"/>
  <c r="L28" i="11" l="1"/>
  <c r="N56" i="4"/>
  <c r="K44" i="11" s="1"/>
  <c r="G28" i="11"/>
  <c r="E58" i="10"/>
  <c r="I56" i="4"/>
  <c r="L18" i="11" l="1"/>
  <c r="N44" i="11"/>
  <c r="E57" i="4"/>
  <c r="E45" i="11" s="1"/>
  <c r="I44" i="11" s="1"/>
  <c r="G18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Mikkel Rubæk</author>
  </authors>
  <commentList>
    <comment ref="G25" authorId="0" shapeId="0" xr:uid="{E9360A9D-0070-4C70-BA67-0B7A3456FCC3}">
      <text>
        <r>
          <rPr>
            <b/>
            <sz val="9"/>
            <color indexed="81"/>
            <rFont val="Tahoma"/>
            <family val="2"/>
          </rPr>
          <t>Mikkel Rubæk:</t>
        </r>
        <r>
          <rPr>
            <sz val="9"/>
            <color indexed="81"/>
            <rFont val="Tahoma"/>
            <family val="2"/>
          </rPr>
          <t xml:space="preserve">
En lastbil udleder 877g CO2 pr. kørt km
</t>
        </r>
      </text>
    </comment>
  </commentList>
</comments>
</file>

<file path=xl/sharedStrings.xml><?xml version="1.0" encoding="utf-8"?>
<sst xmlns="http://schemas.openxmlformats.org/spreadsheetml/2006/main" count="358" uniqueCount="161">
  <si>
    <t>materiale</t>
  </si>
  <si>
    <t>noter</t>
  </si>
  <si>
    <t>transport</t>
  </si>
  <si>
    <t>Kilde</t>
  </si>
  <si>
    <t>Varen</t>
  </si>
  <si>
    <t>bortskaffelse</t>
  </si>
  <si>
    <t>Transport</t>
  </si>
  <si>
    <t>fremtidig
brug</t>
  </si>
  <si>
    <t>brugt
før?</t>
  </si>
  <si>
    <t>Nej</t>
  </si>
  <si>
    <t>Varens endeligt</t>
  </si>
  <si>
    <t>THE GREEEN THEATRE BOOK</t>
  </si>
  <si>
    <t>GENBRUG - Standard elementer</t>
  </si>
  <si>
    <t>GENBRUG - modificerede elementer/materialer</t>
  </si>
  <si>
    <t>GENBRUG - indkøb af genanvendte materialer</t>
  </si>
  <si>
    <t>NYE - 'gode' råmaterialer</t>
  </si>
  <si>
    <t>NYE - 'dårlige' råmaterialer</t>
  </si>
  <si>
    <t>fx polystyren, aluminium, polycarbonat, vinyler</t>
  </si>
  <si>
    <t>fx plantebaserede materialer, træ, tekstiler</t>
  </si>
  <si>
    <t xml:space="preserve">fx genanvendte  pap, tekstiler, metaller </t>
  </si>
  <si>
    <t xml:space="preserve">direkte anvendelse af eksist. Dekorationsdele, DKTMV, PVC 
</t>
  </si>
  <si>
    <t>Delelementer</t>
  </si>
  <si>
    <t xml:space="preserve">fx tildannelse af eksist. dekorationsdele, alu-rør, træplader, polycarbonat 
</t>
  </si>
  <si>
    <t>Forestilling:</t>
  </si>
  <si>
    <t>Emne/materiale</t>
  </si>
  <si>
    <t>MÅL:</t>
  </si>
  <si>
    <t>Emne</t>
  </si>
  <si>
    <t>Destination/bestemmelsessted</t>
  </si>
  <si>
    <t>Samlet</t>
  </si>
  <si>
    <t xml:space="preserve">• Udfyld materialer med  estimeret vægt </t>
  </si>
  <si>
    <t>Genbrugslager - standard elemter</t>
  </si>
  <si>
    <t>1-4: Excellent. Sikret bortskaffelse</t>
  </si>
  <si>
    <t>• Indsæt tilsvarende score/point i skemaet</t>
  </si>
  <si>
    <t xml:space="preserve">Genbrugslager til viderebearbejdning </t>
  </si>
  <si>
    <t>5-9: Godt. Kan dette gøres bedre?</t>
  </si>
  <si>
    <t xml:space="preserve">Materialer til genanvendelse / </t>
  </si>
  <si>
    <t>10-12: Acceptabel. Kan dettte gøres bedre?</t>
  </si>
  <si>
    <t>Brændt som biomasse</t>
  </si>
  <si>
    <t>15-16: Dårligt. Kan dette gøres bedre?</t>
  </si>
  <si>
    <t>Emner i vægt</t>
  </si>
  <si>
    <t>Losseplads</t>
  </si>
  <si>
    <t>20-25: Uacceptabelt. Kan dette gøres bedre?</t>
  </si>
  <si>
    <t>Materiale</t>
  </si>
  <si>
    <t>Bemærkninger</t>
  </si>
  <si>
    <t>Score/point</t>
  </si>
  <si>
    <t>Destination</t>
  </si>
  <si>
    <t>% genbrug eller fremstillet af genbrugsmaterialer</t>
  </si>
  <si>
    <t>Lav / indledende mål</t>
  </si>
  <si>
    <t>Mellem / halvvejs mål</t>
  </si>
  <si>
    <t>Høj / forfinede mål</t>
  </si>
  <si>
    <t>Baseline /Lav</t>
  </si>
  <si>
    <t>Produktion
Mængde (kg)</t>
  </si>
  <si>
    <t>Genbrug
Mængde (kg)</t>
  </si>
  <si>
    <t>Det grønne regnskab /green accounting</t>
  </si>
  <si>
    <t xml:space="preserve">Dato : </t>
  </si>
  <si>
    <t xml:space="preserve">    Grønt budget / Green budget</t>
  </si>
  <si>
    <t>emne</t>
  </si>
  <si>
    <t>Små emner der ikke er medregnet og andre bemærkninger:
Alle anvendte søm , skruer, lim og pletmaling er ikke medregnet</t>
  </si>
  <si>
    <t>Samlet resultat</t>
  </si>
  <si>
    <t>bemærkninger</t>
  </si>
  <si>
    <t>bemærkning</t>
  </si>
  <si>
    <t>Scenografi</t>
  </si>
  <si>
    <t>Kostume</t>
  </si>
  <si>
    <t>Kostume/type</t>
  </si>
  <si>
    <t>Fremskaffelsesmåde</t>
  </si>
  <si>
    <t xml:space="preserve">Indkøb i genbrugsbutikker inkl.  tilretninger </t>
  </si>
  <si>
    <t>GENBRUG - modificerede</t>
  </si>
  <si>
    <t>GENBRUG -
direkte</t>
  </si>
  <si>
    <t>GENBRUG -
genanvendte materialer</t>
  </si>
  <si>
    <t>Fra lager/min. tilretninger</t>
  </si>
  <si>
    <t xml:space="preserve"> Større tilretninger / tilførsel af nye mateialer eller genbrug af materialer fra lager
</t>
  </si>
  <si>
    <t xml:space="preserve">Minimale tilretninger (under2 timer)
</t>
  </si>
  <si>
    <t>Fra lager/større tilretninger</t>
  </si>
  <si>
    <t>nyproduktion (gode)</t>
  </si>
  <si>
    <t xml:space="preserve">Nyproduktion og indkøb med  overvejende bæredygtige materialer </t>
  </si>
  <si>
    <t xml:space="preserve">Nyproduktion og indkøb med overvejende - Ikke bæredygtige materialer </t>
  </si>
  <si>
    <t>nyproduktion (dårlige)</t>
  </si>
  <si>
    <t>vægt</t>
  </si>
  <si>
    <t xml:space="preserve"> </t>
  </si>
  <si>
    <t>Fra genbrugsbutik med tilretning</t>
  </si>
  <si>
    <t>KOSTUME</t>
  </si>
  <si>
    <r>
      <t>• Udfyld</t>
    </r>
    <r>
      <rPr>
        <b/>
        <sz val="16"/>
        <color theme="1"/>
        <rFont val="Georgia"/>
        <family val="1"/>
      </rPr>
      <t xml:space="preserve"> 
Antal
</t>
    </r>
    <r>
      <rPr>
        <b/>
        <sz val="12"/>
        <color theme="1"/>
        <rFont val="Georgia"/>
        <family val="1"/>
      </rPr>
      <t xml:space="preserve"> kostumer udfra type og fremskaffelsesmetode.</t>
    </r>
  </si>
  <si>
    <t>GENBRUG - direkte</t>
  </si>
  <si>
    <t>Antal kostumer</t>
  </si>
  <si>
    <t xml:space="preserve">GENBRUG - indkøb </t>
  </si>
  <si>
    <t>NYE råmaterialer 'gode'</t>
  </si>
  <si>
    <t>NYE råmaterialer 'dårlige'</t>
  </si>
  <si>
    <t>Alle beregninger er foretaget ud fra en gennemsnitsvægt pr. kostume</t>
  </si>
  <si>
    <t>Kostumier:</t>
  </si>
  <si>
    <t>Dato:</t>
  </si>
  <si>
    <t>Produktiosleder:</t>
  </si>
  <si>
    <t>PRODUKTION</t>
  </si>
  <si>
    <t>Rekvisit og møbler</t>
  </si>
  <si>
    <t>DET SAMLEDE RESULTAT</t>
  </si>
  <si>
    <t>Kære producent</t>
  </si>
  <si>
    <t>INFO - genererelle oplysninger</t>
  </si>
  <si>
    <t>FORESTILLINGSNUMMER</t>
  </si>
  <si>
    <t>FORESTILLINGSTITEL</t>
  </si>
  <si>
    <t>PRODUKTIONSLEDER</t>
  </si>
  <si>
    <t>SÆSON</t>
  </si>
  <si>
    <t>PRODUCENT</t>
  </si>
  <si>
    <t>KOSTUMIER</t>
  </si>
  <si>
    <t>SCENEMESTER</t>
  </si>
  <si>
    <t>UDFYLD HER</t>
  </si>
  <si>
    <t>Ved oprettelse af en ny mappe kopieres (højreklik og tag en kopi) af Det Grønne Produktionsregnskab - skabelon og indsættes i forestillingsmappen: bæredygtighed. (forestillingstitel/scene/sæson) i KGL-DOK -  Mappen er oprettet som standard.</t>
  </si>
  <si>
    <r>
      <t>Kopien skal omdøbes således at</t>
    </r>
    <r>
      <rPr>
        <b/>
        <sz val="14"/>
        <color theme="1"/>
        <rFont val="Calibri"/>
        <family val="2"/>
        <scheme val="minor"/>
      </rPr>
      <t xml:space="preserve"> skabelon</t>
    </r>
    <r>
      <rPr>
        <sz val="14"/>
        <color theme="1"/>
        <rFont val="Calibri"/>
        <family val="2"/>
        <scheme val="minor"/>
      </rPr>
      <t xml:space="preserve"> erstattes med forestillingstitel. Eks. Det Grønne Produktionsregnskab -</t>
    </r>
    <r>
      <rPr>
        <b/>
        <sz val="14"/>
        <color theme="1"/>
        <rFont val="Calibri"/>
        <family val="2"/>
        <scheme val="minor"/>
      </rPr>
      <t xml:space="preserve"> Indenfor murerne</t>
    </r>
  </si>
  <si>
    <t xml:space="preserve">Sæson: </t>
  </si>
  <si>
    <t>KUNSTART</t>
  </si>
  <si>
    <t>Produktionsleder</t>
  </si>
  <si>
    <t xml:space="preserve">Dato </t>
  </si>
  <si>
    <t>Sæson:</t>
  </si>
  <si>
    <t>Mål: Baseline /Lav</t>
  </si>
  <si>
    <t>Rekvisit &amp; møbler</t>
  </si>
  <si>
    <t>Det Grønne Produktionsregnskab /green accounting</t>
  </si>
  <si>
    <t xml:space="preserve">Producent: </t>
  </si>
  <si>
    <t xml:space="preserve">Direkte anvendelse af rekvisitter eller møbler fra lagrene
</t>
  </si>
  <si>
    <t>F.eks af plantebaserede materialer, træ, tekstiler</t>
  </si>
  <si>
    <t>F.eks af polystyren, aluminium, polycarbonat, vinyl</t>
  </si>
  <si>
    <t>Modificeret GENBRUG</t>
  </si>
  <si>
    <t>Direkte GENBRUG</t>
  </si>
  <si>
    <t>Indkøb GENBRUG</t>
  </si>
  <si>
    <t>Rekvisitør:</t>
  </si>
  <si>
    <t>Møbelansvarlig:</t>
  </si>
  <si>
    <t>NYINDKØB/NYPRODUKTION lavet af 'gode' råmaterialer</t>
  </si>
  <si>
    <t>NYINDKØB/NYPRODUKTION lavet af 'dårlige' råmaterialer</t>
  </si>
  <si>
    <t>Premiere:</t>
  </si>
  <si>
    <t>Scene /Kunstart:</t>
  </si>
  <si>
    <t>Direkte anvendelse af rekvisitter eller møbler fra lagrene</t>
  </si>
  <si>
    <t>Nyindkøb/nyproduktion lavet af 'gode' råmaterialer</t>
  </si>
  <si>
    <t>Nyindkøb/nyproduktion lavet af 'dårlige' råmaterialer</t>
  </si>
  <si>
    <r>
      <t xml:space="preserve">Indkøbte </t>
    </r>
    <r>
      <rPr>
        <b/>
        <sz val="11"/>
        <color theme="1"/>
        <rFont val="Avenir Next Regular"/>
      </rPr>
      <t>brugte</t>
    </r>
    <r>
      <rPr>
        <sz val="11"/>
        <color theme="1"/>
        <rFont val="Avenir Next Regular"/>
      </rPr>
      <t xml:space="preserve"> rekvisitter eller møbler</t>
    </r>
  </si>
  <si>
    <r>
      <t xml:space="preserve">Indkøbte </t>
    </r>
    <r>
      <rPr>
        <b/>
        <sz val="10"/>
        <color theme="2" tint="-0.499984740745262"/>
        <rFont val="Segoe UI"/>
        <family val="2"/>
      </rPr>
      <t>brugte</t>
    </r>
    <r>
      <rPr>
        <sz val="10"/>
        <color theme="2" tint="-0.499984740745262"/>
        <rFont val="Segoe UI"/>
        <family val="2"/>
      </rPr>
      <t xml:space="preserve"> rekvisitter eller møbler</t>
    </r>
  </si>
  <si>
    <t>XX</t>
  </si>
  <si>
    <t>Retur på lager</t>
  </si>
  <si>
    <t>Kasseret</t>
  </si>
  <si>
    <t>Videregivet/solgt til genbrug</t>
  </si>
  <si>
    <t>Rekvisit/møbel</t>
  </si>
  <si>
    <t xml:space="preserve">Modificerede/tilpassede rekvisitter eller møber fra lagrene (eller produktion ud af eksisterende materialer)
</t>
  </si>
  <si>
    <t>Modificerede/tilpassede rekvisitter eller møber fra lagrene (eller produktion ud af eksisterende materialer)</t>
  </si>
  <si>
    <t>Vægt</t>
  </si>
  <si>
    <t>Efterliv</t>
  </si>
  <si>
    <t>% Genbrug eller fremstillet af genbrugsmaterialer</t>
  </si>
  <si>
    <t>% Til genbrug</t>
  </si>
  <si>
    <t>Nyproduktion/indkøb (gode)</t>
  </si>
  <si>
    <t>Nyproduktion/indkøb (dårlige)</t>
  </si>
  <si>
    <t>Kostymer syet af stof fra lageret</t>
  </si>
  <si>
    <t>x</t>
  </si>
  <si>
    <t>TOTAL MÆNGDE forestilling</t>
  </si>
  <si>
    <t>TOTAL MÆNGDE genbrug</t>
  </si>
  <si>
    <t>TOTAL MÆNGDE</t>
  </si>
  <si>
    <t>Særlige omstændigheder/evaluering</t>
  </si>
  <si>
    <t>% Genanvendes eller går videre til genbrug</t>
  </si>
  <si>
    <t>TOTAL MÆNGDE hele forestillingen</t>
  </si>
  <si>
    <t>TOTAL MÆNGDE genbrug heraf</t>
  </si>
  <si>
    <t>Forbrænding</t>
  </si>
  <si>
    <t>Sendes til genanvendelse</t>
  </si>
  <si>
    <t>Lager til fremtidig brug</t>
  </si>
  <si>
    <t>STØRRE 
DAME/HERRE
(Jakke, vest, skjorte, buks - Store Kostumer i mange lag)</t>
  </si>
  <si>
    <t>MELLEM
 DAME/HERRE
(blusenederdel, jakke , kjole/buks, trøje, jakke tutu/liv - ballet kostumer og alm. Størrelse kostumer)</t>
  </si>
  <si>
    <t xml:space="preserve">LET/ENKELT
DAME/HERRE
(tricot, undertøj) - per del </t>
  </si>
  <si>
    <t>SKO par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</si>
</sst>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#\ &quot;kg&quot;"/>
    <numFmt numFmtId="165" formatCode="#\ &quot;km&quot;"/>
    <numFmt numFmtId="166" formatCode="#,###\ &quot;m3&quot;"/>
    <numFmt numFmtId="167" formatCode="#,###,###,###\ &quot;kg C02&quot;"/>
    <numFmt numFmtId="168" formatCode="[$-F800]dddd\,\ mmmm\ dd\,\ yyyy"/>
    <numFmt numFmtId="169" formatCode="#,###.0\ &quot;kg&quot;"/>
    <numFmt numFmtId="170" formatCode="0;0;;@"/>
    <numFmt numFmtId="171" formatCode="#\ &quot;kg&quot;"/>
  </numFmts>
  <fonts count="111"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Segoe UI"/>
      <family val="2"/>
    </font>
    <font>
      <sz val="11"/>
      <color theme="1" tint="0.34998626667073579"/>
      <name val="Segoe UI"/>
      <family val="2"/>
    </font>
    <font>
      <b/>
      <sz val="11"/>
      <color theme="1"/>
      <name val="Segoe UI"/>
      <family val="2"/>
    </font>
    <font>
      <b/>
      <sz val="10"/>
      <color theme="1"/>
      <name val="Segoe UI"/>
      <family val="2"/>
    </font>
    <font>
      <sz val="10"/>
      <color theme="1" tint="0.34998626667073579"/>
      <name val="Segoe UI"/>
      <family val="2"/>
    </font>
    <font>
      <sz val="10"/>
      <color theme="2" tint="-0.499984740745262"/>
      <name val="Segoe UI"/>
      <family val="2"/>
    </font>
    <font>
      <b/>
      <u/>
      <sz val="10"/>
      <color theme="1"/>
      <name val="Segoe UI"/>
      <family val="2"/>
    </font>
    <font>
      <sz val="8"/>
      <color theme="1"/>
      <name val="Segoe UI"/>
      <family val="2"/>
    </font>
    <font>
      <sz val="8"/>
      <color theme="1" tint="0.34998626667073579"/>
      <name val="Segoe UI"/>
      <family val="2"/>
    </font>
    <font>
      <b/>
      <sz val="8"/>
      <color theme="1"/>
      <name val="Segoe U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499984740745262"/>
      <name val="Segoe UI"/>
      <family val="2"/>
    </font>
    <font>
      <sz val="10"/>
      <color rgb="FFFF0000"/>
      <name val="Segoe UI"/>
      <family val="2"/>
    </font>
    <font>
      <sz val="8"/>
      <color rgb="FFFF0000"/>
      <name val="Segoe UI"/>
      <family val="2"/>
    </font>
    <font>
      <sz val="10"/>
      <name val="Segoe UI"/>
      <family val="2"/>
    </font>
    <font>
      <sz val="11"/>
      <name val="Segoe UI"/>
      <family val="2"/>
    </font>
    <font>
      <sz val="11"/>
      <color theme="0"/>
      <name val="Segoe UI"/>
      <family val="2"/>
    </font>
    <font>
      <sz val="11"/>
      <color theme="9" tint="-0.499984740745262"/>
      <name val="Segoe UI"/>
      <family val="2"/>
    </font>
    <font>
      <b/>
      <sz val="20"/>
      <color theme="1"/>
      <name val="Avenir Next Regular"/>
    </font>
    <font>
      <sz val="12"/>
      <color theme="1"/>
      <name val="Avenir Next Regular"/>
    </font>
    <font>
      <b/>
      <i/>
      <sz val="12"/>
      <color theme="1"/>
      <name val="Avenir Next Regular"/>
    </font>
    <font>
      <b/>
      <sz val="12"/>
      <color theme="1"/>
      <name val="Avenir Next Regular"/>
    </font>
    <font>
      <b/>
      <sz val="14"/>
      <color theme="1"/>
      <name val="Avenir Next Regular"/>
    </font>
    <font>
      <sz val="11"/>
      <color theme="1"/>
      <name val="Avenir Next Regular"/>
    </font>
    <font>
      <sz val="12"/>
      <color theme="0"/>
      <name val="Avenir Next Regular"/>
    </font>
    <font>
      <i/>
      <sz val="12"/>
      <color theme="1"/>
      <name val="Avenir Next Regular"/>
    </font>
    <font>
      <b/>
      <sz val="11"/>
      <name val="Avenir Next Regular"/>
    </font>
    <font>
      <sz val="11"/>
      <name val="Avenir Next Regular"/>
    </font>
    <font>
      <sz val="12"/>
      <name val="Avenir Next Regular"/>
    </font>
    <font>
      <sz val="12"/>
      <color theme="1"/>
      <name val="Arial"/>
      <family val="2"/>
    </font>
    <font>
      <sz val="12"/>
      <name val="Avenir"/>
    </font>
    <font>
      <b/>
      <sz val="12"/>
      <color theme="1"/>
      <name val="Avenir"/>
    </font>
    <font>
      <sz val="14"/>
      <color theme="1"/>
      <name val="Avenir Next Regular"/>
    </font>
    <font>
      <b/>
      <sz val="16"/>
      <color theme="1"/>
      <name val="Avenir"/>
    </font>
    <font>
      <b/>
      <i/>
      <sz val="16"/>
      <color theme="9" tint="-0.499984740745262"/>
      <name val="Avenir Next Regular"/>
    </font>
    <font>
      <b/>
      <sz val="14"/>
      <color theme="9" tint="-0.499984740745262"/>
      <name val="Avenir Next Regular"/>
    </font>
    <font>
      <b/>
      <sz val="24"/>
      <color theme="9" tint="-0.499984740745262"/>
      <name val="Avenir Next Regular"/>
    </font>
    <font>
      <b/>
      <sz val="24"/>
      <color theme="9" tint="-0.249977111117893"/>
      <name val="Georgia"/>
      <family val="1"/>
    </font>
    <font>
      <b/>
      <sz val="14"/>
      <color theme="9" tint="-0.499984740745262"/>
      <name val="Georgia"/>
      <family val="1"/>
    </font>
    <font>
      <b/>
      <sz val="12"/>
      <color theme="1"/>
      <name val="Georgia"/>
      <family val="1"/>
    </font>
    <font>
      <b/>
      <sz val="16"/>
      <color theme="1"/>
      <name val="Georgia"/>
      <family val="1"/>
    </font>
    <font>
      <sz val="10"/>
      <color theme="1"/>
      <name val="Georgia"/>
      <family val="1"/>
    </font>
    <font>
      <b/>
      <sz val="24"/>
      <color theme="9" tint="-0.499984740745262"/>
      <name val="Georgia"/>
      <family val="1"/>
    </font>
    <font>
      <sz val="12"/>
      <color theme="1"/>
      <name val="Georgia"/>
      <family val="1"/>
    </font>
    <font>
      <b/>
      <sz val="20"/>
      <color theme="1"/>
      <name val="Georgia"/>
      <family val="1"/>
    </font>
    <font>
      <b/>
      <i/>
      <sz val="16"/>
      <color theme="9" tint="-0.499984740745262"/>
      <name val="Georgia"/>
      <family val="1"/>
    </font>
    <font>
      <b/>
      <sz val="14"/>
      <color theme="1"/>
      <name val="Georgia"/>
      <family val="1"/>
    </font>
    <font>
      <sz val="11"/>
      <color theme="1"/>
      <name val="Georgia"/>
      <family val="1"/>
    </font>
    <font>
      <sz val="8"/>
      <color theme="1"/>
      <name val="Georgia"/>
      <family val="1"/>
    </font>
    <font>
      <sz val="12"/>
      <color theme="0"/>
      <name val="Georgia"/>
      <family val="1"/>
    </font>
    <font>
      <sz val="11"/>
      <color theme="0"/>
      <name val="Georgia"/>
      <family val="1"/>
    </font>
    <font>
      <b/>
      <i/>
      <sz val="12"/>
      <color theme="1"/>
      <name val="Georgia"/>
      <family val="1"/>
    </font>
    <font>
      <i/>
      <sz val="12"/>
      <color theme="1"/>
      <name val="Georgia"/>
      <family val="1"/>
    </font>
    <font>
      <sz val="14"/>
      <color theme="1"/>
      <name val="Georgia"/>
      <family val="1"/>
    </font>
    <font>
      <b/>
      <sz val="22"/>
      <color theme="9" tint="-0.499984740745262"/>
      <name val="Georgia"/>
      <family val="1"/>
    </font>
    <font>
      <b/>
      <sz val="11"/>
      <color theme="1"/>
      <name val="Georgia"/>
      <family val="1"/>
    </font>
    <font>
      <sz val="10"/>
      <color theme="1" tint="0.34998626667073579"/>
      <name val="Georgia"/>
      <family val="1"/>
    </font>
    <font>
      <sz val="11"/>
      <name val="Georgia"/>
      <family val="1"/>
    </font>
    <font>
      <sz val="8"/>
      <color theme="1" tint="0.34998626667073579"/>
      <name val="Georgia"/>
      <family val="1"/>
    </font>
    <font>
      <sz val="11"/>
      <color theme="1" tint="0.34998626667073579"/>
      <name val="Georgia"/>
      <family val="1"/>
    </font>
    <font>
      <b/>
      <sz val="10"/>
      <color theme="1"/>
      <name val="Georgia"/>
      <family val="1"/>
    </font>
    <font>
      <b/>
      <sz val="8"/>
      <color theme="1"/>
      <name val="Georgia"/>
      <family val="1"/>
    </font>
    <font>
      <sz val="10"/>
      <color theme="2" tint="-0.499984740745262"/>
      <name val="Georgia"/>
      <family val="1"/>
    </font>
    <font>
      <sz val="8"/>
      <color theme="2" tint="-0.499984740745262"/>
      <name val="Georgia"/>
      <family val="1"/>
    </font>
    <font>
      <b/>
      <u/>
      <sz val="10"/>
      <color theme="1"/>
      <name val="Georgia"/>
      <family val="1"/>
    </font>
    <font>
      <sz val="10"/>
      <name val="Georgia"/>
      <family val="1"/>
    </font>
    <font>
      <sz val="10"/>
      <color rgb="FFFF0000"/>
      <name val="Georgia"/>
      <family val="1"/>
    </font>
    <font>
      <sz val="8"/>
      <color rgb="FFFF0000"/>
      <name val="Georgia"/>
      <family val="1"/>
    </font>
    <font>
      <sz val="11"/>
      <color theme="9" tint="-0.499984740745262"/>
      <name val="Georgia"/>
      <family val="1"/>
    </font>
    <font>
      <b/>
      <sz val="11"/>
      <name val="Georgia"/>
      <family val="1"/>
    </font>
    <font>
      <sz val="12"/>
      <name val="Georgia"/>
      <family val="1"/>
    </font>
    <font>
      <b/>
      <sz val="14"/>
      <name val="Avenir Next Regular"/>
    </font>
    <font>
      <b/>
      <sz val="12"/>
      <color theme="5" tint="-0.249977111117893"/>
      <name val="Avenir Next Regular"/>
    </font>
    <font>
      <b/>
      <sz val="20"/>
      <color theme="9" tint="-0.499984740745262"/>
      <name val="Georgia"/>
      <family val="1"/>
    </font>
    <font>
      <b/>
      <i/>
      <sz val="12"/>
      <color theme="9" tint="-0.499984740745262"/>
      <name val="Georgia"/>
      <family val="1"/>
    </font>
    <font>
      <sz val="11"/>
      <color rgb="FF0061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Avenir Next Regular"/>
    </font>
    <font>
      <b/>
      <sz val="11"/>
      <color theme="1"/>
      <name val="Avenir Next Regular"/>
    </font>
    <font>
      <sz val="11"/>
      <color theme="0" tint="-0.499984740745262"/>
      <name val="Avenir Next Regular"/>
    </font>
    <font>
      <sz val="12"/>
      <color theme="0" tint="-0.34998626667073579"/>
      <name val="Avenir Next Regular"/>
    </font>
    <font>
      <b/>
      <i/>
      <sz val="16"/>
      <color theme="0" tint="-0.34998626667073579"/>
      <name val="Avenir Next Regular"/>
    </font>
    <font>
      <sz val="11"/>
      <color theme="0" tint="-0.34998626667073579"/>
      <name val="Avenir Next Regular"/>
    </font>
    <font>
      <b/>
      <sz val="12"/>
      <color theme="0" tint="-0.34998626667073579"/>
      <name val="Avenir Next Regular"/>
    </font>
    <font>
      <b/>
      <i/>
      <sz val="12"/>
      <color theme="0" tint="-0.499984740745262"/>
      <name val="Georgia"/>
      <family val="1"/>
    </font>
    <font>
      <sz val="12"/>
      <color theme="0" tint="-0.499984740745262"/>
      <name val="Georgia"/>
      <family val="1"/>
    </font>
    <font>
      <b/>
      <sz val="22"/>
      <color rgb="FFFFFF00"/>
      <name val="Georgia"/>
      <family val="1"/>
    </font>
    <font>
      <sz val="12"/>
      <color theme="9" tint="-0.249977111117893"/>
      <name val="Georgia"/>
      <family val="1"/>
    </font>
    <font>
      <b/>
      <sz val="12"/>
      <color theme="0"/>
      <name val="Georgia"/>
      <family val="1"/>
    </font>
    <font>
      <b/>
      <sz val="10"/>
      <color rgb="FF000000"/>
      <name val="Georgia"/>
      <family val="1"/>
    </font>
    <font>
      <sz val="11"/>
      <color theme="3" tint="-0.249977111117893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9" tint="-0.499984740745262"/>
      <name val="Georgia"/>
      <family val="1"/>
    </font>
    <font>
      <b/>
      <sz val="14"/>
      <color theme="9" tint="-0.249977111117893"/>
      <name val="Georgia"/>
      <family val="1"/>
    </font>
    <font>
      <sz val="12"/>
      <color theme="9" tint="-0.249977111117893"/>
      <name val="Avenir Next Regular"/>
    </font>
    <font>
      <b/>
      <sz val="10"/>
      <color theme="9" tint="-0.249977111117893"/>
      <name val="Georgia"/>
      <family val="1"/>
    </font>
    <font>
      <b/>
      <sz val="20"/>
      <color theme="9" tint="-0.249977111117893"/>
      <name val="Georgia"/>
      <family val="1"/>
    </font>
    <font>
      <b/>
      <i/>
      <sz val="16"/>
      <color theme="9" tint="-0.249977111117893"/>
      <name val="Georgia"/>
      <family val="1"/>
    </font>
    <font>
      <b/>
      <i/>
      <sz val="12"/>
      <color theme="9" tint="-0.249977111117893"/>
      <name val="Avenir Next Regular"/>
    </font>
    <font>
      <b/>
      <sz val="12"/>
      <color theme="9" tint="-0.249977111117893"/>
      <name val="Avenir Next Regular"/>
    </font>
    <font>
      <sz val="22"/>
      <color theme="9" tint="-0.249977111117893"/>
      <name val="Georgia"/>
      <family val="1"/>
    </font>
    <font>
      <b/>
      <i/>
      <sz val="12"/>
      <color rgb="FFFFFF00"/>
      <name val="Georgia"/>
      <family val="1"/>
    </font>
    <font>
      <sz val="11"/>
      <color theme="0"/>
      <name val="Calibri"/>
      <family val="2"/>
      <scheme val="minor"/>
    </font>
    <font>
      <b/>
      <sz val="12"/>
      <name val="Georgia"/>
      <family val="1"/>
    </font>
    <font>
      <sz val="12"/>
      <color theme="0"/>
      <name val="Calibri"/>
      <family val="2"/>
      <scheme val="minor"/>
    </font>
    <font>
      <b/>
      <sz val="10"/>
      <color theme="2" tint="-0.499984740745262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DD6EE"/>
        <bgColor rgb="FFBDD6EE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DDF1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DDF1"/>
        <bgColor theme="0" tint="-0.14999847407452621"/>
      </patternFill>
    </fill>
    <fill>
      <patternFill patternType="solid">
        <fgColor rgb="FFFFDDF1"/>
        <bgColor rgb="FFBDD6EE"/>
      </patternFill>
    </fill>
    <fill>
      <patternFill patternType="solid">
        <fgColor rgb="FFC6EFCE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/>
      </right>
      <top/>
      <bottom/>
      <diagonal/>
    </border>
    <border>
      <left style="thin">
        <color theme="0" tint="-0.34998626667073579"/>
      </left>
      <right style="thin">
        <color theme="0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/>
      </left>
      <right/>
      <top style="thin">
        <color theme="0" tint="-0.34998626667073579"/>
      </top>
      <bottom/>
      <diagonal/>
    </border>
    <border>
      <left style="thin">
        <color theme="0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mediumDashed">
        <color rgb="FF33CCCC"/>
      </left>
      <right style="mediumDashed">
        <color rgb="FF33CCCC"/>
      </right>
      <top style="mediumDashed">
        <color rgb="FF33CCCC"/>
      </top>
      <bottom style="mediumDashed">
        <color rgb="FF33CCCC"/>
      </bottom>
      <diagonal/>
    </border>
    <border>
      <left style="mediumDashed">
        <color theme="7"/>
      </left>
      <right style="mediumDashed">
        <color theme="7"/>
      </right>
      <top style="mediumDashed">
        <color theme="7"/>
      </top>
      <bottom style="mediumDashed">
        <color theme="7"/>
      </bottom>
      <diagonal/>
    </border>
    <border>
      <left style="medium">
        <color theme="9" tint="-0.249977111117893"/>
      </left>
      <right/>
      <top style="medium">
        <color theme="9" tint="-0.249977111117893"/>
      </top>
      <bottom/>
      <diagonal/>
    </border>
    <border>
      <left/>
      <right/>
      <top style="medium">
        <color theme="9" tint="-0.249977111117893"/>
      </top>
      <bottom/>
      <diagonal/>
    </border>
    <border>
      <left/>
      <right style="medium">
        <color theme="9" tint="-0.249977111117893"/>
      </right>
      <top style="medium">
        <color theme="9" tint="-0.249977111117893"/>
      </top>
      <bottom/>
      <diagonal/>
    </border>
    <border>
      <left style="medium">
        <color theme="9" tint="-0.249977111117893"/>
      </left>
      <right/>
      <top/>
      <bottom/>
      <diagonal/>
    </border>
    <border>
      <left/>
      <right style="medium">
        <color theme="9" tint="-0.249977111117893"/>
      </right>
      <top/>
      <bottom/>
      <diagonal/>
    </border>
    <border>
      <left style="medium">
        <color theme="9" tint="-0.249977111117893"/>
      </left>
      <right/>
      <top/>
      <bottom style="medium">
        <color theme="9" tint="-0.249977111117893"/>
      </bottom>
      <diagonal/>
    </border>
    <border>
      <left/>
      <right/>
      <top/>
      <bottom style="medium">
        <color theme="9" tint="-0.249977111117893"/>
      </bottom>
      <diagonal/>
    </border>
    <border>
      <left/>
      <right style="medium">
        <color theme="9" tint="-0.249977111117893"/>
      </right>
      <top/>
      <bottom style="medium">
        <color theme="9" tint="-0.249977111117893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theme="0"/>
      </left>
      <right/>
      <top style="thin">
        <color theme="0" tint="-0.34998626667073579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2" fillId="0" borderId="0"/>
    <xf numFmtId="0" fontId="78" fillId="16" borderId="0" applyNumberFormat="0" applyBorder="0" applyAlignment="0" applyProtection="0"/>
    <xf numFmtId="0" fontId="79" fillId="0" borderId="0"/>
  </cellStyleXfs>
  <cellXfs count="505">
    <xf numFmtId="0" fontId="0" fillId="0" borderId="0" xfId="0"/>
    <xf numFmtId="0" fontId="2" fillId="0" borderId="0" xfId="0" applyFont="1"/>
    <xf numFmtId="164" fontId="3" fillId="0" borderId="0" xfId="0" applyNumberFormat="1" applyFont="1"/>
    <xf numFmtId="164" fontId="1" fillId="0" borderId="0" xfId="0" applyNumberFormat="1" applyFont="1"/>
    <xf numFmtId="0" fontId="1" fillId="0" borderId="0" xfId="0" applyFont="1"/>
    <xf numFmtId="0" fontId="4" fillId="0" borderId="0" xfId="0" applyFont="1"/>
    <xf numFmtId="0" fontId="5" fillId="0" borderId="0" xfId="0" applyFont="1"/>
    <xf numFmtId="0" fontId="5" fillId="0" borderId="1" xfId="0" applyFont="1" applyBorder="1"/>
    <xf numFmtId="164" fontId="6" fillId="0" borderId="0" xfId="0" applyNumberFormat="1" applyFont="1"/>
    <xf numFmtId="0" fontId="7" fillId="0" borderId="0" xfId="0" applyFont="1"/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 wrapText="1"/>
    </xf>
    <xf numFmtId="164" fontId="10" fillId="0" borderId="0" xfId="0" applyNumberFormat="1" applyFont="1" applyAlignment="1">
      <alignment wrapText="1"/>
    </xf>
    <xf numFmtId="16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2" fontId="9" fillId="0" borderId="0" xfId="0" applyNumberFormat="1" applyFont="1" applyAlignment="1">
      <alignment wrapText="1"/>
    </xf>
    <xf numFmtId="165" fontId="9" fillId="0" borderId="0" xfId="0" applyNumberFormat="1" applyFont="1" applyAlignment="1">
      <alignment wrapText="1"/>
    </xf>
    <xf numFmtId="165" fontId="11" fillId="0" borderId="0" xfId="0" applyNumberFormat="1" applyFont="1" applyAlignment="1">
      <alignment wrapText="1"/>
    </xf>
    <xf numFmtId="165" fontId="9" fillId="0" borderId="2" xfId="0" applyNumberFormat="1" applyFont="1" applyBorder="1" applyAlignment="1">
      <alignment horizontal="center" vertical="center" wrapText="1"/>
    </xf>
    <xf numFmtId="165" fontId="1" fillId="0" borderId="0" xfId="0" applyNumberFormat="1" applyFont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166" fontId="1" fillId="0" borderId="0" xfId="0" applyNumberFormat="1" applyFont="1"/>
    <xf numFmtId="166" fontId="2" fillId="0" borderId="0" xfId="0" applyNumberFormat="1" applyFont="1"/>
    <xf numFmtId="166" fontId="1" fillId="0" borderId="0" xfId="0" applyNumberFormat="1" applyFont="1" applyAlignment="1">
      <alignment vertical="center"/>
    </xf>
    <xf numFmtId="166" fontId="14" fillId="0" borderId="0" xfId="0" applyNumberFormat="1" applyFont="1" applyAlignment="1">
      <alignment horizontal="right"/>
    </xf>
    <xf numFmtId="164" fontId="15" fillId="0" borderId="0" xfId="0" applyNumberFormat="1" applyFont="1" applyAlignment="1">
      <alignment vertical="center" wrapText="1"/>
    </xf>
    <xf numFmtId="164" fontId="15" fillId="0" borderId="0" xfId="0" applyNumberFormat="1" applyFont="1" applyAlignment="1">
      <alignment horizontal="center" vertical="center" wrapText="1"/>
    </xf>
    <xf numFmtId="165" fontId="15" fillId="0" borderId="0" xfId="0" applyNumberFormat="1" applyFont="1" applyAlignment="1">
      <alignment vertical="center" wrapText="1"/>
    </xf>
    <xf numFmtId="164" fontId="16" fillId="0" borderId="0" xfId="0" applyNumberFormat="1" applyFont="1" applyAlignment="1">
      <alignment vertical="center" wrapText="1"/>
    </xf>
    <xf numFmtId="164" fontId="1" fillId="0" borderId="0" xfId="0" applyNumberFormat="1" applyFont="1" applyAlignment="1">
      <alignment vertical="top"/>
    </xf>
    <xf numFmtId="0" fontId="0" fillId="6" borderId="0" xfId="0" applyFill="1"/>
    <xf numFmtId="0" fontId="20" fillId="0" borderId="0" xfId="0" applyFont="1"/>
    <xf numFmtId="0" fontId="22" fillId="0" borderId="0" xfId="0" applyFont="1"/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31" fillId="0" borderId="0" xfId="0" applyFont="1"/>
    <xf numFmtId="0" fontId="24" fillId="0" borderId="0" xfId="0" applyFont="1" applyAlignment="1">
      <alignment horizontal="center" vertical="center"/>
    </xf>
    <xf numFmtId="0" fontId="34" fillId="0" borderId="0" xfId="1" applyFont="1" applyAlignment="1">
      <alignment horizontal="center" vertical="center"/>
    </xf>
    <xf numFmtId="0" fontId="24" fillId="0" borderId="0" xfId="0" applyFont="1"/>
    <xf numFmtId="0" fontId="26" fillId="0" borderId="0" xfId="0" applyFont="1"/>
    <xf numFmtId="0" fontId="23" fillId="0" borderId="0" xfId="0" applyFont="1"/>
    <xf numFmtId="0" fontId="22" fillId="6" borderId="0" xfId="0" applyFont="1" applyFill="1"/>
    <xf numFmtId="0" fontId="23" fillId="6" borderId="0" xfId="0" applyFont="1" applyFill="1" applyAlignment="1">
      <alignment horizontal="center" vertical="center"/>
    </xf>
    <xf numFmtId="0" fontId="38" fillId="6" borderId="0" xfId="0" applyFont="1" applyFill="1" applyAlignment="1">
      <alignment horizontal="right" vertical="center"/>
    </xf>
    <xf numFmtId="49" fontId="38" fillId="6" borderId="0" xfId="0" applyNumberFormat="1" applyFont="1" applyFill="1" applyAlignment="1">
      <alignment vertical="center"/>
    </xf>
    <xf numFmtId="0" fontId="28" fillId="0" borderId="0" xfId="0" applyFont="1" applyAlignment="1">
      <alignment horizontal="center" vertical="center"/>
    </xf>
    <xf numFmtId="0" fontId="32" fillId="0" borderId="0" xfId="1"/>
    <xf numFmtId="0" fontId="21" fillId="6" borderId="0" xfId="0" applyFont="1" applyFill="1" applyAlignment="1">
      <alignment horizontal="right" vertical="center"/>
    </xf>
    <xf numFmtId="0" fontId="39" fillId="6" borderId="0" xfId="0" applyFont="1" applyFill="1" applyAlignment="1">
      <alignment horizontal="left" vertical="center"/>
    </xf>
    <xf numFmtId="164" fontId="17" fillId="0" borderId="16" xfId="0" applyNumberFormat="1" applyFont="1" applyBorder="1" applyAlignment="1">
      <alignment horizontal="center" vertical="center"/>
    </xf>
    <xf numFmtId="164" fontId="17" fillId="0" borderId="16" xfId="0" applyNumberFormat="1" applyFont="1" applyBorder="1" applyAlignment="1">
      <alignment vertical="center"/>
    </xf>
    <xf numFmtId="164" fontId="17" fillId="0" borderId="17" xfId="0" applyNumberFormat="1" applyFont="1" applyBorder="1" applyAlignment="1">
      <alignment horizontal="center" vertical="center"/>
    </xf>
    <xf numFmtId="167" fontId="17" fillId="0" borderId="17" xfId="0" applyNumberFormat="1" applyFont="1" applyBorder="1" applyAlignment="1">
      <alignment vertical="center"/>
    </xf>
    <xf numFmtId="0" fontId="28" fillId="11" borderId="0" xfId="0" applyFont="1" applyFill="1" applyAlignment="1">
      <alignment horizontal="center" vertical="center"/>
    </xf>
    <xf numFmtId="0" fontId="23" fillId="11" borderId="0" xfId="0" applyFont="1" applyFill="1" applyAlignment="1">
      <alignment horizontal="center" vertical="center"/>
    </xf>
    <xf numFmtId="0" fontId="28" fillId="11" borderId="0" xfId="0" applyFont="1" applyFill="1" applyAlignment="1">
      <alignment horizontal="center" vertical="center" wrapText="1"/>
    </xf>
    <xf numFmtId="0" fontId="25" fillId="11" borderId="0" xfId="0" applyFont="1" applyFill="1" applyAlignment="1">
      <alignment horizontal="center" vertical="center"/>
    </xf>
    <xf numFmtId="0" fontId="25" fillId="11" borderId="0" xfId="0" applyFont="1" applyFill="1" applyAlignment="1">
      <alignment vertical="center"/>
    </xf>
    <xf numFmtId="0" fontId="29" fillId="0" borderId="18" xfId="0" applyFont="1" applyBorder="1" applyAlignment="1">
      <alignment horizontal="left" vertical="center" wrapText="1"/>
    </xf>
    <xf numFmtId="0" fontId="30" fillId="0" borderId="18" xfId="0" applyFont="1" applyBorder="1" applyAlignment="1">
      <alignment horizontal="left" vertical="center" wrapText="1"/>
    </xf>
    <xf numFmtId="0" fontId="30" fillId="0" borderId="18" xfId="0" applyFont="1" applyBorder="1" applyAlignment="1">
      <alignment horizontal="center" vertical="center"/>
    </xf>
    <xf numFmtId="0" fontId="33" fillId="0" borderId="18" xfId="1" applyFont="1" applyBorder="1" applyAlignment="1">
      <alignment horizontal="center" vertical="center"/>
    </xf>
    <xf numFmtId="9" fontId="30" fillId="0" borderId="18" xfId="0" applyNumberFormat="1" applyFont="1" applyBorder="1" applyAlignment="1">
      <alignment horizontal="left" vertical="center" wrapText="1"/>
    </xf>
    <xf numFmtId="0" fontId="22" fillId="0" borderId="18" xfId="0" applyFont="1" applyBorder="1"/>
    <xf numFmtId="0" fontId="22" fillId="0" borderId="18" xfId="0" applyFont="1" applyBorder="1" applyAlignment="1">
      <alignment horizontal="center" vertical="center"/>
    </xf>
    <xf numFmtId="9" fontId="23" fillId="4" borderId="18" xfId="0" applyNumberFormat="1" applyFont="1" applyFill="1" applyBorder="1" applyAlignment="1">
      <alignment horizontal="center" vertical="center"/>
    </xf>
    <xf numFmtId="9" fontId="23" fillId="10" borderId="18" xfId="0" applyNumberFormat="1" applyFont="1" applyFill="1" applyBorder="1" applyAlignment="1">
      <alignment horizontal="center" vertical="center"/>
    </xf>
    <xf numFmtId="0" fontId="22" fillId="12" borderId="0" xfId="0" applyFont="1" applyFill="1" applyAlignment="1">
      <alignment horizontal="left"/>
    </xf>
    <xf numFmtId="0" fontId="0" fillId="0" borderId="0" xfId="0" applyAlignment="1">
      <alignment horizontal="center" vertical="center"/>
    </xf>
    <xf numFmtId="0" fontId="24" fillId="12" borderId="0" xfId="0" applyFont="1" applyFill="1" applyAlignment="1">
      <alignment vertical="center"/>
    </xf>
    <xf numFmtId="0" fontId="40" fillId="12" borderId="0" xfId="0" applyFont="1" applyFill="1" applyAlignment="1">
      <alignment vertical="center"/>
    </xf>
    <xf numFmtId="0" fontId="44" fillId="0" borderId="0" xfId="0" applyFont="1" applyAlignment="1">
      <alignment vertical="center" wrapText="1"/>
    </xf>
    <xf numFmtId="0" fontId="4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1" fillId="0" borderId="31" xfId="0" applyFont="1" applyBorder="1" applyAlignment="1">
      <alignment horizontal="center" vertical="center" wrapText="1"/>
    </xf>
    <xf numFmtId="0" fontId="1" fillId="13" borderId="30" xfId="0" applyFont="1" applyFill="1" applyBorder="1" applyAlignment="1">
      <alignment horizontal="center" vertical="center" wrapText="1"/>
    </xf>
    <xf numFmtId="0" fontId="1" fillId="13" borderId="33" xfId="0" applyFont="1" applyFill="1" applyBorder="1" applyAlignment="1">
      <alignment vertical="center" wrapText="1"/>
    </xf>
    <xf numFmtId="164" fontId="17" fillId="0" borderId="34" xfId="0" applyNumberFormat="1" applyFont="1" applyBorder="1" applyAlignment="1">
      <alignment horizontal="center" vertical="center"/>
    </xf>
    <xf numFmtId="164" fontId="17" fillId="0" borderId="35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36" xfId="0" applyFont="1" applyBorder="1" applyAlignment="1">
      <alignment vertical="center"/>
    </xf>
    <xf numFmtId="169" fontId="17" fillId="0" borderId="34" xfId="0" applyNumberFormat="1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6" xfId="0" applyFont="1" applyBorder="1" applyAlignment="1">
      <alignment vertical="center" wrapText="1"/>
    </xf>
    <xf numFmtId="164" fontId="17" fillId="0" borderId="37" xfId="0" applyNumberFormat="1" applyFont="1" applyBorder="1" applyAlignment="1">
      <alignment horizontal="center" vertical="center"/>
    </xf>
    <xf numFmtId="169" fontId="17" fillId="0" borderId="38" xfId="0" applyNumberFormat="1" applyFont="1" applyBorder="1" applyAlignment="1">
      <alignment horizontal="center" vertical="center"/>
    </xf>
    <xf numFmtId="0" fontId="1" fillId="13" borderId="39" xfId="0" applyFont="1" applyFill="1" applyBorder="1" applyAlignment="1">
      <alignment horizontal="center" vertical="center" wrapText="1"/>
    </xf>
    <xf numFmtId="0" fontId="1" fillId="13" borderId="40" xfId="0" applyFont="1" applyFill="1" applyBorder="1" applyAlignment="1">
      <alignment vertical="center" wrapText="1"/>
    </xf>
    <xf numFmtId="164" fontId="17" fillId="0" borderId="38" xfId="0" applyNumberFormat="1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 wrapText="1"/>
    </xf>
    <xf numFmtId="0" fontId="1" fillId="0" borderId="33" xfId="0" applyFont="1" applyBorder="1" applyAlignment="1">
      <alignment vertical="center" wrapText="1"/>
    </xf>
    <xf numFmtId="0" fontId="22" fillId="12" borderId="0" xfId="0" applyFont="1" applyFill="1"/>
    <xf numFmtId="0" fontId="45" fillId="12" borderId="0" xfId="0" applyFont="1" applyFill="1" applyAlignment="1">
      <alignment horizontal="left" vertical="center"/>
    </xf>
    <xf numFmtId="0" fontId="46" fillId="12" borderId="0" xfId="0" applyFont="1" applyFill="1"/>
    <xf numFmtId="0" fontId="46" fillId="12" borderId="0" xfId="0" applyFont="1" applyFill="1" applyAlignment="1">
      <alignment horizontal="left"/>
    </xf>
    <xf numFmtId="0" fontId="46" fillId="0" borderId="0" xfId="0" applyFont="1"/>
    <xf numFmtId="0" fontId="49" fillId="0" borderId="0" xfId="0" applyFont="1" applyAlignment="1">
      <alignment horizontal="center" vertical="center"/>
    </xf>
    <xf numFmtId="0" fontId="42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9" fillId="11" borderId="0" xfId="0" applyFont="1" applyFill="1" applyAlignment="1">
      <alignment horizontal="center" vertical="center"/>
    </xf>
    <xf numFmtId="0" fontId="49" fillId="11" borderId="0" xfId="0" applyFont="1" applyFill="1" applyAlignment="1">
      <alignment vertical="center"/>
    </xf>
    <xf numFmtId="0" fontId="46" fillId="0" borderId="0" xfId="0" applyFont="1" applyAlignment="1">
      <alignment horizontal="center" vertical="center"/>
    </xf>
    <xf numFmtId="0" fontId="52" fillId="3" borderId="7" xfId="0" applyFont="1" applyFill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4" fillId="11" borderId="0" xfId="0" applyFont="1" applyFill="1" applyAlignment="1">
      <alignment horizontal="center" vertical="center"/>
    </xf>
    <xf numFmtId="0" fontId="55" fillId="11" borderId="0" xfId="0" applyFont="1" applyFill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5" fillId="11" borderId="0" xfId="0" applyFont="1" applyFill="1" applyAlignment="1">
      <alignment horizontal="center" vertical="center" wrapText="1"/>
    </xf>
    <xf numFmtId="0" fontId="54" fillId="0" borderId="0" xfId="0" applyFont="1" applyAlignment="1">
      <alignment vertical="center"/>
    </xf>
    <xf numFmtId="0" fontId="42" fillId="0" borderId="0" xfId="0" applyFont="1" applyAlignment="1">
      <alignment horizontal="center" vertical="center"/>
    </xf>
    <xf numFmtId="0" fontId="42" fillId="0" borderId="0" xfId="1" applyFont="1" applyAlignment="1">
      <alignment horizontal="center" vertical="center"/>
    </xf>
    <xf numFmtId="0" fontId="42" fillId="0" borderId="0" xfId="0" applyFont="1"/>
    <xf numFmtId="0" fontId="50" fillId="0" borderId="0" xfId="0" applyFont="1"/>
    <xf numFmtId="9" fontId="54" fillId="4" borderId="18" xfId="0" applyNumberFormat="1" applyFont="1" applyFill="1" applyBorder="1" applyAlignment="1">
      <alignment horizontal="center" vertical="center"/>
    </xf>
    <xf numFmtId="9" fontId="54" fillId="10" borderId="18" xfId="0" applyNumberFormat="1" applyFont="1" applyFill="1" applyBorder="1" applyAlignment="1">
      <alignment horizontal="center" vertical="center"/>
    </xf>
    <xf numFmtId="0" fontId="54" fillId="0" borderId="0" xfId="0" applyFont="1"/>
    <xf numFmtId="0" fontId="46" fillId="6" borderId="0" xfId="0" applyFont="1" applyFill="1"/>
    <xf numFmtId="0" fontId="46" fillId="0" borderId="0" xfId="1" applyFont="1"/>
    <xf numFmtId="0" fontId="50" fillId="6" borderId="0" xfId="0" applyFont="1" applyFill="1"/>
    <xf numFmtId="0" fontId="41" fillId="6" borderId="0" xfId="0" applyFont="1" applyFill="1" applyAlignment="1">
      <alignment horizontal="center" vertical="center"/>
    </xf>
    <xf numFmtId="0" fontId="41" fillId="6" borderId="0" xfId="0" applyFont="1" applyFill="1" applyAlignment="1">
      <alignment horizontal="right" vertical="center"/>
    </xf>
    <xf numFmtId="0" fontId="51" fillId="0" borderId="0" xfId="0" applyFont="1" applyAlignment="1">
      <alignment wrapText="1"/>
    </xf>
    <xf numFmtId="0" fontId="47" fillId="6" borderId="0" xfId="0" applyFont="1" applyFill="1" applyAlignment="1">
      <alignment horizontal="right" vertical="center"/>
    </xf>
    <xf numFmtId="0" fontId="51" fillId="0" borderId="0" xfId="0" applyFont="1" applyAlignment="1">
      <alignment horizontal="center" vertical="center" wrapText="1"/>
    </xf>
    <xf numFmtId="165" fontId="51" fillId="0" borderId="0" xfId="0" applyNumberFormat="1" applyFont="1" applyAlignment="1">
      <alignment wrapText="1"/>
    </xf>
    <xf numFmtId="0" fontId="42" fillId="6" borderId="0" xfId="0" applyFont="1" applyFill="1" applyAlignment="1">
      <alignment horizontal="center" vertical="center"/>
    </xf>
    <xf numFmtId="0" fontId="58" fillId="0" borderId="0" xfId="0" applyFont="1"/>
    <xf numFmtId="164" fontId="44" fillId="0" borderId="0" xfId="0" applyNumberFormat="1" applyFont="1"/>
    <xf numFmtId="164" fontId="44" fillId="0" borderId="0" xfId="0" applyNumberFormat="1" applyFont="1" applyAlignment="1">
      <alignment vertical="top"/>
    </xf>
    <xf numFmtId="0" fontId="44" fillId="0" borderId="0" xfId="0" applyFont="1"/>
    <xf numFmtId="166" fontId="50" fillId="0" borderId="0" xfId="0" applyNumberFormat="1" applyFont="1"/>
    <xf numFmtId="2" fontId="51" fillId="0" borderId="0" xfId="0" applyNumberFormat="1" applyFont="1" applyAlignment="1">
      <alignment wrapText="1"/>
    </xf>
    <xf numFmtId="164" fontId="59" fillId="0" borderId="0" xfId="0" applyNumberFormat="1" applyFont="1"/>
    <xf numFmtId="164" fontId="61" fillId="0" borderId="0" xfId="0" applyNumberFormat="1" applyFont="1" applyAlignment="1">
      <alignment wrapText="1"/>
    </xf>
    <xf numFmtId="164" fontId="61" fillId="0" borderId="0" xfId="0" applyNumberFormat="1" applyFont="1" applyAlignment="1">
      <alignment horizontal="center" vertical="center" wrapText="1"/>
    </xf>
    <xf numFmtId="165" fontId="44" fillId="0" borderId="0" xfId="0" applyNumberFormat="1" applyFont="1" applyAlignment="1">
      <alignment vertical="center" wrapText="1"/>
    </xf>
    <xf numFmtId="164" fontId="62" fillId="0" borderId="0" xfId="0" applyNumberFormat="1" applyFont="1"/>
    <xf numFmtId="0" fontId="63" fillId="0" borderId="1" xfId="0" applyFont="1" applyBorder="1"/>
    <xf numFmtId="0" fontId="63" fillId="0" borderId="1" xfId="0" applyFont="1" applyBorder="1" applyAlignment="1">
      <alignment horizontal="left" vertical="center" wrapText="1"/>
    </xf>
    <xf numFmtId="0" fontId="64" fillId="0" borderId="0" xfId="0" applyFont="1" applyAlignment="1">
      <alignment wrapText="1"/>
    </xf>
    <xf numFmtId="0" fontId="64" fillId="0" borderId="0" xfId="0" applyFont="1" applyAlignment="1">
      <alignment horizontal="center" vertical="center" wrapText="1"/>
    </xf>
    <xf numFmtId="165" fontId="64" fillId="0" borderId="0" xfId="0" applyNumberFormat="1" applyFont="1" applyAlignment="1">
      <alignment wrapText="1"/>
    </xf>
    <xf numFmtId="0" fontId="63" fillId="0" borderId="0" xfId="0" applyFont="1"/>
    <xf numFmtId="0" fontId="65" fillId="0" borderId="0" xfId="0" applyFont="1"/>
    <xf numFmtId="166" fontId="66" fillId="0" borderId="0" xfId="0" applyNumberFormat="1" applyFont="1" applyAlignment="1">
      <alignment horizontal="right"/>
    </xf>
    <xf numFmtId="0" fontId="67" fillId="0" borderId="0" xfId="0" applyFont="1" applyAlignment="1">
      <alignment vertical="center"/>
    </xf>
    <xf numFmtId="164" fontId="44" fillId="0" borderId="0" xfId="0" applyNumberFormat="1" applyFont="1" applyAlignment="1">
      <alignment vertical="center"/>
    </xf>
    <xf numFmtId="166" fontId="44" fillId="0" borderId="0" xfId="0" applyNumberFormat="1" applyFont="1" applyAlignment="1">
      <alignment vertical="center"/>
    </xf>
    <xf numFmtId="0" fontId="51" fillId="0" borderId="2" xfId="0" applyFont="1" applyBorder="1" applyAlignment="1">
      <alignment horizontal="center" vertical="center" wrapText="1"/>
    </xf>
    <xf numFmtId="165" fontId="51" fillId="0" borderId="2" xfId="0" applyNumberFormat="1" applyFont="1" applyBorder="1" applyAlignment="1">
      <alignment horizontal="center" vertical="center" wrapText="1"/>
    </xf>
    <xf numFmtId="0" fontId="44" fillId="0" borderId="0" xfId="0" applyFont="1" applyAlignment="1">
      <alignment vertical="center"/>
    </xf>
    <xf numFmtId="164" fontId="68" fillId="0" borderId="16" xfId="0" applyNumberFormat="1" applyFont="1" applyBorder="1" applyAlignment="1">
      <alignment horizontal="center" vertical="center"/>
    </xf>
    <xf numFmtId="164" fontId="68" fillId="0" borderId="17" xfId="0" applyNumberFormat="1" applyFont="1" applyBorder="1" applyAlignment="1">
      <alignment horizontal="center" vertical="center"/>
    </xf>
    <xf numFmtId="164" fontId="69" fillId="0" borderId="0" xfId="0" applyNumberFormat="1" applyFont="1" applyAlignment="1">
      <alignment vertical="center" wrapText="1"/>
    </xf>
    <xf numFmtId="164" fontId="69" fillId="0" borderId="0" xfId="0" applyNumberFormat="1" applyFont="1" applyAlignment="1">
      <alignment horizontal="center" vertical="center" wrapText="1"/>
    </xf>
    <xf numFmtId="165" fontId="69" fillId="0" borderId="0" xfId="0" applyNumberFormat="1" applyFont="1" applyAlignment="1">
      <alignment vertical="center" wrapText="1"/>
    </xf>
    <xf numFmtId="164" fontId="70" fillId="0" borderId="0" xfId="0" applyNumberFormat="1" applyFont="1" applyAlignment="1">
      <alignment vertical="center" wrapText="1"/>
    </xf>
    <xf numFmtId="0" fontId="71" fillId="0" borderId="0" xfId="0" applyFont="1"/>
    <xf numFmtId="164" fontId="44" fillId="0" borderId="0" xfId="0" applyNumberFormat="1" applyFont="1" applyAlignment="1">
      <alignment vertical="center" wrapText="1"/>
    </xf>
    <xf numFmtId="164" fontId="44" fillId="0" borderId="0" xfId="0" applyNumberFormat="1" applyFont="1" applyAlignment="1">
      <alignment horizontal="center" vertical="center" wrapText="1"/>
    </xf>
    <xf numFmtId="0" fontId="45" fillId="6" borderId="0" xfId="0" applyFont="1" applyFill="1" applyAlignment="1">
      <alignment horizontal="left" vertical="center"/>
    </xf>
    <xf numFmtId="49" fontId="41" fillId="6" borderId="0" xfId="0" applyNumberFormat="1" applyFont="1" applyFill="1" applyAlignment="1">
      <alignment vertical="center"/>
    </xf>
    <xf numFmtId="0" fontId="54" fillId="6" borderId="0" xfId="0" applyFont="1" applyFill="1" applyAlignment="1">
      <alignment horizontal="center" vertical="center"/>
    </xf>
    <xf numFmtId="0" fontId="72" fillId="0" borderId="18" xfId="0" applyFont="1" applyBorder="1" applyAlignment="1">
      <alignment horizontal="left" vertical="center" wrapText="1"/>
    </xf>
    <xf numFmtId="0" fontId="60" fillId="0" borderId="18" xfId="0" applyFont="1" applyBorder="1" applyAlignment="1">
      <alignment horizontal="left" vertical="center" wrapText="1"/>
    </xf>
    <xf numFmtId="0" fontId="60" fillId="0" borderId="18" xfId="0" applyFont="1" applyBorder="1" applyAlignment="1">
      <alignment horizontal="center" vertical="center"/>
    </xf>
    <xf numFmtId="0" fontId="73" fillId="0" borderId="0" xfId="0" applyFont="1"/>
    <xf numFmtId="0" fontId="73" fillId="0" borderId="18" xfId="1" applyFont="1" applyBorder="1" applyAlignment="1">
      <alignment horizontal="center" vertical="center"/>
    </xf>
    <xf numFmtId="9" fontId="60" fillId="0" borderId="18" xfId="0" applyNumberFormat="1" applyFont="1" applyBorder="1" applyAlignment="1">
      <alignment horizontal="left" vertical="center" wrapText="1"/>
    </xf>
    <xf numFmtId="0" fontId="46" fillId="0" borderId="18" xfId="0" applyFont="1" applyBorder="1"/>
    <xf numFmtId="0" fontId="46" fillId="0" borderId="18" xfId="0" applyFont="1" applyBorder="1" applyAlignment="1">
      <alignment horizontal="center" vertical="center"/>
    </xf>
    <xf numFmtId="0" fontId="74" fillId="0" borderId="18" xfId="0" applyFont="1" applyBorder="1" applyAlignment="1">
      <alignment horizontal="center" vertical="center" wrapText="1"/>
    </xf>
    <xf numFmtId="0" fontId="75" fillId="0" borderId="18" xfId="0" applyFont="1" applyBorder="1" applyAlignment="1">
      <alignment horizontal="center" vertical="center"/>
    </xf>
    <xf numFmtId="0" fontId="40" fillId="0" borderId="0" xfId="0" applyFont="1" applyAlignment="1">
      <alignment vertical="center"/>
    </xf>
    <xf numFmtId="0" fontId="2" fillId="12" borderId="0" xfId="0" applyFont="1" applyFill="1"/>
    <xf numFmtId="0" fontId="41" fillId="12" borderId="0" xfId="0" applyFont="1" applyFill="1" applyAlignment="1">
      <alignment vertical="center"/>
    </xf>
    <xf numFmtId="0" fontId="77" fillId="6" borderId="0" xfId="0" applyFont="1" applyFill="1" applyAlignment="1">
      <alignment horizontal="center" vertical="center"/>
    </xf>
    <xf numFmtId="0" fontId="46" fillId="0" borderId="19" xfId="0" applyFont="1" applyBorder="1" applyAlignment="1">
      <alignment horizontal="center"/>
    </xf>
    <xf numFmtId="0" fontId="57" fillId="6" borderId="0" xfId="0" applyFont="1" applyFill="1" applyAlignment="1">
      <alignment horizontal="center" vertical="center"/>
    </xf>
    <xf numFmtId="0" fontId="25" fillId="0" borderId="0" xfId="3" applyFont="1" applyAlignment="1">
      <alignment horizontal="center" vertical="center"/>
    </xf>
    <xf numFmtId="0" fontId="22" fillId="0" borderId="0" xfId="3" applyFont="1" applyAlignment="1">
      <alignment horizontal="center" vertical="center"/>
    </xf>
    <xf numFmtId="0" fontId="22" fillId="0" borderId="0" xfId="3" applyFont="1"/>
    <xf numFmtId="0" fontId="22" fillId="0" borderId="0" xfId="3" applyFont="1" applyAlignment="1">
      <alignment vertical="center"/>
    </xf>
    <xf numFmtId="0" fontId="27" fillId="0" borderId="0" xfId="3" applyFont="1" applyAlignment="1">
      <alignment horizontal="center" vertical="center"/>
    </xf>
    <xf numFmtId="0" fontId="24" fillId="0" borderId="0" xfId="3" applyFont="1" applyAlignment="1">
      <alignment horizontal="center" vertical="center"/>
    </xf>
    <xf numFmtId="0" fontId="81" fillId="0" borderId="0" xfId="3" applyFont="1" applyAlignment="1">
      <alignment horizontal="left" vertical="center" wrapText="1"/>
    </xf>
    <xf numFmtId="0" fontId="82" fillId="0" borderId="0" xfId="3" applyFont="1" applyAlignment="1">
      <alignment horizontal="left" vertical="center" wrapText="1"/>
    </xf>
    <xf numFmtId="0" fontId="82" fillId="0" borderId="0" xfId="3" applyFont="1" applyAlignment="1">
      <alignment horizontal="center" vertical="center"/>
    </xf>
    <xf numFmtId="9" fontId="80" fillId="0" borderId="0" xfId="3" applyNumberFormat="1" applyFont="1" applyAlignment="1">
      <alignment horizontal="center" vertical="center"/>
    </xf>
    <xf numFmtId="0" fontId="86" fillId="0" borderId="0" xfId="3" applyFont="1"/>
    <xf numFmtId="9" fontId="87" fillId="10" borderId="18" xfId="0" applyNumberFormat="1" applyFont="1" applyFill="1" applyBorder="1" applyAlignment="1">
      <alignment horizontal="center" vertical="center"/>
    </xf>
    <xf numFmtId="0" fontId="88" fillId="0" borderId="0" xfId="0" applyFont="1"/>
    <xf numFmtId="0" fontId="91" fillId="3" borderId="7" xfId="0" applyFont="1" applyFill="1" applyBorder="1" applyAlignment="1">
      <alignment horizontal="center" vertical="center"/>
    </xf>
    <xf numFmtId="0" fontId="94" fillId="20" borderId="41" xfId="0" applyFont="1" applyFill="1" applyBorder="1"/>
    <xf numFmtId="0" fontId="94" fillId="20" borderId="0" xfId="0" applyFont="1" applyFill="1"/>
    <xf numFmtId="0" fontId="94" fillId="5" borderId="42" xfId="0" applyFont="1" applyFill="1" applyBorder="1"/>
    <xf numFmtId="0" fontId="93" fillId="5" borderId="42" xfId="0" applyFont="1" applyFill="1" applyBorder="1"/>
    <xf numFmtId="0" fontId="94" fillId="5" borderId="0" xfId="0" applyFont="1" applyFill="1"/>
    <xf numFmtId="0" fontId="95" fillId="0" borderId="0" xfId="0" applyFont="1"/>
    <xf numFmtId="0" fontId="93" fillId="19" borderId="0" xfId="0" applyFont="1" applyFill="1"/>
    <xf numFmtId="0" fontId="93" fillId="0" borderId="0" xfId="0" applyFont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95" fillId="0" borderId="46" xfId="0" applyFont="1" applyBorder="1"/>
    <xf numFmtId="0" fontId="0" fillId="0" borderId="47" xfId="0" applyBorder="1"/>
    <xf numFmtId="0" fontId="0" fillId="0" borderId="46" xfId="0" applyBorder="1"/>
    <xf numFmtId="0" fontId="32" fillId="0" borderId="46" xfId="1" applyBorder="1"/>
    <xf numFmtId="0" fontId="32" fillId="0" borderId="47" xfId="1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5" borderId="0" xfId="0" applyFill="1"/>
    <xf numFmtId="0" fontId="93" fillId="20" borderId="0" xfId="0" applyFont="1" applyFill="1"/>
    <xf numFmtId="0" fontId="94" fillId="20" borderId="41" xfId="0" applyFont="1" applyFill="1" applyBorder="1" applyAlignment="1">
      <alignment horizontal="left"/>
    </xf>
    <xf numFmtId="0" fontId="41" fillId="6" borderId="0" xfId="0" applyFont="1" applyFill="1" applyAlignment="1">
      <alignment vertical="center"/>
    </xf>
    <xf numFmtId="0" fontId="48" fillId="6" borderId="0" xfId="0" applyFont="1" applyFill="1" applyAlignment="1">
      <alignment vertical="center" wrapText="1"/>
    </xf>
    <xf numFmtId="0" fontId="41" fillId="6" borderId="0" xfId="0" applyFont="1" applyFill="1" applyAlignment="1">
      <alignment horizontal="left" vertical="center"/>
    </xf>
    <xf numFmtId="0" fontId="97" fillId="6" borderId="0" xfId="0" applyFont="1" applyFill="1" applyAlignment="1">
      <alignment horizontal="left" vertical="center" wrapText="1"/>
    </xf>
    <xf numFmtId="14" fontId="42" fillId="6" borderId="0" xfId="0" applyNumberFormat="1" applyFont="1" applyFill="1" applyAlignment="1">
      <alignment horizontal="center" vertical="center"/>
    </xf>
    <xf numFmtId="0" fontId="41" fillId="6" borderId="0" xfId="0" applyFont="1" applyFill="1"/>
    <xf numFmtId="0" fontId="98" fillId="12" borderId="0" xfId="0" applyFont="1" applyFill="1" applyAlignment="1">
      <alignment horizontal="right" vertical="center"/>
    </xf>
    <xf numFmtId="0" fontId="98" fillId="12" borderId="0" xfId="0" applyFont="1" applyFill="1" applyAlignment="1">
      <alignment vertical="center"/>
    </xf>
    <xf numFmtId="0" fontId="99" fillId="12" borderId="0" xfId="0" applyFont="1" applyFill="1"/>
    <xf numFmtId="0" fontId="100" fillId="12" borderId="0" xfId="0" applyFont="1" applyFill="1" applyAlignment="1">
      <alignment vertical="center"/>
    </xf>
    <xf numFmtId="49" fontId="98" fillId="12" borderId="0" xfId="0" applyNumberFormat="1" applyFont="1" applyFill="1" applyAlignment="1">
      <alignment vertical="center"/>
    </xf>
    <xf numFmtId="0" fontId="90" fillId="0" borderId="0" xfId="0" applyFont="1"/>
    <xf numFmtId="0" fontId="90" fillId="12" borderId="0" xfId="0" applyFont="1" applyFill="1"/>
    <xf numFmtId="0" fontId="99" fillId="0" borderId="0" xfId="0" applyFont="1"/>
    <xf numFmtId="0" fontId="103" fillId="12" borderId="0" xfId="0" applyFont="1" applyFill="1" applyAlignment="1">
      <alignment horizontal="center" vertical="center"/>
    </xf>
    <xf numFmtId="0" fontId="104" fillId="12" borderId="0" xfId="0" applyFont="1" applyFill="1" applyAlignment="1">
      <alignment horizontal="center" vertical="center"/>
    </xf>
    <xf numFmtId="0" fontId="104" fillId="12" borderId="0" xfId="0" applyFont="1" applyFill="1" applyAlignment="1">
      <alignment horizontal="left" vertical="center"/>
    </xf>
    <xf numFmtId="0" fontId="1" fillId="12" borderId="3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12" borderId="40" xfId="0" applyFont="1" applyFill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72" fillId="0" borderId="0" xfId="0" applyFont="1" applyAlignment="1">
      <alignment horizontal="left" vertical="center" wrapText="1"/>
    </xf>
    <xf numFmtId="0" fontId="60" fillId="0" borderId="0" xfId="0" applyFont="1" applyAlignment="1">
      <alignment horizontal="left" vertical="center" wrapText="1"/>
    </xf>
    <xf numFmtId="0" fontId="60" fillId="0" borderId="0" xfId="0" applyFont="1" applyAlignment="1">
      <alignment horizontal="center" vertical="center"/>
    </xf>
    <xf numFmtId="0" fontId="73" fillId="0" borderId="0" xfId="1" applyFont="1" applyAlignment="1">
      <alignment horizontal="center" vertical="center"/>
    </xf>
    <xf numFmtId="0" fontId="28" fillId="0" borderId="0" xfId="3" applyFont="1" applyAlignment="1">
      <alignment horizontal="right" vertical="center"/>
    </xf>
    <xf numFmtId="0" fontId="79" fillId="0" borderId="0" xfId="3"/>
    <xf numFmtId="0" fontId="23" fillId="0" borderId="0" xfId="3" applyFont="1" applyAlignment="1">
      <alignment vertical="center"/>
    </xf>
    <xf numFmtId="9" fontId="23" fillId="0" borderId="0" xfId="3" applyNumberFormat="1" applyFont="1" applyAlignment="1">
      <alignment horizontal="center" vertical="center"/>
    </xf>
    <xf numFmtId="0" fontId="28" fillId="0" borderId="0" xfId="3" applyFont="1" applyAlignment="1">
      <alignment vertical="center"/>
    </xf>
    <xf numFmtId="9" fontId="24" fillId="0" borderId="0" xfId="3" applyNumberFormat="1" applyFont="1" applyAlignment="1">
      <alignment horizontal="center" vertical="center"/>
    </xf>
    <xf numFmtId="0" fontId="86" fillId="0" borderId="0" xfId="3" applyFont="1" applyAlignment="1">
      <alignment vertical="center"/>
    </xf>
    <xf numFmtId="0" fontId="80" fillId="0" borderId="0" xfId="3" applyFont="1" applyAlignment="1">
      <alignment vertical="center"/>
    </xf>
    <xf numFmtId="0" fontId="86" fillId="0" borderId="0" xfId="3" applyFont="1" applyAlignment="1">
      <alignment horizontal="center" vertical="center" wrapText="1"/>
    </xf>
    <xf numFmtId="0" fontId="23" fillId="0" borderId="0" xfId="3" applyFont="1"/>
    <xf numFmtId="0" fontId="2" fillId="0" borderId="0" xfId="0" applyFont="1" applyAlignment="1">
      <alignment vertical="center"/>
    </xf>
    <xf numFmtId="0" fontId="92" fillId="0" borderId="0" xfId="0" applyFont="1" applyAlignment="1">
      <alignment vertical="center" wrapText="1"/>
    </xf>
    <xf numFmtId="0" fontId="105" fillId="0" borderId="0" xfId="0" applyFont="1"/>
    <xf numFmtId="0" fontId="105" fillId="0" borderId="0" xfId="0" applyFont="1" applyAlignment="1">
      <alignment horizontal="left" vertical="center" wrapText="1"/>
    </xf>
    <xf numFmtId="0" fontId="105" fillId="0" borderId="0" xfId="1" applyFont="1" applyAlignment="1">
      <alignment horizontal="center" vertical="center"/>
    </xf>
    <xf numFmtId="0" fontId="105" fillId="0" borderId="0" xfId="0" applyFont="1" applyAlignment="1">
      <alignment horizontal="center" vertical="center"/>
    </xf>
    <xf numFmtId="0" fontId="105" fillId="0" borderId="46" xfId="0" applyFont="1" applyBorder="1" applyAlignment="1">
      <alignment vertical="center" wrapText="1"/>
    </xf>
    <xf numFmtId="0" fontId="105" fillId="0" borderId="0" xfId="0" applyFont="1" applyAlignment="1">
      <alignment vertical="center" wrapText="1"/>
    </xf>
    <xf numFmtId="0" fontId="105" fillId="0" borderId="47" xfId="0" applyFont="1" applyBorder="1" applyAlignment="1">
      <alignment vertical="center" wrapText="1"/>
    </xf>
    <xf numFmtId="0" fontId="105" fillId="0" borderId="48" xfId="0" applyFont="1" applyBorder="1" applyAlignment="1">
      <alignment vertical="center" wrapText="1"/>
    </xf>
    <xf numFmtId="0" fontId="105" fillId="0" borderId="49" xfId="0" applyFont="1" applyBorder="1" applyAlignment="1">
      <alignment vertical="center" wrapText="1"/>
    </xf>
    <xf numFmtId="0" fontId="105" fillId="0" borderId="50" xfId="0" applyFont="1" applyBorder="1" applyAlignment="1">
      <alignment vertical="center" wrapText="1"/>
    </xf>
    <xf numFmtId="0" fontId="105" fillId="0" borderId="0" xfId="0" applyFont="1" applyAlignment="1">
      <alignment vertical="center"/>
    </xf>
    <xf numFmtId="0" fontId="105" fillId="0" borderId="43" xfId="0" applyFont="1" applyBorder="1" applyAlignment="1">
      <alignment vertical="center" wrapText="1"/>
    </xf>
    <xf numFmtId="0" fontId="105" fillId="0" borderId="44" xfId="0" applyFont="1" applyBorder="1" applyAlignment="1">
      <alignment vertical="center" wrapText="1"/>
    </xf>
    <xf numFmtId="0" fontId="105" fillId="0" borderId="45" xfId="0" applyFont="1" applyBorder="1" applyAlignment="1">
      <alignment vertical="center" wrapText="1"/>
    </xf>
    <xf numFmtId="0" fontId="54" fillId="6" borderId="0" xfId="0" applyFont="1" applyFill="1" applyAlignment="1">
      <alignment horizontal="left" vertical="center"/>
    </xf>
    <xf numFmtId="0" fontId="72" fillId="0" borderId="0" xfId="0" applyFont="1" applyAlignment="1">
      <alignment horizontal="center" vertical="center"/>
    </xf>
    <xf numFmtId="9" fontId="106" fillId="17" borderId="18" xfId="0" applyNumberFormat="1" applyFont="1" applyFill="1" applyBorder="1" applyAlignment="1">
      <alignment horizontal="center" vertical="center"/>
    </xf>
    <xf numFmtId="164" fontId="60" fillId="21" borderId="1" xfId="0" applyNumberFormat="1" applyFont="1" applyFill="1" applyBorder="1" applyAlignment="1">
      <alignment horizontal="center"/>
    </xf>
    <xf numFmtId="164" fontId="60" fillId="6" borderId="1" xfId="0" applyNumberFormat="1" applyFont="1" applyFill="1" applyBorder="1" applyAlignment="1">
      <alignment horizontal="center"/>
    </xf>
    <xf numFmtId="164" fontId="60" fillId="22" borderId="1" xfId="0" applyNumberFormat="1" applyFont="1" applyFill="1" applyBorder="1" applyAlignment="1">
      <alignment horizontal="center"/>
    </xf>
    <xf numFmtId="164" fontId="53" fillId="3" borderId="1" xfId="0" applyNumberFormat="1" applyFont="1" applyFill="1" applyBorder="1" applyAlignment="1">
      <alignment horizontal="center"/>
    </xf>
    <xf numFmtId="164" fontId="60" fillId="8" borderId="1" xfId="0" applyNumberFormat="1" applyFont="1" applyFill="1" applyBorder="1" applyAlignment="1">
      <alignment horizontal="center"/>
    </xf>
    <xf numFmtId="164" fontId="18" fillId="21" borderId="1" xfId="0" applyNumberFormat="1" applyFont="1" applyFill="1" applyBorder="1" applyAlignment="1">
      <alignment horizontal="center"/>
    </xf>
    <xf numFmtId="164" fontId="18" fillId="6" borderId="1" xfId="0" applyNumberFormat="1" applyFont="1" applyFill="1" applyBorder="1" applyAlignment="1">
      <alignment horizontal="center"/>
    </xf>
    <xf numFmtId="164" fontId="18" fillId="22" borderId="1" xfId="0" applyNumberFormat="1" applyFont="1" applyFill="1" applyBorder="1" applyAlignment="1">
      <alignment horizontal="center"/>
    </xf>
    <xf numFmtId="164" fontId="18" fillId="8" borderId="1" xfId="0" applyNumberFormat="1" applyFont="1" applyFill="1" applyBorder="1" applyAlignment="1">
      <alignment horizontal="center"/>
    </xf>
    <xf numFmtId="164" fontId="19" fillId="3" borderId="1" xfId="0" applyNumberFormat="1" applyFont="1" applyFill="1" applyBorder="1" applyAlignment="1">
      <alignment horizontal="center"/>
    </xf>
    <xf numFmtId="0" fontId="108" fillId="21" borderId="7" xfId="0" applyFont="1" applyFill="1" applyBorder="1" applyAlignment="1">
      <alignment horizontal="center" vertical="center"/>
    </xf>
    <xf numFmtId="0" fontId="108" fillId="6" borderId="7" xfId="0" applyFont="1" applyFill="1" applyBorder="1" applyAlignment="1">
      <alignment horizontal="center" vertical="center"/>
    </xf>
    <xf numFmtId="0" fontId="107" fillId="22" borderId="7" xfId="2" applyFont="1" applyFill="1" applyBorder="1" applyAlignment="1">
      <alignment horizontal="center" vertical="center"/>
    </xf>
    <xf numFmtId="0" fontId="109" fillId="22" borderId="7" xfId="2" applyFont="1" applyFill="1" applyBorder="1" applyAlignment="1">
      <alignment horizontal="center" vertical="center"/>
    </xf>
    <xf numFmtId="0" fontId="46" fillId="21" borderId="7" xfId="0" applyFont="1" applyFill="1" applyBorder="1" applyAlignment="1">
      <alignment horizontal="center" vertical="center"/>
    </xf>
    <xf numFmtId="0" fontId="46" fillId="6" borderId="7" xfId="0" applyFont="1" applyFill="1" applyBorder="1" applyAlignment="1">
      <alignment horizontal="center" vertical="center"/>
    </xf>
    <xf numFmtId="0" fontId="52" fillId="22" borderId="7" xfId="0" applyFont="1" applyFill="1" applyBorder="1" applyAlignment="1">
      <alignment horizontal="center" vertical="center"/>
    </xf>
    <xf numFmtId="0" fontId="73" fillId="8" borderId="7" xfId="0" applyFont="1" applyFill="1" applyBorder="1" applyAlignment="1">
      <alignment horizontal="center" vertical="center"/>
    </xf>
    <xf numFmtId="0" fontId="108" fillId="18" borderId="7" xfId="0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37" fillId="6" borderId="0" xfId="0" applyFont="1" applyFill="1" applyAlignment="1">
      <alignment horizontal="left" vertical="center" wrapText="1"/>
    </xf>
    <xf numFmtId="0" fontId="23" fillId="6" borderId="0" xfId="0" applyFont="1" applyFill="1" applyAlignment="1">
      <alignment horizontal="left" vertical="center"/>
    </xf>
    <xf numFmtId="0" fontId="26" fillId="0" borderId="20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3" fillId="4" borderId="18" xfId="0" applyFont="1" applyFill="1" applyBorder="1" applyAlignment="1">
      <alignment horizontal="center" vertical="center"/>
    </xf>
    <xf numFmtId="0" fontId="23" fillId="10" borderId="18" xfId="0" applyFont="1" applyFill="1" applyBorder="1" applyAlignment="1">
      <alignment horizontal="center" vertical="center"/>
    </xf>
    <xf numFmtId="168" fontId="0" fillId="6" borderId="0" xfId="0" applyNumberFormat="1" applyFill="1"/>
    <xf numFmtId="0" fontId="1" fillId="12" borderId="33" xfId="0" applyFont="1" applyFill="1" applyBorder="1" applyAlignment="1">
      <alignment vertical="center"/>
    </xf>
    <xf numFmtId="169" fontId="17" fillId="23" borderId="34" xfId="0" applyNumberFormat="1" applyFont="1" applyFill="1" applyBorder="1" applyAlignment="1">
      <alignment horizontal="center" vertical="center"/>
    </xf>
    <xf numFmtId="169" fontId="17" fillId="23" borderId="54" xfId="0" applyNumberFormat="1" applyFont="1" applyFill="1" applyBorder="1" applyAlignment="1">
      <alignment horizontal="center" vertical="center"/>
    </xf>
    <xf numFmtId="169" fontId="17" fillId="0" borderId="54" xfId="0" applyNumberFormat="1" applyFont="1" applyBorder="1" applyAlignment="1">
      <alignment horizontal="center" vertical="center"/>
    </xf>
    <xf numFmtId="0" fontId="1" fillId="12" borderId="40" xfId="0" applyFont="1" applyFill="1" applyBorder="1" applyAlignment="1">
      <alignment vertical="center"/>
    </xf>
    <xf numFmtId="169" fontId="17" fillId="23" borderId="55" xfId="0" applyNumberFormat="1" applyFont="1" applyFill="1" applyBorder="1" applyAlignment="1">
      <alignment horizontal="center" vertical="center"/>
    </xf>
    <xf numFmtId="169" fontId="17" fillId="23" borderId="56" xfId="0" applyNumberFormat="1" applyFont="1" applyFill="1" applyBorder="1" applyAlignment="1">
      <alignment horizontal="center" vertical="center"/>
    </xf>
    <xf numFmtId="170" fontId="68" fillId="0" borderId="16" xfId="0" applyNumberFormat="1" applyFont="1" applyBorder="1" applyAlignment="1">
      <alignment horizontal="center" vertical="center"/>
    </xf>
    <xf numFmtId="170" fontId="68" fillId="0" borderId="17" xfId="0" applyNumberFormat="1" applyFont="1" applyBorder="1" applyAlignment="1">
      <alignment horizontal="center" vertical="center"/>
    </xf>
    <xf numFmtId="170" fontId="68" fillId="0" borderId="16" xfId="0" applyNumberFormat="1" applyFont="1" applyBorder="1" applyAlignment="1">
      <alignment vertical="center"/>
    </xf>
    <xf numFmtId="170" fontId="68" fillId="0" borderId="17" xfId="0" applyNumberFormat="1" applyFont="1" applyBorder="1" applyAlignment="1">
      <alignment vertical="center"/>
    </xf>
    <xf numFmtId="0" fontId="46" fillId="0" borderId="19" xfId="0" applyFont="1" applyBorder="1" applyAlignment="1">
      <alignment horizontal="center" vertical="center"/>
    </xf>
    <xf numFmtId="170" fontId="68" fillId="0" borderId="16" xfId="0" quotePrefix="1" applyNumberFormat="1" applyFont="1" applyBorder="1" applyAlignment="1">
      <alignment horizontal="center" vertical="center"/>
    </xf>
    <xf numFmtId="0" fontId="46" fillId="0" borderId="19" xfId="0" applyFont="1" applyBorder="1"/>
    <xf numFmtId="0" fontId="46" fillId="0" borderId="0" xfId="0" applyFont="1" applyBorder="1"/>
    <xf numFmtId="0" fontId="50" fillId="0" borderId="0" xfId="0" applyFont="1" applyBorder="1"/>
    <xf numFmtId="0" fontId="46" fillId="0" borderId="0" xfId="0" applyFont="1" applyBorder="1" applyAlignment="1">
      <alignment horizontal="center" vertical="center"/>
    </xf>
    <xf numFmtId="9" fontId="22" fillId="0" borderId="0" xfId="0" applyNumberFormat="1" applyFont="1"/>
    <xf numFmtId="171" fontId="49" fillId="0" borderId="18" xfId="1" applyNumberFormat="1" applyFont="1" applyBorder="1" applyAlignment="1">
      <alignment horizontal="center" vertical="center"/>
    </xf>
    <xf numFmtId="0" fontId="49" fillId="0" borderId="0" xfId="1" applyFont="1" applyAlignment="1">
      <alignment vertical="center"/>
    </xf>
    <xf numFmtId="0" fontId="49" fillId="0" borderId="21" xfId="1" applyFont="1" applyBorder="1" applyAlignment="1">
      <alignment vertical="center"/>
    </xf>
    <xf numFmtId="0" fontId="49" fillId="0" borderId="0" xfId="1" applyFont="1" applyBorder="1" applyAlignment="1">
      <alignment vertical="center"/>
    </xf>
    <xf numFmtId="0" fontId="34" fillId="0" borderId="0" xfId="1" applyFont="1" applyBorder="1" applyAlignment="1">
      <alignment horizontal="center" vertical="center"/>
    </xf>
    <xf numFmtId="0" fontId="34" fillId="0" borderId="52" xfId="1" applyFont="1" applyBorder="1" applyAlignment="1">
      <alignment horizontal="center" vertical="center"/>
    </xf>
    <xf numFmtId="0" fontId="42" fillId="0" borderId="23" xfId="1" applyFont="1" applyBorder="1" applyAlignment="1">
      <alignment vertical="center"/>
    </xf>
    <xf numFmtId="9" fontId="43" fillId="15" borderId="57" xfId="1" applyNumberFormat="1" applyFont="1" applyFill="1" applyBorder="1" applyAlignment="1">
      <alignment horizontal="center" vertical="center"/>
    </xf>
    <xf numFmtId="9" fontId="43" fillId="15" borderId="51" xfId="1" applyNumberFormat="1" applyFont="1" applyFill="1" applyBorder="1" applyAlignment="1">
      <alignment horizontal="center" vertical="center"/>
    </xf>
    <xf numFmtId="9" fontId="43" fillId="15" borderId="51" xfId="1" applyNumberFormat="1" applyFont="1" applyFill="1" applyBorder="1" applyAlignment="1">
      <alignment vertical="center"/>
    </xf>
    <xf numFmtId="9" fontId="36" fillId="9" borderId="57" xfId="1" applyNumberFormat="1" applyFont="1" applyFill="1" applyBorder="1" applyAlignment="1">
      <alignment horizontal="center" vertical="center"/>
    </xf>
    <xf numFmtId="9" fontId="36" fillId="9" borderId="51" xfId="1" applyNumberFormat="1" applyFont="1" applyFill="1" applyBorder="1" applyAlignment="1">
      <alignment horizontal="center" vertical="center"/>
    </xf>
    <xf numFmtId="0" fontId="108" fillId="21" borderId="5" xfId="0" applyFont="1" applyFill="1" applyBorder="1" applyAlignment="1">
      <alignment horizontal="left" vertical="center"/>
    </xf>
    <xf numFmtId="0" fontId="108" fillId="6" borderId="5" xfId="0" applyFont="1" applyFill="1" applyBorder="1" applyAlignment="1">
      <alignment horizontal="left" vertical="center"/>
    </xf>
    <xf numFmtId="0" fontId="52" fillId="22" borderId="5" xfId="2" applyFont="1" applyFill="1" applyBorder="1" applyAlignment="1">
      <alignment horizontal="left" vertical="center"/>
    </xf>
    <xf numFmtId="0" fontId="108" fillId="18" borderId="5" xfId="0" applyFont="1" applyFill="1" applyBorder="1" applyAlignment="1">
      <alignment horizontal="left" vertical="center"/>
    </xf>
    <xf numFmtId="0" fontId="91" fillId="3" borderId="5" xfId="0" applyFont="1" applyFill="1" applyBorder="1" applyAlignment="1">
      <alignment horizontal="left" vertical="center"/>
    </xf>
    <xf numFmtId="0" fontId="89" fillId="17" borderId="0" xfId="0" applyFont="1" applyFill="1" applyAlignment="1">
      <alignment horizontal="center" vertical="center"/>
    </xf>
    <xf numFmtId="9" fontId="105" fillId="0" borderId="43" xfId="0" applyNumberFormat="1" applyFont="1" applyBorder="1" applyAlignment="1">
      <alignment horizontal="center" vertical="center" wrapText="1"/>
    </xf>
    <xf numFmtId="9" fontId="105" fillId="0" borderId="44" xfId="0" applyNumberFormat="1" applyFont="1" applyBorder="1" applyAlignment="1">
      <alignment horizontal="center" vertical="center" wrapText="1"/>
    </xf>
    <xf numFmtId="9" fontId="105" fillId="0" borderId="45" xfId="0" applyNumberFormat="1" applyFont="1" applyBorder="1" applyAlignment="1">
      <alignment horizontal="center" vertical="center" wrapText="1"/>
    </xf>
    <xf numFmtId="9" fontId="105" fillId="0" borderId="46" xfId="0" applyNumberFormat="1" applyFont="1" applyBorder="1" applyAlignment="1">
      <alignment horizontal="center" vertical="center" wrapText="1"/>
    </xf>
    <xf numFmtId="9" fontId="105" fillId="0" borderId="0" xfId="0" applyNumberFormat="1" applyFont="1" applyAlignment="1">
      <alignment horizontal="center" vertical="center" wrapText="1"/>
    </xf>
    <xf numFmtId="9" fontId="105" fillId="0" borderId="47" xfId="0" applyNumberFormat="1" applyFont="1" applyBorder="1" applyAlignment="1">
      <alignment horizontal="center" vertical="center" wrapText="1"/>
    </xf>
    <xf numFmtId="9" fontId="105" fillId="0" borderId="48" xfId="0" applyNumberFormat="1" applyFont="1" applyBorder="1" applyAlignment="1">
      <alignment horizontal="center" vertical="center" wrapText="1"/>
    </xf>
    <xf numFmtId="9" fontId="105" fillId="0" borderId="49" xfId="0" applyNumberFormat="1" applyFont="1" applyBorder="1" applyAlignment="1">
      <alignment horizontal="center" vertical="center" wrapText="1"/>
    </xf>
    <xf numFmtId="9" fontId="105" fillId="0" borderId="50" xfId="0" applyNumberFormat="1" applyFont="1" applyBorder="1" applyAlignment="1">
      <alignment horizontal="center" vertical="center" wrapText="1"/>
    </xf>
    <xf numFmtId="0" fontId="105" fillId="0" borderId="43" xfId="0" applyFont="1" applyBorder="1" applyAlignment="1">
      <alignment horizontal="center" vertical="center" wrapText="1"/>
    </xf>
    <xf numFmtId="0" fontId="105" fillId="0" borderId="44" xfId="0" applyFont="1" applyBorder="1" applyAlignment="1">
      <alignment horizontal="center" vertical="center" wrapText="1"/>
    </xf>
    <xf numFmtId="0" fontId="105" fillId="0" borderId="45" xfId="0" applyFont="1" applyBorder="1" applyAlignment="1">
      <alignment horizontal="center" vertical="center" wrapText="1"/>
    </xf>
    <xf numFmtId="0" fontId="105" fillId="0" borderId="46" xfId="0" applyFont="1" applyBorder="1" applyAlignment="1">
      <alignment horizontal="center" vertical="center" wrapText="1"/>
    </xf>
    <xf numFmtId="0" fontId="105" fillId="0" borderId="0" xfId="0" applyFont="1" applyAlignment="1">
      <alignment horizontal="center" vertical="center" wrapText="1"/>
    </xf>
    <xf numFmtId="0" fontId="105" fillId="0" borderId="47" xfId="0" applyFont="1" applyBorder="1" applyAlignment="1">
      <alignment horizontal="center" vertical="center" wrapText="1"/>
    </xf>
    <xf numFmtId="0" fontId="105" fillId="0" borderId="48" xfId="0" applyFont="1" applyBorder="1" applyAlignment="1">
      <alignment horizontal="center" vertical="center" wrapText="1"/>
    </xf>
    <xf numFmtId="0" fontId="105" fillId="0" borderId="49" xfId="0" applyFont="1" applyBorder="1" applyAlignment="1">
      <alignment horizontal="center" vertical="center" wrapText="1"/>
    </xf>
    <xf numFmtId="0" fontId="105" fillId="0" borderId="50" xfId="0" applyFont="1" applyBorder="1" applyAlignment="1">
      <alignment horizontal="center" vertical="center" wrapText="1"/>
    </xf>
    <xf numFmtId="0" fontId="57" fillId="0" borderId="43" xfId="0" applyFont="1" applyBorder="1" applyAlignment="1">
      <alignment horizontal="center" vertical="center"/>
    </xf>
    <xf numFmtId="0" fontId="57" fillId="0" borderId="44" xfId="0" applyFont="1" applyBorder="1" applyAlignment="1">
      <alignment horizontal="center" vertical="center"/>
    </xf>
    <xf numFmtId="0" fontId="57" fillId="0" borderId="45" xfId="0" applyFont="1" applyBorder="1" applyAlignment="1">
      <alignment horizontal="center" vertical="center"/>
    </xf>
    <xf numFmtId="0" fontId="57" fillId="0" borderId="46" xfId="0" applyFont="1" applyBorder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57" fillId="0" borderId="47" xfId="0" applyFont="1" applyBorder="1" applyAlignment="1">
      <alignment horizontal="center" vertical="center"/>
    </xf>
    <xf numFmtId="0" fontId="57" fillId="0" borderId="48" xfId="0" applyFont="1" applyBorder="1" applyAlignment="1">
      <alignment horizontal="center" vertical="center"/>
    </xf>
    <xf numFmtId="0" fontId="57" fillId="0" borderId="49" xfId="0" applyFont="1" applyBorder="1" applyAlignment="1">
      <alignment horizontal="center" vertical="center"/>
    </xf>
    <xf numFmtId="0" fontId="57" fillId="0" borderId="50" xfId="0" applyFont="1" applyBorder="1" applyAlignment="1">
      <alignment horizontal="center" vertical="center"/>
    </xf>
    <xf numFmtId="0" fontId="46" fillId="0" borderId="19" xfId="0" applyFont="1" applyBorder="1" applyAlignment="1">
      <alignment horizontal="center" vertical="center"/>
    </xf>
    <xf numFmtId="0" fontId="46" fillId="0" borderId="20" xfId="0" applyFont="1" applyBorder="1" applyAlignment="1">
      <alignment horizontal="center"/>
    </xf>
    <xf numFmtId="0" fontId="46" fillId="0" borderId="20" xfId="0" applyFont="1" applyBorder="1" applyAlignment="1">
      <alignment horizontal="center" vertical="center"/>
    </xf>
    <xf numFmtId="0" fontId="23" fillId="0" borderId="0" xfId="3" applyFont="1" applyAlignment="1">
      <alignment horizontal="center" vertical="center"/>
    </xf>
    <xf numFmtId="0" fontId="25" fillId="0" borderId="0" xfId="3" applyFont="1" applyAlignment="1">
      <alignment horizontal="center" vertical="center"/>
    </xf>
    <xf numFmtId="0" fontId="80" fillId="0" borderId="0" xfId="3" applyFont="1" applyAlignment="1">
      <alignment horizontal="right" vertical="center"/>
    </xf>
    <xf numFmtId="0" fontId="84" fillId="0" borderId="0" xfId="3" applyFont="1" applyAlignment="1">
      <alignment horizontal="left" vertical="center" wrapText="1"/>
    </xf>
    <xf numFmtId="0" fontId="85" fillId="0" borderId="0" xfId="3" applyFont="1" applyAlignment="1">
      <alignment horizontal="left" vertical="center"/>
    </xf>
    <xf numFmtId="0" fontId="22" fillId="0" borderId="0" xfId="3" applyFont="1" applyAlignment="1">
      <alignment horizontal="center" vertical="center"/>
    </xf>
    <xf numFmtId="0" fontId="85" fillId="0" borderId="0" xfId="3" applyFont="1" applyAlignment="1">
      <alignment horizontal="left" vertical="center" wrapText="1"/>
    </xf>
    <xf numFmtId="0" fontId="80" fillId="0" borderId="0" xfId="3" applyFont="1" applyAlignment="1">
      <alignment horizontal="left" vertical="center"/>
    </xf>
    <xf numFmtId="0" fontId="86" fillId="0" borderId="0" xfId="3" applyFont="1" applyAlignment="1">
      <alignment horizontal="center" vertical="center" wrapText="1"/>
    </xf>
    <xf numFmtId="0" fontId="46" fillId="0" borderId="19" xfId="0" applyFont="1" applyBorder="1" applyAlignment="1">
      <alignment horizontal="center"/>
    </xf>
    <xf numFmtId="0" fontId="80" fillId="0" borderId="0" xfId="3" applyFont="1" applyAlignment="1">
      <alignment horizontal="center" vertical="center"/>
    </xf>
    <xf numFmtId="49" fontId="83" fillId="0" borderId="0" xfId="3" applyNumberFormat="1" applyFont="1" applyAlignment="1">
      <alignment horizontal="center" vertical="center"/>
    </xf>
    <xf numFmtId="0" fontId="73" fillId="0" borderId="20" xfId="0" applyFont="1" applyBorder="1" applyAlignment="1">
      <alignment horizontal="center"/>
    </xf>
    <xf numFmtId="0" fontId="47" fillId="6" borderId="0" xfId="0" applyFont="1" applyFill="1" applyAlignment="1">
      <alignment horizontal="right" vertical="center"/>
    </xf>
    <xf numFmtId="0" fontId="48" fillId="6" borderId="0" xfId="0" applyFont="1" applyFill="1" applyAlignment="1">
      <alignment horizontal="left" vertical="center" wrapText="1"/>
    </xf>
    <xf numFmtId="0" fontId="49" fillId="11" borderId="0" xfId="0" applyFont="1" applyFill="1" applyAlignment="1">
      <alignment horizontal="left" vertical="center"/>
    </xf>
    <xf numFmtId="0" fontId="49" fillId="11" borderId="0" xfId="0" applyFont="1" applyFill="1" applyAlignment="1">
      <alignment horizontal="center" vertical="center"/>
    </xf>
    <xf numFmtId="0" fontId="49" fillId="7" borderId="0" xfId="0" applyFont="1" applyFill="1" applyAlignment="1">
      <alignment horizontal="center" vertical="center"/>
    </xf>
    <xf numFmtId="0" fontId="46" fillId="11" borderId="0" xfId="0" applyFont="1" applyFill="1" applyAlignment="1">
      <alignment horizontal="left" vertical="top"/>
    </xf>
    <xf numFmtId="0" fontId="42" fillId="0" borderId="22" xfId="0" applyFont="1" applyBorder="1" applyAlignment="1">
      <alignment horizontal="left" vertical="top"/>
    </xf>
    <xf numFmtId="0" fontId="42" fillId="0" borderId="23" xfId="0" applyFont="1" applyBorder="1" applyAlignment="1">
      <alignment horizontal="left" vertical="top"/>
    </xf>
    <xf numFmtId="0" fontId="42" fillId="0" borderId="24" xfId="0" applyFont="1" applyBorder="1" applyAlignment="1">
      <alignment horizontal="left" vertical="top"/>
    </xf>
    <xf numFmtId="0" fontId="42" fillId="0" borderId="21" xfId="0" applyFont="1" applyBorder="1" applyAlignment="1">
      <alignment horizontal="left" vertical="top"/>
    </xf>
    <xf numFmtId="0" fontId="42" fillId="0" borderId="25" xfId="0" applyFont="1" applyBorder="1" applyAlignment="1">
      <alignment horizontal="left" vertical="top"/>
    </xf>
    <xf numFmtId="0" fontId="42" fillId="0" borderId="26" xfId="0" applyFont="1" applyBorder="1" applyAlignment="1">
      <alignment horizontal="left" vertical="top"/>
    </xf>
    <xf numFmtId="0" fontId="56" fillId="11" borderId="12" xfId="0" applyFont="1" applyFill="1" applyBorder="1" applyAlignment="1">
      <alignment horizontal="left" vertical="center" wrapText="1"/>
    </xf>
    <xf numFmtId="0" fontId="56" fillId="11" borderId="13" xfId="0" applyFont="1" applyFill="1" applyBorder="1" applyAlignment="1">
      <alignment horizontal="left" vertical="center"/>
    </xf>
    <xf numFmtId="0" fontId="56" fillId="11" borderId="58" xfId="0" applyFont="1" applyFill="1" applyBorder="1" applyAlignment="1">
      <alignment horizontal="left" vertical="center"/>
    </xf>
    <xf numFmtId="0" fontId="56" fillId="11" borderId="11" xfId="0" applyFont="1" applyFill="1" applyBorder="1" applyAlignment="1">
      <alignment horizontal="left" vertical="center"/>
    </xf>
    <xf numFmtId="0" fontId="56" fillId="11" borderId="0" xfId="0" applyFont="1" applyFill="1" applyBorder="1" applyAlignment="1">
      <alignment horizontal="left" vertical="center"/>
    </xf>
    <xf numFmtId="0" fontId="56" fillId="11" borderId="59" xfId="0" applyFont="1" applyFill="1" applyBorder="1" applyAlignment="1">
      <alignment horizontal="left" vertical="center"/>
    </xf>
    <xf numFmtId="0" fontId="56" fillId="11" borderId="14" xfId="0" applyFont="1" applyFill="1" applyBorder="1" applyAlignment="1">
      <alignment horizontal="left" vertical="center"/>
    </xf>
    <xf numFmtId="0" fontId="56" fillId="11" borderId="15" xfId="0" applyFont="1" applyFill="1" applyBorder="1" applyAlignment="1">
      <alignment horizontal="left" vertical="center"/>
    </xf>
    <xf numFmtId="0" fontId="56" fillId="11" borderId="60" xfId="0" applyFont="1" applyFill="1" applyBorder="1" applyAlignment="1">
      <alignment horizontal="left" vertical="center"/>
    </xf>
    <xf numFmtId="0" fontId="106" fillId="17" borderId="52" xfId="0" applyFont="1" applyFill="1" applyBorder="1" applyAlignment="1">
      <alignment horizontal="center" vertical="center"/>
    </xf>
    <xf numFmtId="0" fontId="106" fillId="17" borderId="53" xfId="0" applyFont="1" applyFill="1" applyBorder="1" applyAlignment="1">
      <alignment horizontal="center" vertical="center"/>
    </xf>
    <xf numFmtId="0" fontId="106" fillId="17" borderId="18" xfId="0" applyFont="1" applyFill="1" applyBorder="1" applyAlignment="1">
      <alignment horizontal="center" vertical="center"/>
    </xf>
    <xf numFmtId="0" fontId="87" fillId="10" borderId="18" xfId="0" applyFont="1" applyFill="1" applyBorder="1" applyAlignment="1">
      <alignment horizontal="center" vertical="center"/>
    </xf>
    <xf numFmtId="9" fontId="43" fillId="9" borderId="57" xfId="1" applyNumberFormat="1" applyFont="1" applyFill="1" applyBorder="1" applyAlignment="1">
      <alignment horizontal="center" vertical="center"/>
    </xf>
    <xf numFmtId="9" fontId="43" fillId="9" borderId="51" xfId="1" applyNumberFormat="1" applyFont="1" applyFill="1" applyBorder="1" applyAlignment="1">
      <alignment horizontal="center" vertical="center"/>
    </xf>
    <xf numFmtId="0" fontId="56" fillId="0" borderId="57" xfId="0" applyFont="1" applyBorder="1" applyAlignment="1">
      <alignment horizontal="center" vertical="center" wrapText="1"/>
    </xf>
    <xf numFmtId="0" fontId="56" fillId="0" borderId="51" xfId="0" applyFont="1" applyBorder="1" applyAlignment="1">
      <alignment horizontal="center" vertical="center" wrapText="1"/>
    </xf>
    <xf numFmtId="171" fontId="49" fillId="0" borderId="57" xfId="1" applyNumberFormat="1" applyFont="1" applyBorder="1" applyAlignment="1">
      <alignment horizontal="center" vertical="center"/>
    </xf>
    <xf numFmtId="171" fontId="49" fillId="0" borderId="51" xfId="1" applyNumberFormat="1" applyFont="1" applyBorder="1" applyAlignment="1">
      <alignment horizontal="center" vertical="center"/>
    </xf>
    <xf numFmtId="0" fontId="48" fillId="6" borderId="0" xfId="0" applyFont="1" applyFill="1" applyAlignment="1">
      <alignment horizontal="center" vertical="center" wrapText="1"/>
    </xf>
    <xf numFmtId="0" fontId="97" fillId="6" borderId="0" xfId="0" applyFont="1" applyFill="1" applyAlignment="1">
      <alignment horizontal="center" vertical="center" wrapText="1"/>
    </xf>
    <xf numFmtId="0" fontId="42" fillId="0" borderId="0" xfId="0" applyFont="1" applyAlignment="1">
      <alignment horizontal="left"/>
    </xf>
    <xf numFmtId="0" fontId="97" fillId="6" borderId="0" xfId="0" applyFont="1" applyFill="1" applyAlignment="1">
      <alignment horizontal="left" vertical="center" wrapText="1"/>
    </xf>
    <xf numFmtId="0" fontId="65" fillId="0" borderId="2" xfId="0" applyFont="1" applyBorder="1" applyAlignment="1">
      <alignment horizontal="left" vertical="top" wrapText="1"/>
    </xf>
    <xf numFmtId="0" fontId="65" fillId="0" borderId="3" xfId="0" applyFont="1" applyBorder="1" applyAlignment="1">
      <alignment horizontal="left" vertical="top" wrapText="1"/>
    </xf>
    <xf numFmtId="0" fontId="65" fillId="0" borderId="4" xfId="0" applyFont="1" applyBorder="1" applyAlignment="1">
      <alignment horizontal="left" vertical="top" wrapText="1"/>
    </xf>
    <xf numFmtId="0" fontId="65" fillId="0" borderId="3" xfId="0" applyFont="1" applyBorder="1" applyAlignment="1">
      <alignment horizontal="left" vertical="top"/>
    </xf>
    <xf numFmtId="0" fontId="65" fillId="0" borderId="4" xfId="0" applyFont="1" applyBorder="1" applyAlignment="1">
      <alignment horizontal="left" vertical="top"/>
    </xf>
    <xf numFmtId="0" fontId="51" fillId="2" borderId="8" xfId="0" applyFont="1" applyFill="1" applyBorder="1" applyAlignment="1">
      <alignment horizontal="center" wrapText="1"/>
    </xf>
    <xf numFmtId="0" fontId="51" fillId="2" borderId="9" xfId="0" applyFont="1" applyFill="1" applyBorder="1" applyAlignment="1">
      <alignment horizontal="center" wrapText="1"/>
    </xf>
    <xf numFmtId="0" fontId="51" fillId="2" borderId="10" xfId="0" applyFont="1" applyFill="1" applyBorder="1" applyAlignment="1">
      <alignment horizontal="center" wrapText="1"/>
    </xf>
    <xf numFmtId="0" fontId="57" fillId="6" borderId="0" xfId="0" applyFont="1" applyFill="1" applyAlignment="1">
      <alignment horizontal="left" vertical="center"/>
    </xf>
    <xf numFmtId="0" fontId="51" fillId="0" borderId="5" xfId="0" applyFont="1" applyBorder="1" applyAlignment="1">
      <alignment horizontal="center" wrapText="1"/>
    </xf>
    <xf numFmtId="0" fontId="51" fillId="0" borderId="6" xfId="0" applyFont="1" applyBorder="1" applyAlignment="1">
      <alignment horizontal="center" vertical="center" wrapText="1"/>
    </xf>
    <xf numFmtId="0" fontId="51" fillId="0" borderId="7" xfId="0" applyFont="1" applyBorder="1" applyAlignment="1">
      <alignment horizontal="center" wrapText="1"/>
    </xf>
    <xf numFmtId="0" fontId="51" fillId="0" borderId="1" xfId="0" applyFont="1" applyBorder="1" applyAlignment="1">
      <alignment horizontal="center" vertical="center" wrapText="1"/>
    </xf>
    <xf numFmtId="0" fontId="51" fillId="0" borderId="1" xfId="0" applyFont="1" applyBorder="1" applyAlignment="1">
      <alignment horizontal="center" wrapText="1"/>
    </xf>
    <xf numFmtId="0" fontId="76" fillId="6" borderId="0" xfId="0" applyFont="1" applyFill="1" applyAlignment="1">
      <alignment horizontal="right" vertical="center"/>
    </xf>
    <xf numFmtId="0" fontId="50" fillId="21" borderId="5" xfId="0" applyFont="1" applyFill="1" applyBorder="1" applyAlignment="1">
      <alignment horizontal="center" vertical="center"/>
    </xf>
    <xf numFmtId="0" fontId="50" fillId="21" borderId="7" xfId="0" applyFont="1" applyFill="1" applyBorder="1" applyAlignment="1">
      <alignment horizontal="center" vertical="center"/>
    </xf>
    <xf numFmtId="0" fontId="50" fillId="6" borderId="5" xfId="0" applyFont="1" applyFill="1" applyBorder="1" applyAlignment="1">
      <alignment horizontal="center" vertical="center"/>
    </xf>
    <xf numFmtId="0" fontId="50" fillId="6" borderId="7" xfId="0" applyFont="1" applyFill="1" applyBorder="1" applyAlignment="1">
      <alignment horizontal="center" vertical="center"/>
    </xf>
    <xf numFmtId="0" fontId="53" fillId="22" borderId="5" xfId="0" applyFont="1" applyFill="1" applyBorder="1" applyAlignment="1">
      <alignment horizontal="center" vertical="center"/>
    </xf>
    <xf numFmtId="0" fontId="53" fillId="22" borderId="7" xfId="0" applyFont="1" applyFill="1" applyBorder="1" applyAlignment="1">
      <alignment horizontal="center" vertical="center"/>
    </xf>
    <xf numFmtId="0" fontId="56" fillId="11" borderId="0" xfId="0" applyFont="1" applyFill="1" applyAlignment="1">
      <alignment horizontal="left" vertical="center"/>
    </xf>
    <xf numFmtId="0" fontId="54" fillId="4" borderId="18" xfId="0" applyFont="1" applyFill="1" applyBorder="1" applyAlignment="1">
      <alignment horizontal="center" vertical="center"/>
    </xf>
    <xf numFmtId="0" fontId="54" fillId="10" borderId="18" xfId="0" applyFont="1" applyFill="1" applyBorder="1" applyAlignment="1">
      <alignment horizontal="center" vertical="center"/>
    </xf>
    <xf numFmtId="0" fontId="60" fillId="8" borderId="5" xfId="0" applyFont="1" applyFill="1" applyBorder="1" applyAlignment="1">
      <alignment horizontal="center" vertical="center"/>
    </xf>
    <xf numFmtId="0" fontId="60" fillId="8" borderId="7" xfId="0" applyFont="1" applyFill="1" applyBorder="1" applyAlignment="1">
      <alignment horizontal="center" vertical="center"/>
    </xf>
    <xf numFmtId="0" fontId="53" fillId="3" borderId="5" xfId="0" applyFont="1" applyFill="1" applyBorder="1" applyAlignment="1">
      <alignment horizontal="center" vertical="center"/>
    </xf>
    <xf numFmtId="0" fontId="53" fillId="3" borderId="7" xfId="0" applyFont="1" applyFill="1" applyBorder="1" applyAlignment="1">
      <alignment horizontal="center" vertical="center"/>
    </xf>
    <xf numFmtId="0" fontId="50" fillId="0" borderId="19" xfId="0" applyFont="1" applyBorder="1" applyAlignment="1">
      <alignment horizontal="center" vertical="center"/>
    </xf>
    <xf numFmtId="0" fontId="50" fillId="0" borderId="2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9" fillId="0" borderId="1" xfId="0" applyFont="1" applyBorder="1" applyAlignment="1">
      <alignment horizontal="center" wrapText="1"/>
    </xf>
    <xf numFmtId="0" fontId="40" fillId="12" borderId="0" xfId="0" applyFont="1" applyFill="1" applyAlignment="1">
      <alignment horizontal="center" vertical="center"/>
    </xf>
    <xf numFmtId="0" fontId="98" fillId="12" borderId="0" xfId="0" applyFont="1" applyFill="1" applyAlignment="1">
      <alignment horizontal="center" vertical="center"/>
    </xf>
    <xf numFmtId="0" fontId="98" fillId="12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wrapText="1"/>
    </xf>
    <xf numFmtId="0" fontId="9" fillId="2" borderId="8" xfId="0" applyFont="1" applyFill="1" applyBorder="1" applyAlignment="1">
      <alignment horizontal="center" wrapText="1"/>
    </xf>
    <xf numFmtId="0" fontId="9" fillId="2" borderId="9" xfId="0" applyFont="1" applyFill="1" applyBorder="1" applyAlignment="1">
      <alignment horizontal="center" wrapText="1"/>
    </xf>
    <xf numFmtId="0" fontId="9" fillId="2" borderId="10" xfId="0" applyFont="1" applyFill="1" applyBorder="1" applyAlignment="1">
      <alignment horizontal="center" wrapText="1"/>
    </xf>
    <xf numFmtId="0" fontId="1" fillId="14" borderId="27" xfId="0" applyFont="1" applyFill="1" applyBorder="1" applyAlignment="1">
      <alignment horizontal="center" vertical="center" wrapText="1"/>
    </xf>
    <xf numFmtId="0" fontId="1" fillId="14" borderId="28" xfId="0" applyFont="1" applyFill="1" applyBorder="1" applyAlignment="1">
      <alignment horizontal="center" vertical="center" wrapText="1"/>
    </xf>
    <xf numFmtId="0" fontId="1" fillId="14" borderId="29" xfId="0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101" fillId="12" borderId="0" xfId="0" applyFont="1" applyFill="1" applyAlignment="1">
      <alignment horizontal="right" vertical="center"/>
    </xf>
    <xf numFmtId="0" fontId="102" fillId="12" borderId="0" xfId="0" applyFont="1" applyFill="1" applyAlignment="1">
      <alignment horizontal="left" vertical="center" wrapText="1"/>
    </xf>
    <xf numFmtId="0" fontId="55" fillId="11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/>
    </xf>
    <xf numFmtId="0" fontId="24" fillId="6" borderId="0" xfId="0" applyFont="1" applyFill="1" applyAlignment="1">
      <alignment horizontal="center" vertical="center"/>
    </xf>
    <xf numFmtId="0" fontId="7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/>
    </xf>
    <xf numFmtId="0" fontId="7" fillId="0" borderId="4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37" fillId="6" borderId="0" xfId="0" applyFont="1" applyFill="1" applyAlignment="1">
      <alignment horizontal="center" vertical="center" wrapText="1"/>
    </xf>
    <xf numFmtId="0" fontId="0" fillId="6" borderId="0" xfId="0" applyFill="1" applyAlignment="1">
      <alignment horizontal="center"/>
    </xf>
    <xf numFmtId="0" fontId="25" fillId="11" borderId="0" xfId="0" applyFont="1" applyFill="1" applyAlignment="1">
      <alignment horizontal="left" vertical="center"/>
    </xf>
    <xf numFmtId="0" fontId="25" fillId="11" borderId="0" xfId="0" applyFont="1" applyFill="1" applyAlignment="1">
      <alignment horizontal="center" vertical="center"/>
    </xf>
    <xf numFmtId="0" fontId="25" fillId="7" borderId="0" xfId="0" applyFont="1" applyFill="1" applyAlignment="1">
      <alignment horizontal="center" vertical="center"/>
    </xf>
    <xf numFmtId="0" fontId="21" fillId="6" borderId="0" xfId="0" applyFont="1" applyFill="1" applyAlignment="1">
      <alignment horizontal="right" vertical="center"/>
    </xf>
    <xf numFmtId="0" fontId="37" fillId="6" borderId="0" xfId="0" applyFont="1" applyFill="1" applyAlignment="1">
      <alignment horizontal="left" vertical="center" wrapText="1"/>
    </xf>
    <xf numFmtId="0" fontId="35" fillId="0" borderId="57" xfId="0" applyFont="1" applyBorder="1" applyAlignment="1">
      <alignment horizontal="center" vertical="center" wrapText="1"/>
    </xf>
    <xf numFmtId="0" fontId="35" fillId="0" borderId="51" xfId="0" applyFont="1" applyBorder="1" applyAlignment="1">
      <alignment horizontal="center" vertical="center" wrapText="1"/>
    </xf>
    <xf numFmtId="0" fontId="22" fillId="11" borderId="0" xfId="0" applyFont="1" applyFill="1" applyAlignment="1">
      <alignment horizontal="left" vertical="top"/>
    </xf>
    <xf numFmtId="0" fontId="24" fillId="0" borderId="22" xfId="0" applyFont="1" applyBorder="1" applyAlignment="1">
      <alignment horizontal="left" vertical="top"/>
    </xf>
    <xf numFmtId="0" fontId="24" fillId="0" borderId="23" xfId="0" applyFont="1" applyBorder="1" applyAlignment="1">
      <alignment horizontal="left" vertical="top"/>
    </xf>
    <xf numFmtId="0" fontId="24" fillId="0" borderId="24" xfId="0" applyFont="1" applyBorder="1" applyAlignment="1">
      <alignment horizontal="left" vertical="top"/>
    </xf>
    <xf numFmtId="0" fontId="24" fillId="0" borderId="21" xfId="0" applyFont="1" applyBorder="1" applyAlignment="1">
      <alignment horizontal="left" vertical="top"/>
    </xf>
    <xf numFmtId="0" fontId="24" fillId="0" borderId="25" xfId="0" applyFont="1" applyBorder="1" applyAlignment="1">
      <alignment horizontal="left" vertical="top"/>
    </xf>
    <xf numFmtId="0" fontId="24" fillId="0" borderId="26" xfId="0" applyFont="1" applyBorder="1" applyAlignment="1">
      <alignment horizontal="left" vertical="top"/>
    </xf>
    <xf numFmtId="0" fontId="35" fillId="11" borderId="12" xfId="0" applyFont="1" applyFill="1" applyBorder="1" applyAlignment="1">
      <alignment horizontal="left" vertical="center" wrapText="1"/>
    </xf>
    <xf numFmtId="0" fontId="35" fillId="11" borderId="13" xfId="0" applyFont="1" applyFill="1" applyBorder="1" applyAlignment="1">
      <alignment horizontal="left" vertical="center"/>
    </xf>
    <xf numFmtId="0" fontId="35" fillId="11" borderId="11" xfId="0" applyFont="1" applyFill="1" applyBorder="1" applyAlignment="1">
      <alignment horizontal="left" vertical="center"/>
    </xf>
    <xf numFmtId="0" fontId="35" fillId="11" borderId="0" xfId="0" applyFont="1" applyFill="1" applyAlignment="1">
      <alignment horizontal="left" vertical="center"/>
    </xf>
    <xf numFmtId="0" fontId="35" fillId="11" borderId="14" xfId="0" applyFont="1" applyFill="1" applyBorder="1" applyAlignment="1">
      <alignment horizontal="left" vertical="center"/>
    </xf>
    <xf numFmtId="0" fontId="35" fillId="11" borderId="15" xfId="0" applyFont="1" applyFill="1" applyBorder="1" applyAlignment="1">
      <alignment horizontal="left" vertical="center"/>
    </xf>
    <xf numFmtId="0" fontId="23" fillId="4" borderId="18" xfId="0" applyFont="1" applyFill="1" applyBorder="1" applyAlignment="1">
      <alignment horizontal="center" vertical="center"/>
    </xf>
    <xf numFmtId="0" fontId="23" fillId="10" borderId="18" xfId="0" applyFont="1" applyFill="1" applyBorder="1" applyAlignment="1">
      <alignment horizontal="center" vertical="center"/>
    </xf>
  </cellXfs>
  <cellStyles count="4">
    <cellStyle name="God" xfId="2" builtinId="26"/>
    <cellStyle name="Normal" xfId="0" builtinId="0"/>
    <cellStyle name="Normal 2" xfId="1" xr:uid="{A326E0BD-0086-4222-B43C-07FAA3250403}"/>
    <cellStyle name="Normal 3" xfId="3" xr:uid="{9C67CB9C-D8E1-4FEA-87BD-D1DFE64DF5D8}"/>
  </cellStyles>
  <dxfs count="151"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5" formatCode="#\ &quot;km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5" formatCode="#\ &quot;km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7" formatCode="#,###,###,###\ &quot;kg C02&quot;"/>
      <alignment horizontal="general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  <border diagonalUp="0" diagonalDown="0">
        <left style="thin">
          <color theme="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  <border diagonalUp="0" diagonalDown="0">
        <left style="thin">
          <color theme="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  <border diagonalUp="0" diagonalDown="0">
        <left style="thin">
          <color theme="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  <border diagonalUp="0" diagonalDown="0">
        <left style="thin">
          <color theme="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color theme="1"/>
      </font>
      <fill>
        <patternFill>
          <bgColor rgb="FFE2EFDA"/>
        </patternFill>
      </fill>
    </dxf>
    <dxf>
      <font>
        <color theme="1"/>
      </font>
      <fill>
        <patternFill>
          <bgColor rgb="FFA9D08E"/>
        </patternFill>
      </fill>
    </dxf>
    <dxf>
      <font>
        <color theme="1"/>
      </font>
      <fill>
        <patternFill>
          <bgColor rgb="FF548235"/>
        </patternFill>
      </fill>
    </dxf>
    <dxf>
      <font>
        <color theme="0"/>
      </font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7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5" formatCode="#\ &quot;km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5" formatCode="#\ &quot;km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7" formatCode="#,###,###,###\ &quot;kg C02&quot;"/>
      <alignment horizontal="general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  <border diagonalUp="0" diagonalDown="0">
        <left style="thin">
          <color theme="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  <border diagonalUp="0" diagonalDown="0">
        <left style="thin">
          <color theme="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  <border diagonalUp="0" diagonalDown="0">
        <left style="thin">
          <color theme="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  <border diagonalUp="0" diagonalDown="0">
        <left style="thin">
          <color theme="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  <alignment vertical="center" textRotation="0" indent="0" justifyLastLine="0" shrinkToFit="0" readingOrder="0"/>
    </dxf>
    <dxf>
      <font>
        <color theme="1"/>
      </font>
      <fill>
        <patternFill>
          <bgColor rgb="FFE2EFDA"/>
        </patternFill>
      </fill>
    </dxf>
    <dxf>
      <font>
        <color theme="1"/>
      </font>
      <fill>
        <patternFill>
          <bgColor rgb="FFA9D08E"/>
        </patternFill>
      </fill>
    </dxf>
    <dxf>
      <font>
        <color theme="1"/>
      </font>
      <fill>
        <patternFill>
          <bgColor rgb="FF548235"/>
        </patternFill>
      </fill>
    </dxf>
    <dxf>
      <font>
        <color theme="0"/>
      </font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/>
        </patternFill>
      </fill>
    </dxf>
    <dxf>
      <font>
        <color theme="1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7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family val="1"/>
        <scheme val="none"/>
      </font>
      <numFmt numFmtId="165" formatCode="#\ &quot;km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family val="1"/>
        <scheme val="none"/>
      </font>
      <numFmt numFmtId="165" formatCode="#\ &quot;km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eorgia"/>
        <family val="1"/>
        <scheme val="none"/>
      </font>
      <numFmt numFmtId="167" formatCode="#,###,###,###\ &quot;kg C02&quot;"/>
      <alignment horizontal="general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  <border diagonalUp="0" diagonalDown="0" outline="0">
        <left style="thin">
          <color theme="0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  <border diagonalUp="0" diagonalDown="0" outline="0">
        <left style="thin">
          <color theme="0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  <border diagonalUp="0" diagonalDown="0" outline="0">
        <left style="thin">
          <color theme="0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  <border diagonalUp="0" diagonalDown="0" outline="0">
        <left style="thin">
          <color theme="0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  <numFmt numFmtId="164" formatCode="#,###\ &quot;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family val="1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Georgia"/>
        <family val="1"/>
        <scheme val="none"/>
      </font>
      <numFmt numFmtId="164" formatCode="#,###\ &quot;kg&quot;"/>
      <alignment vertical="center" textRotation="0" indent="0" justifyLastLine="0" shrinkToFit="0" readingOrder="0"/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b/>
        <i val="0"/>
        <color theme="1"/>
      </font>
      <fill>
        <patternFill>
          <bgColor rgb="FF92D050"/>
        </patternFill>
      </fill>
    </dxf>
    <dxf>
      <font>
        <b/>
        <i val="0"/>
        <color theme="1"/>
      </font>
      <fill>
        <patternFill>
          <bgColor theme="9" tint="0.5999633777886288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548235"/>
      <color rgb="FFFF0000"/>
      <color rgb="FFFFC000"/>
      <color rgb="FFA9D08E"/>
      <color rgb="FFE2EFDA"/>
      <color rgb="FFFFDDF1"/>
      <color rgb="FFA4CE88"/>
      <color rgb="FFFF4B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777092866905339"/>
          <c:y val="0.23820552784058224"/>
          <c:w val="0.82222902202112969"/>
          <c:h val="0.6586650748483039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350A-4C65-A132-52D545D621C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284-4D5E-8F73-5568FB80470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6284-4D5E-8F73-5568FB804701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284-4D5E-8F73-5568FB804701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7030A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FE6-4A54-96DE-441D216B85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'Budget scenografi'!$C$19:$G$19</c:f>
              <c:numCache>
                <c:formatCode>#,###\ "kg"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84-4D5E-8F73-5568FB80470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"/>
        <c:overlap val="-27"/>
        <c:axId val="1775467391"/>
        <c:axId val="1775467807"/>
      </c:barChart>
      <c:catAx>
        <c:axId val="177546739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775467807"/>
        <c:crosses val="autoZero"/>
        <c:auto val="1"/>
        <c:lblAlgn val="ctr"/>
        <c:lblOffset val="100"/>
        <c:noMultiLvlLbl val="0"/>
      </c:catAx>
      <c:valAx>
        <c:axId val="1775467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#\ &quot;kg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775467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4BB-4F75-BD4D-E4474C4BC3C3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64BB-4F75-BD4D-E4474C4BC3C3}"/>
              </c:ext>
            </c:extLst>
          </c:dPt>
          <c:dPt>
            <c:idx val="2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4BB-4F75-BD4D-E4474C4BC3C3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64BB-4F75-BD4D-E4474C4BC3C3}"/>
              </c:ext>
            </c:extLst>
          </c:dPt>
          <c:dPt>
            <c:idx val="4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AFF-451A-908C-4CBBB65E128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'Budget scenografi'!$C$19:$G$19</c:f>
              <c:numCache>
                <c:formatCode>#,###\ "kg"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BB-4F75-BD4D-E4474C4BC3C3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777092866905339"/>
          <c:y val="0.23820552784058224"/>
          <c:w val="0.82222902202112969"/>
          <c:h val="0.6586650748483039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3DD1-4C48-8921-AEB61B73E13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243-4C76-B4F9-8ECA353D62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243-4C76-B4F9-8ECA353D6271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243-4C76-B4F9-8ECA353D6271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7030A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243-4C76-B4F9-8ECA353D627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'Budget kostume'!$F$19:$J$19</c:f>
              <c:numCache>
                <c:formatCode>#,###\ "kg"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243-4C76-B4F9-8ECA353D627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"/>
        <c:overlap val="-27"/>
        <c:axId val="1775467391"/>
        <c:axId val="1775467807"/>
      </c:barChart>
      <c:catAx>
        <c:axId val="177546739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775467807"/>
        <c:crosses val="autoZero"/>
        <c:auto val="1"/>
        <c:lblAlgn val="ctr"/>
        <c:lblOffset val="100"/>
        <c:noMultiLvlLbl val="0"/>
      </c:catAx>
      <c:valAx>
        <c:axId val="1775467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#\ &quot;kg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775467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04913843183534"/>
          <c:y val="0.1561927475543832"/>
          <c:w val="0.7999950604928554"/>
          <c:h val="0.6876145048912336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0E2-4B93-847D-426EDF27C38F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0E2-4B93-847D-426EDF27C38F}"/>
              </c:ext>
            </c:extLst>
          </c:dPt>
          <c:dPt>
            <c:idx val="2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0E2-4B93-847D-426EDF27C38F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0E2-4B93-847D-426EDF27C38F}"/>
              </c:ext>
            </c:extLst>
          </c:dPt>
          <c:dPt>
            <c:idx val="4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0E2-4B93-847D-426EDF27C38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'Budget kostume'!$F$19:$J$19</c:f>
              <c:numCache>
                <c:formatCode>#,###\ "kg"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E2-4B93-847D-426EDF27C38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777092866905339"/>
          <c:y val="0.23820552784058224"/>
          <c:w val="0.82222902202112969"/>
          <c:h val="0.6586650748483039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7CE8-4478-ABE9-CCDA261EC6D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CEE-43BF-BA78-2A73B109605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CEE-43BF-BA78-2A73B1096058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CEE-43BF-BA78-2A73B1096058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7030A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CEE-43BF-BA78-2A73B109605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'Budget rekv.&amp; møbel'!$C$20:$G$20</c:f>
              <c:numCache>
                <c:formatCode>#,###\ "kg"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CEE-43BF-BA78-2A73B10960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"/>
        <c:overlap val="-27"/>
        <c:axId val="1775467391"/>
        <c:axId val="1775467807"/>
      </c:barChart>
      <c:catAx>
        <c:axId val="177546739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775467807"/>
        <c:crosses val="autoZero"/>
        <c:auto val="1"/>
        <c:lblAlgn val="ctr"/>
        <c:lblOffset val="100"/>
        <c:noMultiLvlLbl val="0"/>
      </c:catAx>
      <c:valAx>
        <c:axId val="1775467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#\ &quot;kg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775467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373413792714257E-2"/>
          <c:y val="4.3949141810039151E-2"/>
          <c:w val="0.77941913681731478"/>
          <c:h val="0.8069809626266263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B69-46EB-A499-7EF6B60DEC3A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B69-46EB-A499-7EF6B60DEC3A}"/>
              </c:ext>
            </c:extLst>
          </c:dPt>
          <c:dPt>
            <c:idx val="2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B69-46EB-A499-7EF6B60DEC3A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B69-46EB-A499-7EF6B60DEC3A}"/>
              </c:ext>
            </c:extLst>
          </c:dPt>
          <c:dPt>
            <c:idx val="4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B69-46EB-A499-7EF6B60DEC3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'Budget rekv.&amp; møbel'!$C$20:$G$20</c:f>
              <c:numCache>
                <c:formatCode>#,###\ "kg"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69-46EB-A499-7EF6B60DEC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1143000</xdr:colOff>
      <xdr:row>8</xdr:row>
      <xdr:rowOff>19050</xdr:rowOff>
    </xdr:from>
    <xdr:to>
      <xdr:col>7</xdr:col>
      <xdr:colOff>171450</xdr:colOff>
      <xdr:row>12</xdr:row>
      <xdr:rowOff>19050</xdr:rowOff>
    </xdr:to>
    <xdr:pic>
      <xdr:nvPicPr>
        <xdr:cNvPr id="11" name="Billede 10">
          <a:extLst>
            <a:ext uri="{FF2B5EF4-FFF2-40B4-BE49-F238E27FC236}">
              <a16:creationId xmlns:a16="http://schemas.microsoft.com/office/drawing/2014/main" id="{D8A5A7E5-E138-DEA2-F2DD-34C119962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52600" y="1466850"/>
          <a:ext cx="7896225" cy="762000"/>
        </a:xfrm>
        <a:prstGeom prst="rect">
          <a:avLst/>
        </a:prstGeom>
      </xdr:spPr>
    </xdr:pic>
    <xdr:clientData/>
  </xdr:twoCellAnchor>
  <xdr:twoCellAnchor>
    <xdr:from>
      <xdr:col>1</xdr:col>
      <xdr:colOff>1819275</xdr:colOff>
      <xdr:row>8</xdr:row>
      <xdr:rowOff>85725</xdr:rowOff>
    </xdr:from>
    <xdr:to>
      <xdr:col>6</xdr:col>
      <xdr:colOff>276225</xdr:colOff>
      <xdr:row>11</xdr:row>
      <xdr:rowOff>9525</xdr:rowOff>
    </xdr:to>
    <xdr:sp macro="" textlink="">
      <xdr:nvSpPr>
        <xdr:cNvPr id="12" name="Ellipse 11">
          <a:extLst>
            <a:ext uri="{FF2B5EF4-FFF2-40B4-BE49-F238E27FC236}">
              <a16:creationId xmlns:a16="http://schemas.microsoft.com/office/drawing/2014/main" id="{3C19FBE1-022E-5470-4EA8-614E5CDBBDC3}"/>
            </a:ext>
          </a:extLst>
        </xdr:cNvPr>
        <xdr:cNvSpPr/>
      </xdr:nvSpPr>
      <xdr:spPr>
        <a:xfrm>
          <a:off x="2428875" y="1533525"/>
          <a:ext cx="4448175" cy="495300"/>
        </a:xfrm>
        <a:prstGeom prst="ellipse">
          <a:avLst/>
        </a:prstGeom>
        <a:noFill/>
        <a:ln>
          <a:solidFill>
            <a:srgbClr val="FF0000"/>
          </a:solidFill>
        </a:ln>
        <a:effectLst>
          <a:outerShdw blurRad="50800" dist="38100" dir="16200000" rotWithShape="0">
            <a:prstClr val="black">
              <a:alpha val="40000"/>
            </a:prstClr>
          </a:outerShdw>
        </a:effectLst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121614</xdr:colOff>
      <xdr:row>1</xdr:row>
      <xdr:rowOff>90999</xdr:rowOff>
    </xdr:from>
    <xdr:to>
      <xdr:col>20</xdr:col>
      <xdr:colOff>504825</xdr:colOff>
      <xdr:row>3</xdr:row>
      <xdr:rowOff>154499</xdr:rowOff>
    </xdr:to>
    <xdr:sp macro="" textlink="">
      <xdr:nvSpPr>
        <xdr:cNvPr id="2" name="Rektangel: afrundede hjørner 1">
          <a:extLst>
            <a:ext uri="{FF2B5EF4-FFF2-40B4-BE49-F238E27FC236}">
              <a16:creationId xmlns:a16="http://schemas.microsoft.com/office/drawing/2014/main" id="{1C9DBF32-CF54-4AF9-9D2A-4C283E8A1C22}"/>
            </a:ext>
          </a:extLst>
        </xdr:cNvPr>
        <xdr:cNvSpPr/>
      </xdr:nvSpPr>
      <xdr:spPr>
        <a:xfrm>
          <a:off x="121614" y="281499"/>
          <a:ext cx="13527711" cy="444500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a-DK" sz="2000" b="1" baseline="0"/>
            <a:t> GRØN PRODUKTION                                                                                                                                                   </a:t>
          </a:r>
          <a:endParaRPr lang="da-DK" sz="1200">
            <a:solidFill>
              <a:schemeClr val="accent6">
                <a:lumMod val="50000"/>
              </a:schemeClr>
            </a:solidFill>
            <a:latin typeface="Cavolini" panose="020B0502040204020203" pitchFamily="66" charset="0"/>
            <a:cs typeface="Cavolini" panose="020B0502040204020203" pitchFamily="66" charset="0"/>
          </a:endParaRPr>
        </a:p>
      </xdr:txBody>
    </xdr:sp>
    <xdr:clientData/>
  </xdr:twoCellAnchor>
  <xdr:twoCellAnchor>
    <xdr:from>
      <xdr:col>19</xdr:col>
      <xdr:colOff>582419</xdr:colOff>
      <xdr:row>1</xdr:row>
      <xdr:rowOff>127907</xdr:rowOff>
    </xdr:from>
    <xdr:to>
      <xdr:col>20</xdr:col>
      <xdr:colOff>352425</xdr:colOff>
      <xdr:row>3</xdr:row>
      <xdr:rowOff>114300</xdr:rowOff>
    </xdr:to>
    <xdr:sp macro="" textlink="">
      <xdr:nvSpPr>
        <xdr:cNvPr id="3" name="Ellipse 2">
          <a:extLst>
            <a:ext uri="{FF2B5EF4-FFF2-40B4-BE49-F238E27FC236}">
              <a16:creationId xmlns:a16="http://schemas.microsoft.com/office/drawing/2014/main" id="{EC44106C-380C-4D99-A952-38542DAB1D86}"/>
            </a:ext>
          </a:extLst>
        </xdr:cNvPr>
        <xdr:cNvSpPr/>
      </xdr:nvSpPr>
      <xdr:spPr>
        <a:xfrm>
          <a:off x="13069694" y="318407"/>
          <a:ext cx="427231" cy="367393"/>
        </a:xfrm>
        <a:prstGeom prst="ellipse">
          <a:avLst/>
        </a:prstGeom>
        <a:solidFill>
          <a:schemeClr val="accent6">
            <a:lumMod val="20000"/>
            <a:lumOff val="80000"/>
          </a:schemeClr>
        </a:solidFill>
        <a:ln w="317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oneCell">
    <xdr:from>
      <xdr:col>19</xdr:col>
      <xdr:colOff>579873</xdr:colOff>
      <xdr:row>1</xdr:row>
      <xdr:rowOff>110252</xdr:rowOff>
    </xdr:from>
    <xdr:to>
      <xdr:col>20</xdr:col>
      <xdr:colOff>371476</xdr:colOff>
      <xdr:row>3</xdr:row>
      <xdr:rowOff>117231</xdr:rowOff>
    </xdr:to>
    <xdr:pic>
      <xdr:nvPicPr>
        <xdr:cNvPr id="4" name="Billede 3">
          <a:extLst>
            <a:ext uri="{FF2B5EF4-FFF2-40B4-BE49-F238E27FC236}">
              <a16:creationId xmlns:a16="http://schemas.microsoft.com/office/drawing/2014/main" id="{CD83493C-40FD-4F1A-8BCC-BEEE1DD46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67148" y="300752"/>
          <a:ext cx="448828" cy="387979"/>
        </a:xfrm>
        <a:prstGeom prst="rect">
          <a:avLst/>
        </a:prstGeom>
      </xdr:spPr>
    </xdr:pic>
    <xdr:clientData/>
  </xdr:twoCellAnchor>
  <xdr:twoCellAnchor>
    <xdr:from>
      <xdr:col>5</xdr:col>
      <xdr:colOff>578442</xdr:colOff>
      <xdr:row>4</xdr:row>
      <xdr:rowOff>102574</xdr:rowOff>
    </xdr:from>
    <xdr:to>
      <xdr:col>20</xdr:col>
      <xdr:colOff>523875</xdr:colOff>
      <xdr:row>5</xdr:row>
      <xdr:rowOff>1179598</xdr:rowOff>
    </xdr:to>
    <xdr:sp macro="" textlink="">
      <xdr:nvSpPr>
        <xdr:cNvPr id="5" name="Rektangel: afrundede hjørner 4">
          <a:extLst>
            <a:ext uri="{FF2B5EF4-FFF2-40B4-BE49-F238E27FC236}">
              <a16:creationId xmlns:a16="http://schemas.microsoft.com/office/drawing/2014/main" id="{F286E376-F621-4B0E-BF6D-E2F3E37452C3}"/>
            </a:ext>
          </a:extLst>
        </xdr:cNvPr>
        <xdr:cNvSpPr/>
      </xdr:nvSpPr>
      <xdr:spPr>
        <a:xfrm>
          <a:off x="3864567" y="864574"/>
          <a:ext cx="9803808" cy="1267524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a-DK" sz="800">
              <a:solidFill>
                <a:schemeClr val="accent6">
                  <a:lumMod val="50000"/>
                </a:schemeClr>
              </a:solidFill>
            </a:rPr>
            <a:t>	</a:t>
          </a:r>
        </a:p>
      </xdr:txBody>
    </xdr:sp>
    <xdr:clientData/>
  </xdr:twoCellAnchor>
  <xdr:twoCellAnchor>
    <xdr:from>
      <xdr:col>5</xdr:col>
      <xdr:colOff>561974</xdr:colOff>
      <xdr:row>5</xdr:row>
      <xdr:rowOff>1247775</xdr:rowOff>
    </xdr:from>
    <xdr:to>
      <xdr:col>20</xdr:col>
      <xdr:colOff>552450</xdr:colOff>
      <xdr:row>7</xdr:row>
      <xdr:rowOff>1195161</xdr:rowOff>
    </xdr:to>
    <xdr:sp macro="" textlink="">
      <xdr:nvSpPr>
        <xdr:cNvPr id="6" name="Rektangel: afrundede hjørner 5">
          <a:extLst>
            <a:ext uri="{FF2B5EF4-FFF2-40B4-BE49-F238E27FC236}">
              <a16:creationId xmlns:a16="http://schemas.microsoft.com/office/drawing/2014/main" id="{1C8F1E51-32C1-4856-AD13-D74FC12CDAAC}"/>
            </a:ext>
          </a:extLst>
        </xdr:cNvPr>
        <xdr:cNvSpPr/>
      </xdr:nvSpPr>
      <xdr:spPr>
        <a:xfrm>
          <a:off x="3848099" y="2200275"/>
          <a:ext cx="9848851" cy="1271361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5</xdr:col>
      <xdr:colOff>566962</xdr:colOff>
      <xdr:row>9</xdr:row>
      <xdr:rowOff>1258765</xdr:rowOff>
    </xdr:from>
    <xdr:to>
      <xdr:col>20</xdr:col>
      <xdr:colOff>638175</xdr:colOff>
      <xdr:row>11</xdr:row>
      <xdr:rowOff>1180647</xdr:rowOff>
    </xdr:to>
    <xdr:sp macro="" textlink="">
      <xdr:nvSpPr>
        <xdr:cNvPr id="7" name="Rektangel: afrundede hjørner 6">
          <a:extLst>
            <a:ext uri="{FF2B5EF4-FFF2-40B4-BE49-F238E27FC236}">
              <a16:creationId xmlns:a16="http://schemas.microsoft.com/office/drawing/2014/main" id="{902B592B-84EF-405A-83D7-4921287044FC}"/>
            </a:ext>
          </a:extLst>
        </xdr:cNvPr>
        <xdr:cNvSpPr/>
      </xdr:nvSpPr>
      <xdr:spPr>
        <a:xfrm>
          <a:off x="3853087" y="4859215"/>
          <a:ext cx="9929588" cy="1245857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5</xdr:col>
      <xdr:colOff>579664</xdr:colOff>
      <xdr:row>7</xdr:row>
      <xdr:rowOff>1264556</xdr:rowOff>
    </xdr:from>
    <xdr:to>
      <xdr:col>20</xdr:col>
      <xdr:colOff>600075</xdr:colOff>
      <xdr:row>9</xdr:row>
      <xdr:rowOff>1194253</xdr:rowOff>
    </xdr:to>
    <xdr:sp macro="" textlink="">
      <xdr:nvSpPr>
        <xdr:cNvPr id="8" name="Rektangel: afrundede hjørner 7">
          <a:extLst>
            <a:ext uri="{FF2B5EF4-FFF2-40B4-BE49-F238E27FC236}">
              <a16:creationId xmlns:a16="http://schemas.microsoft.com/office/drawing/2014/main" id="{39D20C83-62D0-4CE9-BD23-4ABF4912B9C7}"/>
            </a:ext>
          </a:extLst>
        </xdr:cNvPr>
        <xdr:cNvSpPr/>
      </xdr:nvSpPr>
      <xdr:spPr>
        <a:xfrm>
          <a:off x="3865789" y="3541031"/>
          <a:ext cx="9878786" cy="1253672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0</xdr:col>
      <xdr:colOff>157389</xdr:colOff>
      <xdr:row>5</xdr:row>
      <xdr:rowOff>22679</xdr:rowOff>
    </xdr:from>
    <xdr:to>
      <xdr:col>5</xdr:col>
      <xdr:colOff>514350</xdr:colOff>
      <xdr:row>5</xdr:row>
      <xdr:rowOff>590550</xdr:rowOff>
    </xdr:to>
    <xdr:sp macro="" textlink="">
      <xdr:nvSpPr>
        <xdr:cNvPr id="9" name="Rektangel: afrundede hjørner 8">
          <a:extLst>
            <a:ext uri="{FF2B5EF4-FFF2-40B4-BE49-F238E27FC236}">
              <a16:creationId xmlns:a16="http://schemas.microsoft.com/office/drawing/2014/main" id="{60BFDC63-C6C4-45CE-B035-AF5C3805F69C}"/>
            </a:ext>
          </a:extLst>
        </xdr:cNvPr>
        <xdr:cNvSpPr/>
      </xdr:nvSpPr>
      <xdr:spPr>
        <a:xfrm>
          <a:off x="157389" y="975179"/>
          <a:ext cx="3643086" cy="567871"/>
        </a:xfrm>
        <a:prstGeom prst="roundRect">
          <a:avLst/>
        </a:prstGeom>
        <a:solidFill>
          <a:schemeClr val="accent6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a-DK" sz="1600">
              <a:solidFill>
                <a:schemeClr val="bg1"/>
              </a:solidFill>
            </a:rPr>
            <a:t>GRØNT</a:t>
          </a:r>
          <a:r>
            <a:rPr lang="da-DK" sz="1600" baseline="0">
              <a:solidFill>
                <a:schemeClr val="bg1"/>
              </a:solidFill>
            </a:rPr>
            <a:t> PRODUKTIONSBUDGET</a:t>
          </a:r>
          <a:endParaRPr lang="da-DK" sz="16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199570</xdr:colOff>
      <xdr:row>7</xdr:row>
      <xdr:rowOff>113393</xdr:rowOff>
    </xdr:from>
    <xdr:to>
      <xdr:col>5</xdr:col>
      <xdr:colOff>485774</xdr:colOff>
      <xdr:row>7</xdr:row>
      <xdr:rowOff>619125</xdr:rowOff>
    </xdr:to>
    <xdr:sp macro="" textlink="">
      <xdr:nvSpPr>
        <xdr:cNvPr id="10" name="Rektangel: afrundede hjørner 9">
          <a:extLst>
            <a:ext uri="{FF2B5EF4-FFF2-40B4-BE49-F238E27FC236}">
              <a16:creationId xmlns:a16="http://schemas.microsoft.com/office/drawing/2014/main" id="{BB198478-662E-4942-A049-DC8090454B72}"/>
            </a:ext>
          </a:extLst>
        </xdr:cNvPr>
        <xdr:cNvSpPr/>
      </xdr:nvSpPr>
      <xdr:spPr>
        <a:xfrm>
          <a:off x="199570" y="2389868"/>
          <a:ext cx="3572329" cy="505732"/>
        </a:xfrm>
        <a:prstGeom prst="roundRect">
          <a:avLst/>
        </a:prstGeom>
        <a:solidFill>
          <a:schemeClr val="accent6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a-DK" sz="1600">
              <a:solidFill>
                <a:schemeClr val="bg1"/>
              </a:solidFill>
            </a:rPr>
            <a:t>GRØNT PRODUKTIONSREGNSKAB</a:t>
          </a:r>
        </a:p>
      </xdr:txBody>
    </xdr:sp>
    <xdr:clientData/>
  </xdr:twoCellAnchor>
  <xdr:twoCellAnchor>
    <xdr:from>
      <xdr:col>0</xdr:col>
      <xdr:colOff>203199</xdr:colOff>
      <xdr:row>9</xdr:row>
      <xdr:rowOff>68942</xdr:rowOff>
    </xdr:from>
    <xdr:to>
      <xdr:col>5</xdr:col>
      <xdr:colOff>476250</xdr:colOff>
      <xdr:row>9</xdr:row>
      <xdr:rowOff>619125</xdr:rowOff>
    </xdr:to>
    <xdr:sp macro="" textlink="">
      <xdr:nvSpPr>
        <xdr:cNvPr id="11" name="Rektangel: afrundede hjørner 10">
          <a:extLst>
            <a:ext uri="{FF2B5EF4-FFF2-40B4-BE49-F238E27FC236}">
              <a16:creationId xmlns:a16="http://schemas.microsoft.com/office/drawing/2014/main" id="{408C9FED-3FD0-42D0-B5E7-478DC75EE1DE}"/>
            </a:ext>
          </a:extLst>
        </xdr:cNvPr>
        <xdr:cNvSpPr/>
      </xdr:nvSpPr>
      <xdr:spPr>
        <a:xfrm>
          <a:off x="203199" y="3669392"/>
          <a:ext cx="3559176" cy="550183"/>
        </a:xfrm>
        <a:prstGeom prst="roundRect">
          <a:avLst/>
        </a:prstGeom>
        <a:solidFill>
          <a:schemeClr val="accent6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a-DK" sz="1600">
              <a:solidFill>
                <a:schemeClr val="bg1"/>
              </a:solidFill>
            </a:rPr>
            <a:t>Hjælpeværktøj</a:t>
          </a:r>
        </a:p>
      </xdr:txBody>
    </xdr:sp>
    <xdr:clientData/>
  </xdr:twoCellAnchor>
  <xdr:twoCellAnchor>
    <xdr:from>
      <xdr:col>0</xdr:col>
      <xdr:colOff>206374</xdr:colOff>
      <xdr:row>11</xdr:row>
      <xdr:rowOff>129268</xdr:rowOff>
    </xdr:from>
    <xdr:to>
      <xdr:col>5</xdr:col>
      <xdr:colOff>447674</xdr:colOff>
      <xdr:row>11</xdr:row>
      <xdr:rowOff>609600</xdr:rowOff>
    </xdr:to>
    <xdr:sp macro="" textlink="">
      <xdr:nvSpPr>
        <xdr:cNvPr id="12" name="Rektangel: afrundede hjørner 11">
          <a:extLst>
            <a:ext uri="{FF2B5EF4-FFF2-40B4-BE49-F238E27FC236}">
              <a16:creationId xmlns:a16="http://schemas.microsoft.com/office/drawing/2014/main" id="{E4FB9056-385F-47B6-9763-831F680F4A8F}"/>
            </a:ext>
          </a:extLst>
        </xdr:cNvPr>
        <xdr:cNvSpPr/>
      </xdr:nvSpPr>
      <xdr:spPr>
        <a:xfrm>
          <a:off x="206374" y="5053693"/>
          <a:ext cx="3527425" cy="480332"/>
        </a:xfrm>
        <a:prstGeom prst="roundRect">
          <a:avLst/>
        </a:prstGeom>
        <a:solidFill>
          <a:schemeClr val="accent6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a-DK" sz="1400" baseline="0">
              <a:solidFill>
                <a:schemeClr val="bg1"/>
              </a:solidFill>
            </a:rPr>
            <a:t>GRØN PRODUKTION MÅLOPFØLGNING</a:t>
          </a:r>
          <a:endParaRPr lang="da-DK" sz="14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123826</xdr:colOff>
      <xdr:row>5</xdr:row>
      <xdr:rowOff>4763</xdr:rowOff>
    </xdr:from>
    <xdr:to>
      <xdr:col>18</xdr:col>
      <xdr:colOff>116498</xdr:colOff>
      <xdr:row>5</xdr:row>
      <xdr:rowOff>1165622</xdr:rowOff>
    </xdr:to>
    <xdr:sp macro="" textlink="">
      <xdr:nvSpPr>
        <xdr:cNvPr id="13" name="Tekstfelt 12">
          <a:extLst>
            <a:ext uri="{FF2B5EF4-FFF2-40B4-BE49-F238E27FC236}">
              <a16:creationId xmlns:a16="http://schemas.microsoft.com/office/drawing/2014/main" id="{EB8DC97C-061C-49A9-8C75-56D1640C52B1}"/>
            </a:ext>
          </a:extLst>
        </xdr:cNvPr>
        <xdr:cNvSpPr txBox="1"/>
      </xdr:nvSpPr>
      <xdr:spPr>
        <a:xfrm>
          <a:off x="4067176" y="957263"/>
          <a:ext cx="7879372" cy="11608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400"/>
            <a:t>Anvendes</a:t>
          </a:r>
          <a:r>
            <a:rPr lang="da-DK" sz="1400" baseline="0"/>
            <a:t> i udviklingsfasen sammen med projektgruppen og det kunstneriske hold. </a:t>
          </a:r>
          <a:br>
            <a:rPr lang="da-DK" sz="1400" baseline="0"/>
          </a:br>
          <a:r>
            <a:rPr lang="da-DK" sz="1400" baseline="0"/>
            <a:t>Skabelonen udfyldes i meget grove estimater - der synliggør projektets placering i forhold til målet om at 50% af de indgående materialer kommer fra standard, genbrug eller genanvendte materialer.</a:t>
          </a:r>
          <a:endParaRPr lang="da-DK" sz="1400"/>
        </a:p>
      </xdr:txBody>
    </xdr:sp>
    <xdr:clientData/>
  </xdr:twoCellAnchor>
  <xdr:twoCellAnchor>
    <xdr:from>
      <xdr:col>6</xdr:col>
      <xdr:colOff>0</xdr:colOff>
      <xdr:row>9</xdr:row>
      <xdr:rowOff>129183</xdr:rowOff>
    </xdr:from>
    <xdr:to>
      <xdr:col>19</xdr:col>
      <xdr:colOff>243416</xdr:colOff>
      <xdr:row>9</xdr:row>
      <xdr:rowOff>1148953</xdr:rowOff>
    </xdr:to>
    <xdr:sp macro="" textlink="">
      <xdr:nvSpPr>
        <xdr:cNvPr id="14" name="Tekstfelt 13">
          <a:extLst>
            <a:ext uri="{FF2B5EF4-FFF2-40B4-BE49-F238E27FC236}">
              <a16:creationId xmlns:a16="http://schemas.microsoft.com/office/drawing/2014/main" id="{DDAE110B-15E0-47DB-9B2A-659B38874D49}"/>
            </a:ext>
          </a:extLst>
        </xdr:cNvPr>
        <xdr:cNvSpPr txBox="1"/>
      </xdr:nvSpPr>
      <xdr:spPr>
        <a:xfrm>
          <a:off x="3683000" y="3727516"/>
          <a:ext cx="8223249" cy="1019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400"/>
            <a:t>Scenografi : Materialeliste</a:t>
          </a:r>
          <a:r>
            <a:rPr lang="da-DK" sz="1400" baseline="0"/>
            <a:t> med vægtangivelse og definition</a:t>
          </a:r>
        </a:p>
      </xdr:txBody>
    </xdr:sp>
    <xdr:clientData/>
  </xdr:twoCellAnchor>
  <xdr:twoCellAnchor>
    <xdr:from>
      <xdr:col>6</xdr:col>
      <xdr:colOff>38098</xdr:colOff>
      <xdr:row>6</xdr:row>
      <xdr:rowOff>7409</xdr:rowOff>
    </xdr:from>
    <xdr:to>
      <xdr:col>20</xdr:col>
      <xdr:colOff>296333</xdr:colOff>
      <xdr:row>7</xdr:row>
      <xdr:rowOff>1217084</xdr:rowOff>
    </xdr:to>
    <xdr:sp macro="" textlink="">
      <xdr:nvSpPr>
        <xdr:cNvPr id="15" name="Tekstfelt 14">
          <a:extLst>
            <a:ext uri="{FF2B5EF4-FFF2-40B4-BE49-F238E27FC236}">
              <a16:creationId xmlns:a16="http://schemas.microsoft.com/office/drawing/2014/main" id="{5A0718E6-F02D-449B-858E-90E34C0FF61C}"/>
            </a:ext>
          </a:extLst>
        </xdr:cNvPr>
        <xdr:cNvSpPr txBox="1"/>
      </xdr:nvSpPr>
      <xdr:spPr>
        <a:xfrm>
          <a:off x="3721098" y="2176992"/>
          <a:ext cx="8851902" cy="1273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400"/>
            <a:t>Anvendes til den</a:t>
          </a:r>
          <a:r>
            <a:rPr lang="da-DK" sz="1400" baseline="0"/>
            <a:t> endelige opgørelse af færdigproduceret forestilling. Her udregnes andelen af genbrugte eller genanvendte materialer og andelen af anvendte materailer der senere kan genanbruges/genanvendes i forhold til målet </a:t>
          </a:r>
        </a:p>
        <a:p>
          <a:r>
            <a:rPr lang="da-DK" sz="1400" baseline="0"/>
            <a:t> - 50 % standard-genbrugte-genavendte materialer og </a:t>
          </a:r>
        </a:p>
        <a:p>
          <a:r>
            <a:rPr lang="da-DK" sz="1400" baseline="0"/>
            <a:t> - 65% der senere kan bruges igen.</a:t>
          </a:r>
          <a:endParaRPr lang="da-DK" sz="1400"/>
        </a:p>
      </xdr:txBody>
    </xdr:sp>
    <xdr:clientData/>
  </xdr:twoCellAnchor>
  <xdr:twoCellAnchor>
    <xdr:from>
      <xdr:col>6</xdr:col>
      <xdr:colOff>10714</xdr:colOff>
      <xdr:row>11</xdr:row>
      <xdr:rowOff>32146</xdr:rowOff>
    </xdr:from>
    <xdr:to>
      <xdr:col>20</xdr:col>
      <xdr:colOff>243416</xdr:colOff>
      <xdr:row>11</xdr:row>
      <xdr:rowOff>937021</xdr:rowOff>
    </xdr:to>
    <xdr:sp macro="" textlink="">
      <xdr:nvSpPr>
        <xdr:cNvPr id="16" name="Tekstfelt 15">
          <a:extLst>
            <a:ext uri="{FF2B5EF4-FFF2-40B4-BE49-F238E27FC236}">
              <a16:creationId xmlns:a16="http://schemas.microsoft.com/office/drawing/2014/main" id="{E0819F2B-262F-424F-AD59-CD02EE809DDB}"/>
            </a:ext>
          </a:extLst>
        </xdr:cNvPr>
        <xdr:cNvSpPr txBox="1"/>
      </xdr:nvSpPr>
      <xdr:spPr>
        <a:xfrm>
          <a:off x="3693714" y="4953396"/>
          <a:ext cx="8826369" cy="904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400"/>
            <a:t>Grøn produktion målopfølgning- er en løbende opdatering og m</a:t>
          </a:r>
          <a:r>
            <a:rPr lang="da-DK" sz="1400" baseline="0"/>
            <a:t>ålopfølgelse på forestillingernes bæredygtighed</a:t>
          </a:r>
          <a:r>
            <a:rPr lang="da-DK" sz="1100" baseline="0"/>
            <a:t>.</a:t>
          </a:r>
        </a:p>
        <a:p>
          <a:r>
            <a:rPr lang="da-DK" sz="1600" baseline="0">
              <a:solidFill>
                <a:srgbClr val="FF0000"/>
              </a:solidFill>
            </a:rPr>
            <a:t>Målopfølgningen ajourføres af produktionschefen og kan findes på kongesiden ....</a:t>
          </a:r>
        </a:p>
        <a:p>
          <a:r>
            <a:rPr lang="da-DK" sz="1600" baseline="0">
              <a:solidFill>
                <a:srgbClr val="FF0000"/>
              </a:solidFill>
            </a:rPr>
            <a:t>PÅ ET TIDSPUNKT NOT FAR AWAY...</a:t>
          </a:r>
          <a:endParaRPr lang="da-DK" sz="16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600074</xdr:colOff>
      <xdr:row>7</xdr:row>
      <xdr:rowOff>21432</xdr:rowOff>
    </xdr:from>
    <xdr:to>
      <xdr:col>6</xdr:col>
      <xdr:colOff>1343025</xdr:colOff>
      <xdr:row>17</xdr:row>
      <xdr:rowOff>32543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9C72873B-ACE2-4272-A49E-030D105EB7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23813</xdr:colOff>
      <xdr:row>7</xdr:row>
      <xdr:rowOff>4761</xdr:rowOff>
    </xdr:from>
    <xdr:to>
      <xdr:col>23</xdr:col>
      <xdr:colOff>26194</xdr:colOff>
      <xdr:row>27</xdr:row>
      <xdr:rowOff>4762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D2831C6B-06BA-41FE-8438-5C64230334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114300</xdr:colOff>
      <xdr:row>25</xdr:row>
      <xdr:rowOff>38100</xdr:rowOff>
    </xdr:from>
    <xdr:to>
      <xdr:col>2</xdr:col>
      <xdr:colOff>904875</xdr:colOff>
      <xdr:row>26</xdr:row>
      <xdr:rowOff>238124</xdr:rowOff>
    </xdr:to>
    <xdr:sp macro="" textlink="">
      <xdr:nvSpPr>
        <xdr:cNvPr id="2" name="Billedforklaring: nedadgående pil 1">
          <a:extLst>
            <a:ext uri="{FF2B5EF4-FFF2-40B4-BE49-F238E27FC236}">
              <a16:creationId xmlns:a16="http://schemas.microsoft.com/office/drawing/2014/main" id="{A8CDCBEB-6063-4323-82FE-87E0A6F3F0C4}"/>
            </a:ext>
          </a:extLst>
        </xdr:cNvPr>
        <xdr:cNvSpPr/>
      </xdr:nvSpPr>
      <xdr:spPr>
        <a:xfrm>
          <a:off x="1666875" y="5362575"/>
          <a:ext cx="790575" cy="380999"/>
        </a:xfrm>
        <a:prstGeom prst="downArrowCallout">
          <a:avLst>
            <a:gd name="adj1" fmla="val 25000"/>
            <a:gd name="adj2" fmla="val 25000"/>
            <a:gd name="adj3" fmla="val 25000"/>
            <a:gd name="adj4" fmla="val 62553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a-DK" sz="1100">
              <a:solidFill>
                <a:srgbClr val="FF0000"/>
              </a:solidFill>
            </a:rPr>
            <a:t>Udfyldes</a:t>
          </a:r>
        </a:p>
      </xdr:txBody>
    </xdr:sp>
    <xdr:clientData/>
  </xdr:twoCellAnchor>
  <xdr:twoCellAnchor>
    <xdr:from>
      <xdr:col>3</xdr:col>
      <xdr:colOff>142875</xdr:colOff>
      <xdr:row>25</xdr:row>
      <xdr:rowOff>38100</xdr:rowOff>
    </xdr:from>
    <xdr:to>
      <xdr:col>3</xdr:col>
      <xdr:colOff>933450</xdr:colOff>
      <xdr:row>26</xdr:row>
      <xdr:rowOff>238124</xdr:rowOff>
    </xdr:to>
    <xdr:sp macro="" textlink="">
      <xdr:nvSpPr>
        <xdr:cNvPr id="11" name="Billedforklaring: nedadgående pil 10">
          <a:extLst>
            <a:ext uri="{FF2B5EF4-FFF2-40B4-BE49-F238E27FC236}">
              <a16:creationId xmlns:a16="http://schemas.microsoft.com/office/drawing/2014/main" id="{35396381-DB09-4780-A772-52AA3175B3A2}"/>
            </a:ext>
          </a:extLst>
        </xdr:cNvPr>
        <xdr:cNvSpPr/>
      </xdr:nvSpPr>
      <xdr:spPr>
        <a:xfrm>
          <a:off x="2762250" y="5362575"/>
          <a:ext cx="790575" cy="380999"/>
        </a:xfrm>
        <a:prstGeom prst="downArrowCallout">
          <a:avLst>
            <a:gd name="adj1" fmla="val 25000"/>
            <a:gd name="adj2" fmla="val 25000"/>
            <a:gd name="adj3" fmla="val 25000"/>
            <a:gd name="adj4" fmla="val 62553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a-DK" sz="1100">
              <a:solidFill>
                <a:srgbClr val="FF0000"/>
              </a:solidFill>
            </a:rPr>
            <a:t>Udfyldes</a:t>
          </a:r>
        </a:p>
      </xdr:txBody>
    </xdr:sp>
    <xdr:clientData/>
  </xdr:twoCellAnchor>
  <xdr:twoCellAnchor>
    <xdr:from>
      <xdr:col>4</xdr:col>
      <xdr:colOff>171450</xdr:colOff>
      <xdr:row>25</xdr:row>
      <xdr:rowOff>38100</xdr:rowOff>
    </xdr:from>
    <xdr:to>
      <xdr:col>4</xdr:col>
      <xdr:colOff>962025</xdr:colOff>
      <xdr:row>26</xdr:row>
      <xdr:rowOff>238124</xdr:rowOff>
    </xdr:to>
    <xdr:sp macro="" textlink="">
      <xdr:nvSpPr>
        <xdr:cNvPr id="12" name="Billedforklaring: nedadgående pil 11">
          <a:extLst>
            <a:ext uri="{FF2B5EF4-FFF2-40B4-BE49-F238E27FC236}">
              <a16:creationId xmlns:a16="http://schemas.microsoft.com/office/drawing/2014/main" id="{3B41E982-A057-48C5-9A57-4CF101EA0531}"/>
            </a:ext>
          </a:extLst>
        </xdr:cNvPr>
        <xdr:cNvSpPr/>
      </xdr:nvSpPr>
      <xdr:spPr>
        <a:xfrm>
          <a:off x="3857625" y="5362575"/>
          <a:ext cx="790575" cy="380999"/>
        </a:xfrm>
        <a:prstGeom prst="downArrowCallout">
          <a:avLst>
            <a:gd name="adj1" fmla="val 25000"/>
            <a:gd name="adj2" fmla="val 25000"/>
            <a:gd name="adj3" fmla="val 25000"/>
            <a:gd name="adj4" fmla="val 62553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a-DK" sz="1100">
              <a:solidFill>
                <a:srgbClr val="FF0000"/>
              </a:solidFill>
            </a:rPr>
            <a:t>Udfyldes</a:t>
          </a:r>
        </a:p>
      </xdr:txBody>
    </xdr:sp>
    <xdr:clientData/>
  </xdr:twoCellAnchor>
  <xdr:twoCellAnchor>
    <xdr:from>
      <xdr:col>5</xdr:col>
      <xdr:colOff>200025</xdr:colOff>
      <xdr:row>25</xdr:row>
      <xdr:rowOff>38100</xdr:rowOff>
    </xdr:from>
    <xdr:to>
      <xdr:col>5</xdr:col>
      <xdr:colOff>990600</xdr:colOff>
      <xdr:row>26</xdr:row>
      <xdr:rowOff>238124</xdr:rowOff>
    </xdr:to>
    <xdr:sp macro="" textlink="">
      <xdr:nvSpPr>
        <xdr:cNvPr id="13" name="Billedforklaring: nedadgående pil 12">
          <a:extLst>
            <a:ext uri="{FF2B5EF4-FFF2-40B4-BE49-F238E27FC236}">
              <a16:creationId xmlns:a16="http://schemas.microsoft.com/office/drawing/2014/main" id="{1BB7C8E4-F89C-4ED4-9565-D068FDA60C65}"/>
            </a:ext>
          </a:extLst>
        </xdr:cNvPr>
        <xdr:cNvSpPr/>
      </xdr:nvSpPr>
      <xdr:spPr>
        <a:xfrm>
          <a:off x="4953000" y="5362575"/>
          <a:ext cx="790575" cy="380999"/>
        </a:xfrm>
        <a:prstGeom prst="downArrowCallout">
          <a:avLst>
            <a:gd name="adj1" fmla="val 25000"/>
            <a:gd name="adj2" fmla="val 25000"/>
            <a:gd name="adj3" fmla="val 25000"/>
            <a:gd name="adj4" fmla="val 62553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a-DK" sz="1100">
              <a:solidFill>
                <a:srgbClr val="FF0000"/>
              </a:solidFill>
            </a:rPr>
            <a:t>Udfyldes</a:t>
          </a:r>
        </a:p>
      </xdr:txBody>
    </xdr:sp>
    <xdr:clientData/>
  </xdr:twoCellAnchor>
  <xdr:twoCellAnchor>
    <xdr:from>
      <xdr:col>6</xdr:col>
      <xdr:colOff>339725</xdr:colOff>
      <xdr:row>25</xdr:row>
      <xdr:rowOff>38100</xdr:rowOff>
    </xdr:from>
    <xdr:to>
      <xdr:col>6</xdr:col>
      <xdr:colOff>1130300</xdr:colOff>
      <xdr:row>26</xdr:row>
      <xdr:rowOff>238124</xdr:rowOff>
    </xdr:to>
    <xdr:sp macro="" textlink="">
      <xdr:nvSpPr>
        <xdr:cNvPr id="20" name="Billedforklaring: nedadgående pil 19">
          <a:extLst>
            <a:ext uri="{FF2B5EF4-FFF2-40B4-BE49-F238E27FC236}">
              <a16:creationId xmlns:a16="http://schemas.microsoft.com/office/drawing/2014/main" id="{EFC2E458-0BE6-42D3-8EE1-B5716DB9A5B7}"/>
            </a:ext>
          </a:extLst>
        </xdr:cNvPr>
        <xdr:cNvSpPr/>
      </xdr:nvSpPr>
      <xdr:spPr>
        <a:xfrm>
          <a:off x="7731125" y="5626100"/>
          <a:ext cx="790575" cy="403224"/>
        </a:xfrm>
        <a:prstGeom prst="downArrowCallout">
          <a:avLst>
            <a:gd name="adj1" fmla="val 25000"/>
            <a:gd name="adj2" fmla="val 25000"/>
            <a:gd name="adj3" fmla="val 25000"/>
            <a:gd name="adj4" fmla="val 62553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a-DK" sz="1100">
              <a:solidFill>
                <a:srgbClr val="FF0000"/>
              </a:solidFill>
            </a:rPr>
            <a:t>Udfyldes</a:t>
          </a:r>
        </a:p>
      </xdr:txBody>
    </xdr:sp>
    <xdr:clientData/>
  </xdr:twoCellAnchor>
  <xdr:twoCellAnchor>
    <xdr:from>
      <xdr:col>8</xdr:col>
      <xdr:colOff>0</xdr:colOff>
      <xdr:row>1</xdr:row>
      <xdr:rowOff>0</xdr:rowOff>
    </xdr:from>
    <xdr:to>
      <xdr:col>8</xdr:col>
      <xdr:colOff>464344</xdr:colOff>
      <xdr:row>1</xdr:row>
      <xdr:rowOff>255984</xdr:rowOff>
    </xdr:to>
    <xdr:sp macro="" textlink="">
      <xdr:nvSpPr>
        <xdr:cNvPr id="10" name="Ellipse 9">
          <a:extLst>
            <a:ext uri="{FF2B5EF4-FFF2-40B4-BE49-F238E27FC236}">
              <a16:creationId xmlns:a16="http://schemas.microsoft.com/office/drawing/2014/main" id="{F3AF13BE-2E91-4995-A367-CA28D712B90C}"/>
            </a:ext>
          </a:extLst>
        </xdr:cNvPr>
        <xdr:cNvSpPr/>
      </xdr:nvSpPr>
      <xdr:spPr>
        <a:xfrm>
          <a:off x="9286875" y="214311"/>
          <a:ext cx="464344" cy="422673"/>
        </a:xfrm>
        <a:prstGeom prst="ellipse">
          <a:avLst/>
        </a:prstGeom>
        <a:solidFill>
          <a:schemeClr val="accent6">
            <a:lumMod val="20000"/>
            <a:lumOff val="80000"/>
          </a:schemeClr>
        </a:solidFill>
        <a:ln w="317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16</xdr:col>
      <xdr:colOff>71437</xdr:colOff>
      <xdr:row>30</xdr:row>
      <xdr:rowOff>19049</xdr:rowOff>
    </xdr:from>
    <xdr:to>
      <xdr:col>23</xdr:col>
      <xdr:colOff>73819</xdr:colOff>
      <xdr:row>43</xdr:row>
      <xdr:rowOff>142875</xdr:rowOff>
    </xdr:to>
    <xdr:sp macro="" textlink="">
      <xdr:nvSpPr>
        <xdr:cNvPr id="15" name="Rektangel: afrundede hjørner 14">
          <a:extLst>
            <a:ext uri="{FF2B5EF4-FFF2-40B4-BE49-F238E27FC236}">
              <a16:creationId xmlns:a16="http://schemas.microsoft.com/office/drawing/2014/main" id="{124C47A4-F253-4F62-AEC4-15977633D37D}"/>
            </a:ext>
          </a:extLst>
        </xdr:cNvPr>
        <xdr:cNvSpPr/>
      </xdr:nvSpPr>
      <xdr:spPr>
        <a:xfrm>
          <a:off x="9167812" y="7508080"/>
          <a:ext cx="4252913" cy="2909889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  <a:p>
          <a:pPr algn="l"/>
          <a:endParaRPr lang="da-DK" sz="1100"/>
        </a:p>
      </xdr:txBody>
    </xdr:sp>
    <xdr:clientData/>
  </xdr:twoCellAnchor>
  <xdr:twoCellAnchor>
    <xdr:from>
      <xdr:col>16</xdr:col>
      <xdr:colOff>365919</xdr:colOff>
      <xdr:row>31</xdr:row>
      <xdr:rowOff>79375</xdr:rowOff>
    </xdr:from>
    <xdr:to>
      <xdr:col>22</xdr:col>
      <xdr:colOff>565944</xdr:colOff>
      <xdr:row>41</xdr:row>
      <xdr:rowOff>150813</xdr:rowOff>
    </xdr:to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A589CB80-B28E-46D5-80B1-1F6B9DA52E77}"/>
            </a:ext>
          </a:extLst>
        </xdr:cNvPr>
        <xdr:cNvSpPr txBox="1"/>
      </xdr:nvSpPr>
      <xdr:spPr>
        <a:xfrm>
          <a:off x="9922669" y="6985000"/>
          <a:ext cx="4057650" cy="213518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400" b="1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Målsætning - LAV(Baseline):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For at opnå LAV(Baseline) skal et produktionsteam: 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• Sørg for, at 50% af alle materialer kommer fra genbrugte eller genanvendte kilder 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• Sørg for, at 65% af dem går videre til fremtidige liv gennem opbevaring eller genbrug 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• Undgå skadelige og ikkebæredygtige materialer 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• Kør tekniske systemer bæredygtigt 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• Reducer rejser og leverancer </a:t>
          </a:r>
          <a:r>
            <a:rPr lang="da-DK" sz="140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 </a:t>
          </a:r>
          <a:endParaRPr lang="da-DK" sz="1400">
            <a:effectLst/>
            <a:latin typeface="Georgia" panose="02040502050405020303" pitchFamily="18" charset="0"/>
          </a:endParaRPr>
        </a:p>
        <a:p>
          <a:endParaRPr lang="da-DK" sz="1100"/>
        </a:p>
      </xdr:txBody>
    </xdr:sp>
    <xdr:clientData/>
  </xdr:twoCellAnchor>
  <xdr:twoCellAnchor>
    <xdr:from>
      <xdr:col>16</xdr:col>
      <xdr:colOff>47625</xdr:colOff>
      <xdr:row>27</xdr:row>
      <xdr:rowOff>135731</xdr:rowOff>
    </xdr:from>
    <xdr:to>
      <xdr:col>23</xdr:col>
      <xdr:colOff>47625</xdr:colOff>
      <xdr:row>29</xdr:row>
      <xdr:rowOff>154781</xdr:rowOff>
    </xdr:to>
    <xdr:sp macro="" textlink="">
      <xdr:nvSpPr>
        <xdr:cNvPr id="6" name="Rektangel: afrundede hjørner 5">
          <a:extLst>
            <a:ext uri="{FF2B5EF4-FFF2-40B4-BE49-F238E27FC236}">
              <a16:creationId xmlns:a16="http://schemas.microsoft.com/office/drawing/2014/main" id="{1C530E44-EC6C-4140-80A6-C886C5F6E49C}"/>
            </a:ext>
          </a:extLst>
        </xdr:cNvPr>
        <xdr:cNvSpPr/>
      </xdr:nvSpPr>
      <xdr:spPr>
        <a:xfrm>
          <a:off x="9144000" y="6981825"/>
          <a:ext cx="4250531" cy="447675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a-DK" sz="2000">
              <a:solidFill>
                <a:schemeClr val="accent6">
                  <a:lumMod val="50000"/>
                </a:schemeClr>
              </a:solidFill>
              <a:latin typeface="Georgia" panose="02040502050405020303" pitchFamily="18" charset="0"/>
            </a:rPr>
            <a:t>                 Estimeret</a:t>
          </a:r>
          <a:r>
            <a:rPr lang="da-DK" sz="2000" baseline="0">
              <a:solidFill>
                <a:schemeClr val="accent6">
                  <a:lumMod val="50000"/>
                </a:schemeClr>
              </a:solidFill>
              <a:latin typeface="Georgia" panose="02040502050405020303" pitchFamily="18" charset="0"/>
            </a:rPr>
            <a:t> grøn profil</a:t>
          </a:r>
          <a:endParaRPr lang="da-DK" sz="2000">
            <a:solidFill>
              <a:schemeClr val="accent6">
                <a:lumMod val="50000"/>
              </a:schemeClr>
            </a:solidFill>
            <a:latin typeface="Georgia" panose="02040502050405020303" pitchFamily="18" charset="0"/>
          </a:endParaRPr>
        </a:p>
      </xdr:txBody>
    </xdr:sp>
    <xdr:clientData/>
  </xdr:twoCellAnchor>
  <xdr:twoCellAnchor>
    <xdr:from>
      <xdr:col>4</xdr:col>
      <xdr:colOff>1357312</xdr:colOff>
      <xdr:row>9</xdr:row>
      <xdr:rowOff>47625</xdr:rowOff>
    </xdr:from>
    <xdr:to>
      <xdr:col>4</xdr:col>
      <xdr:colOff>1357312</xdr:colOff>
      <xdr:row>26</xdr:row>
      <xdr:rowOff>738187</xdr:rowOff>
    </xdr:to>
    <xdr:cxnSp macro="">
      <xdr:nvCxnSpPr>
        <xdr:cNvPr id="8" name="Lige forbindelse 7">
          <a:extLst>
            <a:ext uri="{FF2B5EF4-FFF2-40B4-BE49-F238E27FC236}">
              <a16:creationId xmlns:a16="http://schemas.microsoft.com/office/drawing/2014/main" id="{CBE6F9FE-9FBC-F7D6-5F09-7A41DC26A908}"/>
            </a:ext>
          </a:extLst>
        </xdr:cNvPr>
        <xdr:cNvCxnSpPr/>
      </xdr:nvCxnSpPr>
      <xdr:spPr>
        <a:xfrm>
          <a:off x="6250781" y="2750344"/>
          <a:ext cx="0" cy="4488656"/>
        </a:xfrm>
        <a:prstGeom prst="line">
          <a:avLst/>
        </a:prstGeom>
        <a:ln w="38100">
          <a:prstDash val="sysDash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2008979</xdr:colOff>
      <xdr:row>7</xdr:row>
      <xdr:rowOff>57151</xdr:rowOff>
    </xdr:from>
    <xdr:to>
      <xdr:col>9</xdr:col>
      <xdr:colOff>1005680</xdr:colOff>
      <xdr:row>17</xdr:row>
      <xdr:rowOff>68262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8392CF13-4823-4F77-AD7E-9025297E03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23813</xdr:colOff>
      <xdr:row>7</xdr:row>
      <xdr:rowOff>4761</xdr:rowOff>
    </xdr:from>
    <xdr:to>
      <xdr:col>26</xdr:col>
      <xdr:colOff>26194</xdr:colOff>
      <xdr:row>27</xdr:row>
      <xdr:rowOff>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5B15D680-4095-491C-ABD7-4ADA0A70E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11907</xdr:colOff>
      <xdr:row>21</xdr:row>
      <xdr:rowOff>119062</xdr:rowOff>
    </xdr:from>
    <xdr:to>
      <xdr:col>4</xdr:col>
      <xdr:colOff>726282</xdr:colOff>
      <xdr:row>26</xdr:row>
      <xdr:rowOff>95251</xdr:rowOff>
    </xdr:to>
    <xdr:sp macro="" textlink="">
      <xdr:nvSpPr>
        <xdr:cNvPr id="4" name="Billedforklaring: nedadgående pil 3">
          <a:extLst>
            <a:ext uri="{FF2B5EF4-FFF2-40B4-BE49-F238E27FC236}">
              <a16:creationId xmlns:a16="http://schemas.microsoft.com/office/drawing/2014/main" id="{AFC94640-DAF2-4185-B53A-61626882F310}"/>
            </a:ext>
          </a:extLst>
        </xdr:cNvPr>
        <xdr:cNvSpPr/>
      </xdr:nvSpPr>
      <xdr:spPr>
        <a:xfrm>
          <a:off x="2750345" y="4833937"/>
          <a:ext cx="714375" cy="1131095"/>
        </a:xfrm>
        <a:prstGeom prst="downArrowCallout">
          <a:avLst>
            <a:gd name="adj1" fmla="val 25000"/>
            <a:gd name="adj2" fmla="val 25000"/>
            <a:gd name="adj3" fmla="val 33000"/>
            <a:gd name="adj4" fmla="val 62553"/>
          </a:avLst>
        </a:prstGeom>
        <a:solidFill>
          <a:srgbClr val="FFDDF1"/>
        </a:solidFill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a-DK" sz="1100">
              <a:solidFill>
                <a:srgbClr val="FF0000"/>
              </a:solidFill>
            </a:rPr>
            <a:t>Udfyldes med ANTAL</a:t>
          </a:r>
        </a:p>
      </xdr:txBody>
    </xdr:sp>
    <xdr:clientData/>
  </xdr:twoCellAnchor>
  <xdr:twoCellAnchor>
    <xdr:from>
      <xdr:col>11</xdr:col>
      <xdr:colOff>0</xdr:colOff>
      <xdr:row>1</xdr:row>
      <xdr:rowOff>0</xdr:rowOff>
    </xdr:from>
    <xdr:to>
      <xdr:col>11</xdr:col>
      <xdr:colOff>464344</xdr:colOff>
      <xdr:row>1</xdr:row>
      <xdr:rowOff>255984</xdr:rowOff>
    </xdr:to>
    <xdr:sp macro="" textlink="">
      <xdr:nvSpPr>
        <xdr:cNvPr id="9" name="Ellipse 8">
          <a:extLst>
            <a:ext uri="{FF2B5EF4-FFF2-40B4-BE49-F238E27FC236}">
              <a16:creationId xmlns:a16="http://schemas.microsoft.com/office/drawing/2014/main" id="{EFB80F81-8321-462C-9635-7AE739D1F143}"/>
            </a:ext>
          </a:extLst>
        </xdr:cNvPr>
        <xdr:cNvSpPr/>
      </xdr:nvSpPr>
      <xdr:spPr>
        <a:xfrm>
          <a:off x="9020175" y="200025"/>
          <a:ext cx="0" cy="255984"/>
        </a:xfrm>
        <a:prstGeom prst="ellipse">
          <a:avLst/>
        </a:prstGeom>
        <a:solidFill>
          <a:schemeClr val="accent6">
            <a:lumMod val="20000"/>
            <a:lumOff val="80000"/>
          </a:schemeClr>
        </a:solidFill>
        <a:ln w="317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18</xdr:col>
      <xdr:colOff>35718</xdr:colOff>
      <xdr:row>30</xdr:row>
      <xdr:rowOff>221455</xdr:rowOff>
    </xdr:from>
    <xdr:to>
      <xdr:col>25</xdr:col>
      <xdr:colOff>442912</xdr:colOff>
      <xdr:row>48</xdr:row>
      <xdr:rowOff>11906</xdr:rowOff>
    </xdr:to>
    <xdr:sp macro="" textlink="">
      <xdr:nvSpPr>
        <xdr:cNvPr id="10" name="Rektangel: afrundede hjørner 9">
          <a:extLst>
            <a:ext uri="{FF2B5EF4-FFF2-40B4-BE49-F238E27FC236}">
              <a16:creationId xmlns:a16="http://schemas.microsoft.com/office/drawing/2014/main" id="{6B6C0E52-587C-4A56-BF2D-35F541B8B848}"/>
            </a:ext>
          </a:extLst>
        </xdr:cNvPr>
        <xdr:cNvSpPr/>
      </xdr:nvSpPr>
      <xdr:spPr>
        <a:xfrm>
          <a:off x="10406062" y="8555830"/>
          <a:ext cx="3502819" cy="4362451"/>
        </a:xfrm>
        <a:prstGeom prst="roundRect">
          <a:avLst/>
        </a:prstGeom>
        <a:solidFill>
          <a:srgbClr val="FFDDF1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  <a:p>
          <a:pPr algn="l"/>
          <a:endParaRPr lang="da-DK" sz="1100"/>
        </a:p>
      </xdr:txBody>
    </xdr:sp>
    <xdr:clientData/>
  </xdr:twoCellAnchor>
  <xdr:twoCellAnchor>
    <xdr:from>
      <xdr:col>19</xdr:col>
      <xdr:colOff>153989</xdr:colOff>
      <xdr:row>31</xdr:row>
      <xdr:rowOff>187327</xdr:rowOff>
    </xdr:from>
    <xdr:to>
      <xdr:col>25</xdr:col>
      <xdr:colOff>344489</xdr:colOff>
      <xdr:row>45</xdr:row>
      <xdr:rowOff>142876</xdr:rowOff>
    </xdr:to>
    <xdr:sp macro="" textlink="">
      <xdr:nvSpPr>
        <xdr:cNvPr id="11" name="Tekstfelt 10">
          <a:extLst>
            <a:ext uri="{FF2B5EF4-FFF2-40B4-BE49-F238E27FC236}">
              <a16:creationId xmlns:a16="http://schemas.microsoft.com/office/drawing/2014/main" id="{62EB8621-5FB7-4CC0-9009-E07B4BF94DE0}"/>
            </a:ext>
          </a:extLst>
        </xdr:cNvPr>
        <xdr:cNvSpPr txBox="1"/>
      </xdr:nvSpPr>
      <xdr:spPr>
        <a:xfrm>
          <a:off x="10619583" y="8795546"/>
          <a:ext cx="3190875" cy="3610768"/>
        </a:xfrm>
        <a:prstGeom prst="rect">
          <a:avLst/>
        </a:prstGeom>
        <a:solidFill>
          <a:srgbClr val="FFDDF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400" b="1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Målsætning - LAV(Baseline):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For at opnå LAV(Baseline) skal et produktionsteam: 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• Sørg for, at 50% af alle materialer kommer fra genbrugte eller genanvendte kilder 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• Sørg for, at 65% af dem går videre til fremtidige liv gennem opbevaring eller genbrug 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• Undgå skadelige og ikkebæredygtige materialer 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• Kør tekniske systemer bæredygtigt </a:t>
          </a:r>
          <a:b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• Reducer rejser og leverancer </a:t>
          </a:r>
          <a:r>
            <a:rPr lang="da-DK" sz="1400">
              <a:solidFill>
                <a:schemeClr val="dk1"/>
              </a:solidFill>
              <a:effectLst/>
              <a:latin typeface="Georgia" panose="02040502050405020303" pitchFamily="18" charset="0"/>
              <a:ea typeface="+mn-ea"/>
              <a:cs typeface="+mn-cs"/>
            </a:rPr>
            <a:t> </a:t>
          </a:r>
          <a:endParaRPr lang="da-DK" sz="1400">
            <a:effectLst/>
            <a:latin typeface="Georgia" panose="02040502050405020303" pitchFamily="18" charset="0"/>
          </a:endParaRPr>
        </a:p>
        <a:p>
          <a:endParaRPr lang="da-DK" sz="1100"/>
        </a:p>
      </xdr:txBody>
    </xdr:sp>
    <xdr:clientData/>
  </xdr:twoCellAnchor>
  <xdr:twoCellAnchor>
    <xdr:from>
      <xdr:col>18</xdr:col>
      <xdr:colOff>47625</xdr:colOff>
      <xdr:row>27</xdr:row>
      <xdr:rowOff>111919</xdr:rowOff>
    </xdr:from>
    <xdr:to>
      <xdr:col>25</xdr:col>
      <xdr:colOff>452437</xdr:colOff>
      <xdr:row>30</xdr:row>
      <xdr:rowOff>130969</xdr:rowOff>
    </xdr:to>
    <xdr:sp macro="" textlink="">
      <xdr:nvSpPr>
        <xdr:cNvPr id="12" name="Rektangel: afrundede hjørner 11">
          <a:extLst>
            <a:ext uri="{FF2B5EF4-FFF2-40B4-BE49-F238E27FC236}">
              <a16:creationId xmlns:a16="http://schemas.microsoft.com/office/drawing/2014/main" id="{3CFEA69F-A883-4132-A2B8-40336926839A}"/>
            </a:ext>
          </a:extLst>
        </xdr:cNvPr>
        <xdr:cNvSpPr/>
      </xdr:nvSpPr>
      <xdr:spPr>
        <a:xfrm>
          <a:off x="10417969" y="6255544"/>
          <a:ext cx="3500437" cy="840581"/>
        </a:xfrm>
        <a:prstGeom prst="roundRect">
          <a:avLst/>
        </a:prstGeom>
        <a:solidFill>
          <a:srgbClr val="FFDDF1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a-DK" sz="2000">
              <a:solidFill>
                <a:schemeClr val="accent6">
                  <a:lumMod val="50000"/>
                </a:schemeClr>
              </a:solidFill>
              <a:latin typeface="Georgia" panose="02040502050405020303" pitchFamily="18" charset="0"/>
            </a:rPr>
            <a:t>        Estimeret</a:t>
          </a:r>
          <a:r>
            <a:rPr lang="da-DK" sz="2000" baseline="0">
              <a:solidFill>
                <a:schemeClr val="accent6">
                  <a:lumMod val="50000"/>
                </a:schemeClr>
              </a:solidFill>
              <a:latin typeface="Georgia" panose="02040502050405020303" pitchFamily="18" charset="0"/>
            </a:rPr>
            <a:t> grøn profil</a:t>
          </a:r>
          <a:endParaRPr lang="da-DK" sz="2000">
            <a:solidFill>
              <a:schemeClr val="accent6">
                <a:lumMod val="50000"/>
              </a:schemeClr>
            </a:solidFill>
            <a:latin typeface="Georgia" panose="02040502050405020303" pitchFamily="18" charset="0"/>
          </a:endParaRPr>
        </a:p>
      </xdr:txBody>
    </xdr:sp>
    <xdr:clientData/>
  </xdr:twoCellAnchor>
  <xdr:twoCellAnchor>
    <xdr:from>
      <xdr:col>7</xdr:col>
      <xdr:colOff>1019175</xdr:colOff>
      <xdr:row>9</xdr:row>
      <xdr:rowOff>23812</xdr:rowOff>
    </xdr:from>
    <xdr:to>
      <xdr:col>7</xdr:col>
      <xdr:colOff>1019175</xdr:colOff>
      <xdr:row>26</xdr:row>
      <xdr:rowOff>380999</xdr:rowOff>
    </xdr:to>
    <xdr:cxnSp macro="">
      <xdr:nvCxnSpPr>
        <xdr:cNvPr id="14" name="Lige forbindelse 13">
          <a:extLst>
            <a:ext uri="{FF2B5EF4-FFF2-40B4-BE49-F238E27FC236}">
              <a16:creationId xmlns:a16="http://schemas.microsoft.com/office/drawing/2014/main" id="{7EF531E9-E59D-428C-AC0B-52199D668D2A}"/>
            </a:ext>
          </a:extLst>
        </xdr:cNvPr>
        <xdr:cNvCxnSpPr/>
      </xdr:nvCxnSpPr>
      <xdr:spPr>
        <a:xfrm>
          <a:off x="8281988" y="1905000"/>
          <a:ext cx="0" cy="4214812"/>
        </a:xfrm>
        <a:prstGeom prst="line">
          <a:avLst/>
        </a:prstGeom>
        <a:ln w="38100">
          <a:prstDash val="sysDash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130970</xdr:colOff>
      <xdr:row>20</xdr:row>
      <xdr:rowOff>139701</xdr:rowOff>
    </xdr:from>
    <xdr:to>
      <xdr:col>2</xdr:col>
      <xdr:colOff>1997956</xdr:colOff>
      <xdr:row>25</xdr:row>
      <xdr:rowOff>95250</xdr:rowOff>
    </xdr:to>
    <xdr:pic>
      <xdr:nvPicPr>
        <xdr:cNvPr id="17" name="Billede 16">
          <a:extLst>
            <a:ext uri="{FF2B5EF4-FFF2-40B4-BE49-F238E27FC236}">
              <a16:creationId xmlns:a16="http://schemas.microsoft.com/office/drawing/2014/main" id="{76FD7372-B8C4-543C-3B9D-730D87BA5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73908" y="4294982"/>
          <a:ext cx="3057611" cy="142001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367393</xdr:colOff>
      <xdr:row>8</xdr:row>
      <xdr:rowOff>136072</xdr:rowOff>
    </xdr:from>
    <xdr:to>
      <xdr:col>7</xdr:col>
      <xdr:colOff>43997</xdr:colOff>
      <xdr:row>13</xdr:row>
      <xdr:rowOff>36807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826C72C6-4F3A-6AD3-4C40-23DA8BB61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54286" y="2258786"/>
          <a:ext cx="2547711" cy="11798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40480</xdr:colOff>
      <xdr:row>9</xdr:row>
      <xdr:rowOff>9526</xdr:rowOff>
    </xdr:from>
    <xdr:to>
      <xdr:col>15</xdr:col>
      <xdr:colOff>21431</xdr:colOff>
      <xdr:row>18</xdr:row>
      <xdr:rowOff>80168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43E76C3-1824-47D2-8437-206FA2F993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23813</xdr:colOff>
      <xdr:row>8</xdr:row>
      <xdr:rowOff>4761</xdr:rowOff>
    </xdr:from>
    <xdr:to>
      <xdr:col>23</xdr:col>
      <xdr:colOff>26194</xdr:colOff>
      <xdr:row>28</xdr:row>
      <xdr:rowOff>4762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AB28ADF8-726F-40E6-AFD5-54EF74D1FB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114300</xdr:colOff>
      <xdr:row>26</xdr:row>
      <xdr:rowOff>38100</xdr:rowOff>
    </xdr:from>
    <xdr:to>
      <xdr:col>2</xdr:col>
      <xdr:colOff>904875</xdr:colOff>
      <xdr:row>27</xdr:row>
      <xdr:rowOff>238124</xdr:rowOff>
    </xdr:to>
    <xdr:sp macro="" textlink="">
      <xdr:nvSpPr>
        <xdr:cNvPr id="4" name="Billedforklaring: nedadgående pil 3">
          <a:extLst>
            <a:ext uri="{FF2B5EF4-FFF2-40B4-BE49-F238E27FC236}">
              <a16:creationId xmlns:a16="http://schemas.microsoft.com/office/drawing/2014/main" id="{77E2B331-11CC-4C8F-8E77-56A874AA3D92}"/>
            </a:ext>
          </a:extLst>
        </xdr:cNvPr>
        <xdr:cNvSpPr/>
      </xdr:nvSpPr>
      <xdr:spPr>
        <a:xfrm>
          <a:off x="2276475" y="5438775"/>
          <a:ext cx="790575" cy="400049"/>
        </a:xfrm>
        <a:prstGeom prst="downArrowCallout">
          <a:avLst>
            <a:gd name="adj1" fmla="val 25000"/>
            <a:gd name="adj2" fmla="val 25000"/>
            <a:gd name="adj3" fmla="val 25000"/>
            <a:gd name="adj4" fmla="val 62553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a-DK" sz="1100">
              <a:solidFill>
                <a:srgbClr val="FF0000"/>
              </a:solidFill>
            </a:rPr>
            <a:t>Vægt </a:t>
          </a:r>
        </a:p>
        <a:p>
          <a:pPr algn="ctr"/>
          <a:r>
            <a:rPr lang="da-DK" sz="1100">
              <a:solidFill>
                <a:srgbClr val="FF0000"/>
              </a:solidFill>
            </a:rPr>
            <a:t>udfyldes</a:t>
          </a:r>
        </a:p>
      </xdr:txBody>
    </xdr:sp>
    <xdr:clientData/>
  </xdr:twoCellAnchor>
  <xdr:twoCellAnchor>
    <xdr:from>
      <xdr:col>3</xdr:col>
      <xdr:colOff>142875</xdr:colOff>
      <xdr:row>26</xdr:row>
      <xdr:rowOff>38100</xdr:rowOff>
    </xdr:from>
    <xdr:to>
      <xdr:col>3</xdr:col>
      <xdr:colOff>933450</xdr:colOff>
      <xdr:row>27</xdr:row>
      <xdr:rowOff>238124</xdr:rowOff>
    </xdr:to>
    <xdr:sp macro="" textlink="">
      <xdr:nvSpPr>
        <xdr:cNvPr id="5" name="Billedforklaring: nedadgående pil 4">
          <a:extLst>
            <a:ext uri="{FF2B5EF4-FFF2-40B4-BE49-F238E27FC236}">
              <a16:creationId xmlns:a16="http://schemas.microsoft.com/office/drawing/2014/main" id="{821A938E-D730-4DAB-8B3A-3037664F2619}"/>
            </a:ext>
          </a:extLst>
        </xdr:cNvPr>
        <xdr:cNvSpPr/>
      </xdr:nvSpPr>
      <xdr:spPr>
        <a:xfrm>
          <a:off x="3676650" y="5438775"/>
          <a:ext cx="790575" cy="400049"/>
        </a:xfrm>
        <a:prstGeom prst="downArrowCallout">
          <a:avLst>
            <a:gd name="adj1" fmla="val 25000"/>
            <a:gd name="adj2" fmla="val 25000"/>
            <a:gd name="adj3" fmla="val 25000"/>
            <a:gd name="adj4" fmla="val 62553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a-DK" sz="1100">
              <a:solidFill>
                <a:srgbClr val="FF0000"/>
              </a:solidFill>
            </a:rPr>
            <a:t>Vægt</a:t>
          </a:r>
        </a:p>
        <a:p>
          <a:pPr algn="ctr"/>
          <a:r>
            <a:rPr lang="da-DK" sz="1100">
              <a:solidFill>
                <a:srgbClr val="FF0000"/>
              </a:solidFill>
            </a:rPr>
            <a:t>udfyldes</a:t>
          </a:r>
        </a:p>
      </xdr:txBody>
    </xdr:sp>
    <xdr:clientData/>
  </xdr:twoCellAnchor>
  <xdr:twoCellAnchor>
    <xdr:from>
      <xdr:col>4</xdr:col>
      <xdr:colOff>171450</xdr:colOff>
      <xdr:row>26</xdr:row>
      <xdr:rowOff>38100</xdr:rowOff>
    </xdr:from>
    <xdr:to>
      <xdr:col>4</xdr:col>
      <xdr:colOff>962025</xdr:colOff>
      <xdr:row>27</xdr:row>
      <xdr:rowOff>238124</xdr:rowOff>
    </xdr:to>
    <xdr:sp macro="" textlink="">
      <xdr:nvSpPr>
        <xdr:cNvPr id="6" name="Billedforklaring: nedadgående pil 5">
          <a:extLst>
            <a:ext uri="{FF2B5EF4-FFF2-40B4-BE49-F238E27FC236}">
              <a16:creationId xmlns:a16="http://schemas.microsoft.com/office/drawing/2014/main" id="{2BA01F7F-CA17-435D-AA29-1DB5D3BCFC0A}"/>
            </a:ext>
          </a:extLst>
        </xdr:cNvPr>
        <xdr:cNvSpPr/>
      </xdr:nvSpPr>
      <xdr:spPr>
        <a:xfrm>
          <a:off x="5076825" y="5438775"/>
          <a:ext cx="790575" cy="400049"/>
        </a:xfrm>
        <a:prstGeom prst="downArrowCallout">
          <a:avLst>
            <a:gd name="adj1" fmla="val 25000"/>
            <a:gd name="adj2" fmla="val 25000"/>
            <a:gd name="adj3" fmla="val 25000"/>
            <a:gd name="adj4" fmla="val 62553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a-DK" sz="1100">
              <a:solidFill>
                <a:srgbClr val="FF0000"/>
              </a:solidFill>
            </a:rPr>
            <a:t>Vægt</a:t>
          </a:r>
          <a:r>
            <a:rPr lang="da-DK" sz="1100" baseline="0">
              <a:solidFill>
                <a:srgbClr val="FF0000"/>
              </a:solidFill>
            </a:rPr>
            <a:t> u</a:t>
          </a:r>
          <a:r>
            <a:rPr lang="da-DK" sz="1100">
              <a:solidFill>
                <a:srgbClr val="FF0000"/>
              </a:solidFill>
            </a:rPr>
            <a:t>dfyldes</a:t>
          </a:r>
        </a:p>
      </xdr:txBody>
    </xdr:sp>
    <xdr:clientData/>
  </xdr:twoCellAnchor>
  <xdr:twoCellAnchor>
    <xdr:from>
      <xdr:col>5</xdr:col>
      <xdr:colOff>200025</xdr:colOff>
      <xdr:row>26</xdr:row>
      <xdr:rowOff>38100</xdr:rowOff>
    </xdr:from>
    <xdr:to>
      <xdr:col>5</xdr:col>
      <xdr:colOff>990600</xdr:colOff>
      <xdr:row>27</xdr:row>
      <xdr:rowOff>238124</xdr:rowOff>
    </xdr:to>
    <xdr:sp macro="" textlink="">
      <xdr:nvSpPr>
        <xdr:cNvPr id="7" name="Billedforklaring: nedadgående pil 6">
          <a:extLst>
            <a:ext uri="{FF2B5EF4-FFF2-40B4-BE49-F238E27FC236}">
              <a16:creationId xmlns:a16="http://schemas.microsoft.com/office/drawing/2014/main" id="{420B2CA6-86BF-492C-A668-6B2C65F17045}"/>
            </a:ext>
          </a:extLst>
        </xdr:cNvPr>
        <xdr:cNvSpPr/>
      </xdr:nvSpPr>
      <xdr:spPr>
        <a:xfrm>
          <a:off x="6477000" y="5438775"/>
          <a:ext cx="790575" cy="400049"/>
        </a:xfrm>
        <a:prstGeom prst="downArrowCallout">
          <a:avLst>
            <a:gd name="adj1" fmla="val 25000"/>
            <a:gd name="adj2" fmla="val 25000"/>
            <a:gd name="adj3" fmla="val 25000"/>
            <a:gd name="adj4" fmla="val 62553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a-DK" sz="1100">
              <a:solidFill>
                <a:srgbClr val="FF0000"/>
              </a:solidFill>
            </a:rPr>
            <a:t>Vægt udfyldes</a:t>
          </a:r>
        </a:p>
      </xdr:txBody>
    </xdr:sp>
    <xdr:clientData/>
  </xdr:twoCellAnchor>
  <xdr:twoCellAnchor>
    <xdr:from>
      <xdr:col>6</xdr:col>
      <xdr:colOff>339725</xdr:colOff>
      <xdr:row>26</xdr:row>
      <xdr:rowOff>38100</xdr:rowOff>
    </xdr:from>
    <xdr:to>
      <xdr:col>6</xdr:col>
      <xdr:colOff>1130300</xdr:colOff>
      <xdr:row>27</xdr:row>
      <xdr:rowOff>238124</xdr:rowOff>
    </xdr:to>
    <xdr:sp macro="" textlink="">
      <xdr:nvSpPr>
        <xdr:cNvPr id="8" name="Billedforklaring: nedadgående pil 7">
          <a:extLst>
            <a:ext uri="{FF2B5EF4-FFF2-40B4-BE49-F238E27FC236}">
              <a16:creationId xmlns:a16="http://schemas.microsoft.com/office/drawing/2014/main" id="{967805A2-AE90-4014-9FB2-5BE3557AB119}"/>
            </a:ext>
          </a:extLst>
        </xdr:cNvPr>
        <xdr:cNvSpPr/>
      </xdr:nvSpPr>
      <xdr:spPr>
        <a:xfrm>
          <a:off x="7988300" y="5438775"/>
          <a:ext cx="790575" cy="400049"/>
        </a:xfrm>
        <a:prstGeom prst="downArrowCallout">
          <a:avLst>
            <a:gd name="adj1" fmla="val 25000"/>
            <a:gd name="adj2" fmla="val 25000"/>
            <a:gd name="adj3" fmla="val 25000"/>
            <a:gd name="adj4" fmla="val 62553"/>
          </a:avLst>
        </a:prstGeom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da-DK" sz="1100">
              <a:solidFill>
                <a:srgbClr val="FF0000"/>
              </a:solidFill>
            </a:rPr>
            <a:t>Vægt udfyldes</a:t>
          </a:r>
        </a:p>
      </xdr:txBody>
    </xdr:sp>
    <xdr:clientData/>
  </xdr:twoCellAnchor>
  <xdr:twoCellAnchor>
    <xdr:from>
      <xdr:col>8</xdr:col>
      <xdr:colOff>0</xdr:colOff>
      <xdr:row>1</xdr:row>
      <xdr:rowOff>0</xdr:rowOff>
    </xdr:from>
    <xdr:to>
      <xdr:col>8</xdr:col>
      <xdr:colOff>464344</xdr:colOff>
      <xdr:row>1</xdr:row>
      <xdr:rowOff>255984</xdr:rowOff>
    </xdr:to>
    <xdr:sp macro="" textlink="">
      <xdr:nvSpPr>
        <xdr:cNvPr id="9" name="Ellipse 8">
          <a:extLst>
            <a:ext uri="{FF2B5EF4-FFF2-40B4-BE49-F238E27FC236}">
              <a16:creationId xmlns:a16="http://schemas.microsoft.com/office/drawing/2014/main" id="{0B57A578-524E-485D-BB58-03B5E2ABBDF3}"/>
            </a:ext>
          </a:extLst>
        </xdr:cNvPr>
        <xdr:cNvSpPr/>
      </xdr:nvSpPr>
      <xdr:spPr>
        <a:xfrm>
          <a:off x="9020175" y="200025"/>
          <a:ext cx="0" cy="255984"/>
        </a:xfrm>
        <a:prstGeom prst="ellipse">
          <a:avLst/>
        </a:prstGeom>
        <a:solidFill>
          <a:schemeClr val="accent6">
            <a:lumMod val="20000"/>
            <a:lumOff val="80000"/>
          </a:schemeClr>
        </a:solidFill>
        <a:ln w="317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>
    <xdr:from>
      <xdr:col>16</xdr:col>
      <xdr:colOff>71437</xdr:colOff>
      <xdr:row>31</xdr:row>
      <xdr:rowOff>19049</xdr:rowOff>
    </xdr:from>
    <xdr:to>
      <xdr:col>23</xdr:col>
      <xdr:colOff>73819</xdr:colOff>
      <xdr:row>44</xdr:row>
      <xdr:rowOff>142875</xdr:rowOff>
    </xdr:to>
    <xdr:sp macro="" textlink="">
      <xdr:nvSpPr>
        <xdr:cNvPr id="10" name="Rektangel: afrundede hjørner 9">
          <a:extLst>
            <a:ext uri="{FF2B5EF4-FFF2-40B4-BE49-F238E27FC236}">
              <a16:creationId xmlns:a16="http://schemas.microsoft.com/office/drawing/2014/main" id="{9EA00809-9B59-40DC-997C-2B51BCC84940}"/>
            </a:ext>
          </a:extLst>
        </xdr:cNvPr>
        <xdr:cNvSpPr/>
      </xdr:nvSpPr>
      <xdr:spPr>
        <a:xfrm>
          <a:off x="9186862" y="6629399"/>
          <a:ext cx="4269582" cy="2847976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  <a:p>
          <a:pPr algn="l"/>
          <a:endParaRPr lang="da-DK" sz="1100"/>
        </a:p>
      </xdr:txBody>
    </xdr:sp>
    <xdr:clientData/>
  </xdr:twoCellAnchor>
  <xdr:twoCellAnchor>
    <xdr:from>
      <xdr:col>16</xdr:col>
      <xdr:colOff>254794</xdr:colOff>
      <xdr:row>31</xdr:row>
      <xdr:rowOff>95250</xdr:rowOff>
    </xdr:from>
    <xdr:to>
      <xdr:col>22</xdr:col>
      <xdr:colOff>454819</xdr:colOff>
      <xdr:row>43</xdr:row>
      <xdr:rowOff>178594</xdr:rowOff>
    </xdr:to>
    <xdr:sp macro="" textlink="">
      <xdr:nvSpPr>
        <xdr:cNvPr id="11" name="Tekstfelt 10">
          <a:extLst>
            <a:ext uri="{FF2B5EF4-FFF2-40B4-BE49-F238E27FC236}">
              <a16:creationId xmlns:a16="http://schemas.microsoft.com/office/drawing/2014/main" id="{73B3D430-F144-40C1-8E46-64B03A13A40A}"/>
            </a:ext>
          </a:extLst>
        </xdr:cNvPr>
        <xdr:cNvSpPr txBox="1"/>
      </xdr:nvSpPr>
      <xdr:spPr>
        <a:xfrm>
          <a:off x="9370219" y="6705600"/>
          <a:ext cx="3857625" cy="2597944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Målsætning - LAV(Baseline):</a:t>
          </a:r>
          <a:b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at opnå LAV(Baseline) skal et produktionsteam: </a:t>
          </a:r>
          <a:b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 Sørg for, at 50% af alle materialer kommer fra genbrugte eller genanvendte kilder </a:t>
          </a:r>
          <a:b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 Sørg for, at 65% af dem går videre til fremtidige liv gennem opbevaring eller genbrug </a:t>
          </a:r>
          <a:b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 Undgå skadelige og ikkebæredygtige materialer </a:t>
          </a:r>
          <a:b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 Kør tekniske systemer bæredygtigt </a:t>
          </a:r>
          <a:b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da-DK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 Reducer rejser og leverancer </a:t>
          </a:r>
          <a:r>
            <a:rPr lang="da-DK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da-DK" sz="1400">
            <a:effectLst/>
          </a:endParaRPr>
        </a:p>
        <a:p>
          <a:endParaRPr lang="da-DK" sz="1100"/>
        </a:p>
      </xdr:txBody>
    </xdr:sp>
    <xdr:clientData/>
  </xdr:twoCellAnchor>
  <xdr:twoCellAnchor>
    <xdr:from>
      <xdr:col>16</xdr:col>
      <xdr:colOff>47625</xdr:colOff>
      <xdr:row>28</xdr:row>
      <xdr:rowOff>135731</xdr:rowOff>
    </xdr:from>
    <xdr:to>
      <xdr:col>23</xdr:col>
      <xdr:colOff>47625</xdr:colOff>
      <xdr:row>30</xdr:row>
      <xdr:rowOff>154781</xdr:rowOff>
    </xdr:to>
    <xdr:sp macro="" textlink="">
      <xdr:nvSpPr>
        <xdr:cNvPr id="12" name="Rektangel: afrundede hjørner 11">
          <a:extLst>
            <a:ext uri="{FF2B5EF4-FFF2-40B4-BE49-F238E27FC236}">
              <a16:creationId xmlns:a16="http://schemas.microsoft.com/office/drawing/2014/main" id="{D387C251-7297-459F-B367-03B9F671E6BA}"/>
            </a:ext>
          </a:extLst>
        </xdr:cNvPr>
        <xdr:cNvSpPr/>
      </xdr:nvSpPr>
      <xdr:spPr>
        <a:xfrm>
          <a:off x="9163050" y="6117431"/>
          <a:ext cx="4267200" cy="438150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a-DK" sz="2000">
              <a:solidFill>
                <a:schemeClr val="accent6">
                  <a:lumMod val="50000"/>
                </a:schemeClr>
              </a:solidFill>
            </a:rPr>
            <a:t>                 Estimeret</a:t>
          </a:r>
          <a:r>
            <a:rPr lang="da-DK" sz="2000" baseline="0">
              <a:solidFill>
                <a:schemeClr val="accent6">
                  <a:lumMod val="50000"/>
                </a:schemeClr>
              </a:solidFill>
            </a:rPr>
            <a:t> grøn profil</a:t>
          </a:r>
          <a:endParaRPr lang="da-DK" sz="2000">
            <a:solidFill>
              <a:schemeClr val="accent6">
                <a:lumMod val="50000"/>
              </a:schemeClr>
            </a:solidFill>
          </a:endParaRPr>
        </a:p>
      </xdr:txBody>
    </xdr:sp>
    <xdr:clientData/>
  </xdr:twoCellAnchor>
  <xdr:twoCellAnchor>
    <xdr:from>
      <xdr:col>4</xdr:col>
      <xdr:colOff>1357312</xdr:colOff>
      <xdr:row>10</xdr:row>
      <xdr:rowOff>47625</xdr:rowOff>
    </xdr:from>
    <xdr:to>
      <xdr:col>4</xdr:col>
      <xdr:colOff>1357312</xdr:colOff>
      <xdr:row>27</xdr:row>
      <xdr:rowOff>738187</xdr:rowOff>
    </xdr:to>
    <xdr:cxnSp macro="">
      <xdr:nvCxnSpPr>
        <xdr:cNvPr id="13" name="Lige forbindelse 12">
          <a:extLst>
            <a:ext uri="{FF2B5EF4-FFF2-40B4-BE49-F238E27FC236}">
              <a16:creationId xmlns:a16="http://schemas.microsoft.com/office/drawing/2014/main" id="{C333ECD9-F071-4C8A-B3D9-458F258BED2A}"/>
            </a:ext>
          </a:extLst>
        </xdr:cNvPr>
        <xdr:cNvCxnSpPr/>
      </xdr:nvCxnSpPr>
      <xdr:spPr>
        <a:xfrm>
          <a:off x="6262687" y="1924050"/>
          <a:ext cx="0" cy="4062412"/>
        </a:xfrm>
        <a:prstGeom prst="line">
          <a:avLst/>
        </a:prstGeom>
        <a:ln w="38100">
          <a:prstDash val="sysDash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DF1BF21-63BE-49AA-8D8B-F465EBADB156}" name="Tabel8" displayName="Tabel8" ref="B28:O48" headerRowCount="0" totalsRowShown="0" headerRowDxfId="139" dataDxfId="138">
  <tableColumns count="14">
    <tableColumn id="1" xr3:uid="{4D943314-1A84-4A06-90E0-02DE7CE797B9}" name="Kolonne1" headerRowDxfId="137" dataDxfId="136"/>
    <tableColumn id="2" xr3:uid="{94F3F50C-C6DD-48D0-A95E-0F5E18ECEAD6}" name="Kolonne2" headerRowDxfId="135" dataDxfId="134"/>
    <tableColumn id="3" xr3:uid="{977136CD-8956-45F0-A45B-454AA9F63683}" name="Kolonne3" headerRowDxfId="133" dataDxfId="132"/>
    <tableColumn id="4" xr3:uid="{E3DB8CF5-19D5-4EC0-8A58-9D0A867B6A60}" name="Kolonne4" headerRowDxfId="131" dataDxfId="130"/>
    <tableColumn id="5" xr3:uid="{BE59CD9C-20EE-47F0-8CA0-28249882D4FA}" name="Kolonne5" headerRowDxfId="129" dataDxfId="128"/>
    <tableColumn id="16" xr3:uid="{0B144801-72BF-480A-9CC8-E3BDC80C9AFA}" name="Kolonne14" headerRowDxfId="127" dataDxfId="126"/>
    <tableColumn id="6" xr3:uid="{D0852132-66F0-4420-9016-73B984474389}" name="Kolonne6" headerRowDxfId="125" dataDxfId="124"/>
    <tableColumn id="7" xr3:uid="{E7685950-D220-475C-A02B-A52A41BA3390}" name="Kolonne7" headerRowDxfId="123" dataDxfId="122"/>
    <tableColumn id="8" xr3:uid="{258C7F49-C2AE-42FB-A856-CB95FB10662B}" name="Kolonne8" headerRowDxfId="121" dataDxfId="120"/>
    <tableColumn id="9" xr3:uid="{101562FF-A213-4A54-BE09-EA7B06805537}" name="Kolonne9" headerRowDxfId="119" dataDxfId="118"/>
    <tableColumn id="10" xr3:uid="{579180A5-A735-4A9A-9F7A-2353309ECCF8}" name="Kolonne10" headerRowDxfId="117" dataDxfId="116"/>
    <tableColumn id="11" xr3:uid="{AA1D49D3-78D9-4E63-8F85-B4CA08338B3A}" name="Kolonne11" headerRowDxfId="115" dataDxfId="114"/>
    <tableColumn id="12" xr3:uid="{40E98EB0-017D-4636-9A88-27C6B54204D4}" name="Kolonne12" headerRowDxfId="113" dataDxfId="112"/>
    <tableColumn id="13" xr3:uid="{1F5CDA84-9F12-473F-9DF8-CD6C761D1FF9}" name="Kolonne13" headerRowDxfId="111" dataDxfId="11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4B7E97-0127-4521-9A7D-FE6D259343EA}" name="Tabel82" displayName="Tabel82" ref="E28:R42" headerRowCount="0" totalsRowShown="0" headerRowDxfId="99" dataDxfId="98">
  <tableColumns count="14">
    <tableColumn id="1" xr3:uid="{30A9EEE2-5193-4B86-8087-83550CAC1269}" name="Kolonne1" headerRowDxfId="97" dataDxfId="96"/>
    <tableColumn id="2" xr3:uid="{E75C4F32-23C2-41D8-9287-B7A998843653}" name="Kolonne2" headerRowDxfId="95" dataDxfId="94">
      <calculatedColumnFormula>IF(Tabel82[[#This Row],[Kolonne1]]&gt;0,E28*D28,"")</calculatedColumnFormula>
    </tableColumn>
    <tableColumn id="3" xr3:uid="{3ED12353-96EE-40AC-97CA-DA467A1584B8}" name="Kolonne3" headerRowDxfId="93" dataDxfId="92"/>
    <tableColumn id="4" xr3:uid="{71834AE5-DA09-4450-8632-2F4DE314CE51}" name="Kolonne4" headerRowDxfId="91" dataDxfId="90"/>
    <tableColumn id="5" xr3:uid="{3E0FF789-D8B9-476A-8593-C81BFBBA402E}" name="Kolonne5" headerRowDxfId="89" dataDxfId="88"/>
    <tableColumn id="16" xr3:uid="{77D433CA-2148-4D2E-92D5-1E6F7B8F7A17}" name="Kolonne14" headerRowDxfId="87" dataDxfId="86"/>
    <tableColumn id="6" xr3:uid="{1F1577F3-DFCF-4651-A646-5616A80A6EEA}" name="Kolonne6" headerRowDxfId="85" dataDxfId="84"/>
    <tableColumn id="7" xr3:uid="{19ED2D57-6D08-48A2-8FFB-56E5566323E9}" name="Kolonne7" headerRowDxfId="83" dataDxfId="82"/>
    <tableColumn id="8" xr3:uid="{D3162BAB-45B9-456C-A3D0-D79610F23A90}" name="Kolonne8" headerRowDxfId="81" dataDxfId="80"/>
    <tableColumn id="9" xr3:uid="{B0FBA0AB-016A-46B6-A068-A0715C5C7107}" name="Kolonne9" headerRowDxfId="79" dataDxfId="78"/>
    <tableColumn id="10" xr3:uid="{E6BFCAF1-2B00-403C-BDF8-0889CBFED240}" name="Kolonne10" headerRowDxfId="77" dataDxfId="76"/>
    <tableColumn id="11" xr3:uid="{C83F2368-A5EE-4AA3-9ABD-7DAB1C84FE1C}" name="Kolonne11" headerRowDxfId="75" dataDxfId="74"/>
    <tableColumn id="12" xr3:uid="{15AB5623-A23A-41A3-BC96-D09388B30D27}" name="Kolonne12" headerRowDxfId="73" dataDxfId="72"/>
    <tableColumn id="13" xr3:uid="{73D51A66-E859-4211-95D0-F0AD7CB00BCA}" name="Kolonne13" headerRowDxfId="71" dataDxfId="70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122DC67-B638-4759-A86C-56704115FFAE}" name="Tabel83" displayName="Tabel83" ref="B29:O49" headerRowCount="0" totalsRowShown="0" headerRowDxfId="59" dataDxfId="58">
  <tableColumns count="14">
    <tableColumn id="1" xr3:uid="{02257705-66F8-4ED5-B74A-B471D294B555}" name="Kolonne1" headerRowDxfId="57" dataDxfId="56"/>
    <tableColumn id="2" xr3:uid="{0EC1071B-3FDD-45EA-A657-34B877789554}" name="Kolonne2" headerRowDxfId="55" dataDxfId="54"/>
    <tableColumn id="3" xr3:uid="{AFB09AE2-F354-4CAF-977D-BDAF02F5BED8}" name="Kolonne3" headerRowDxfId="53" dataDxfId="52"/>
    <tableColumn id="4" xr3:uid="{463F5A67-1AF7-4876-836B-6F024B0453F4}" name="Kolonne4" headerRowDxfId="51" dataDxfId="50"/>
    <tableColumn id="5" xr3:uid="{77CF9690-03E4-4F44-8FA7-9E6C0124E631}" name="Kolonne5" headerRowDxfId="49" dataDxfId="48"/>
    <tableColumn id="16" xr3:uid="{4B30597A-29B4-4385-9592-A295F7B8BA37}" name="Kolonne14" headerRowDxfId="47" dataDxfId="46"/>
    <tableColumn id="6" xr3:uid="{7768E794-9040-4BAA-BF59-EC38C3BC5A56}" name="Kolonne6" headerRowDxfId="45" dataDxfId="44"/>
    <tableColumn id="7" xr3:uid="{E8E582B5-384E-49BA-81EB-FC06070D8E44}" name="Kolonne7" headerRowDxfId="43" dataDxfId="42"/>
    <tableColumn id="8" xr3:uid="{16BF89E4-CE6A-4887-A76C-293B30ABABD2}" name="Kolonne8" headerRowDxfId="41" dataDxfId="40"/>
    <tableColumn id="9" xr3:uid="{34695660-03D2-4281-A9B3-8A790365F5F8}" name="Kolonne9" headerRowDxfId="39" dataDxfId="38"/>
    <tableColumn id="10" xr3:uid="{03CC30AC-1A51-4493-8D18-A93FD564B116}" name="Kolonne10" headerRowDxfId="37" dataDxfId="36"/>
    <tableColumn id="11" xr3:uid="{E2CD20E7-582E-45B2-AFC9-784E844124D2}" name="Kolonne11" headerRowDxfId="35" dataDxfId="34"/>
    <tableColumn id="12" xr3:uid="{81FCE8C0-4F62-4885-A4F3-CF6B9CC03C72}" name="Kolonne12" headerRowDxfId="33" dataDxfId="32"/>
    <tableColumn id="13" xr3:uid="{BEC36072-1736-47A6-8398-B88C53660A62}" name="Kolonne13" headerRowDxfId="31" dataDxfId="3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80250-1F2B-4FC7-BEBA-6D594744B116}">
  <sheetPr>
    <tabColor rgb="FFFFFF00"/>
  </sheetPr>
  <dimension ref="B3:R29"/>
  <sheetViews>
    <sheetView showGridLines="0" tabSelected="1" workbookViewId="0">
      <selection activeCell="D25" sqref="D25"/>
    </sheetView>
  </sheetViews>
  <sheetFormatPr defaultRowHeight="15"/>
  <cols>
    <col min="2" max="2" width="10.7109375" customWidth="1"/>
    <col min="3" max="3" width="30.5703125" customWidth="1"/>
    <col min="4" max="4" width="57.85546875" customWidth="1"/>
    <col min="18" max="18" width="63" customWidth="1"/>
  </cols>
  <sheetData>
    <row r="3" spans="2:18" ht="15.75" thickBot="1"/>
    <row r="4" spans="2:18">
      <c r="B4" s="211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3"/>
    </row>
    <row r="5" spans="2:18" ht="18.75">
      <c r="B5" s="214" t="s">
        <v>94</v>
      </c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R5" s="215"/>
    </row>
    <row r="6" spans="2:18" ht="18.75">
      <c r="B6" s="214" t="s">
        <v>104</v>
      </c>
      <c r="C6" s="208"/>
      <c r="D6" s="208"/>
      <c r="E6" s="208"/>
      <c r="F6" s="208"/>
      <c r="G6" s="208"/>
      <c r="H6" s="208"/>
      <c r="I6" s="208"/>
      <c r="J6" s="208"/>
      <c r="K6" s="208"/>
      <c r="L6" s="208"/>
      <c r="M6" s="208"/>
      <c r="N6" s="208"/>
      <c r="O6" s="208"/>
      <c r="R6" s="215"/>
    </row>
    <row r="7" spans="2:18" ht="18.75">
      <c r="B7" s="214" t="s">
        <v>105</v>
      </c>
      <c r="C7" s="208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8"/>
      <c r="O7" s="208"/>
      <c r="R7" s="215"/>
    </row>
    <row r="8" spans="2:18">
      <c r="B8" s="216"/>
      <c r="R8" s="215"/>
    </row>
    <row r="9" spans="2:18">
      <c r="B9" s="216"/>
      <c r="R9" s="215"/>
    </row>
    <row r="10" spans="2:18">
      <c r="B10" s="216"/>
      <c r="R10" s="215"/>
    </row>
    <row r="11" spans="2:18">
      <c r="B11" s="216"/>
      <c r="R11" s="215"/>
    </row>
    <row r="12" spans="2:18">
      <c r="B12" s="216"/>
      <c r="R12" s="215"/>
    </row>
    <row r="13" spans="2:18">
      <c r="B13" s="216"/>
      <c r="R13" s="215"/>
    </row>
    <row r="14" spans="2:18">
      <c r="B14" s="216"/>
      <c r="R14" s="215"/>
    </row>
    <row r="15" spans="2:18" ht="15.75" thickBot="1">
      <c r="B15" s="216"/>
      <c r="C15" s="209" t="s">
        <v>95</v>
      </c>
      <c r="D15" s="209" t="s">
        <v>103</v>
      </c>
      <c r="E15" s="210"/>
      <c r="F15" s="210"/>
      <c r="G15" s="210"/>
      <c r="H15" s="210"/>
      <c r="I15" s="210"/>
      <c r="J15" s="210"/>
      <c r="K15" s="210"/>
      <c r="L15" s="210"/>
      <c r="M15" s="210"/>
      <c r="R15" s="215"/>
    </row>
    <row r="16" spans="2:18" ht="15.75" thickBot="1">
      <c r="B16" s="216"/>
      <c r="C16" s="204" t="s">
        <v>96</v>
      </c>
      <c r="D16" s="224"/>
      <c r="R16" s="215"/>
    </row>
    <row r="17" spans="2:18" ht="15.75" thickBot="1">
      <c r="B17" s="216"/>
      <c r="C17" s="204" t="s">
        <v>97</v>
      </c>
      <c r="D17" s="203"/>
      <c r="R17" s="215"/>
    </row>
    <row r="18" spans="2:18" ht="15.75" thickBot="1">
      <c r="B18" s="216"/>
      <c r="C18" s="204" t="s">
        <v>107</v>
      </c>
      <c r="D18" s="203"/>
      <c r="R18" s="215"/>
    </row>
    <row r="19" spans="2:18" s="56" customFormat="1" ht="15.75" thickBot="1">
      <c r="B19" s="217"/>
      <c r="R19" s="218"/>
    </row>
    <row r="20" spans="2:18" ht="15.75" thickBot="1">
      <c r="B20" s="216"/>
      <c r="C20" s="207" t="s">
        <v>100</v>
      </c>
      <c r="D20" s="205"/>
      <c r="R20" s="215"/>
    </row>
    <row r="21" spans="2:18" ht="15.75" thickBot="1">
      <c r="B21" s="216"/>
      <c r="C21" s="207" t="s">
        <v>98</v>
      </c>
      <c r="D21" s="206"/>
      <c r="R21" s="215"/>
    </row>
    <row r="22" spans="2:18" ht="15.75" thickBot="1">
      <c r="B22" s="216"/>
      <c r="C22" s="222" t="s">
        <v>101</v>
      </c>
      <c r="D22" s="206"/>
      <c r="R22" s="215"/>
    </row>
    <row r="23" spans="2:18" ht="15.75" thickBot="1">
      <c r="B23" s="216"/>
      <c r="C23" s="207" t="s">
        <v>102</v>
      </c>
      <c r="D23" s="206"/>
      <c r="R23" s="215"/>
    </row>
    <row r="24" spans="2:18" ht="15.75" thickBot="1">
      <c r="B24" s="216"/>
      <c r="C24" s="210"/>
      <c r="D24" s="210"/>
      <c r="R24" s="215"/>
    </row>
    <row r="25" spans="2:18" ht="15.75" thickBot="1">
      <c r="B25" s="216"/>
      <c r="C25" s="223" t="s">
        <v>99</v>
      </c>
      <c r="D25" s="203"/>
      <c r="R25" s="215"/>
    </row>
    <row r="26" spans="2:18">
      <c r="B26" s="216"/>
      <c r="R26" s="215"/>
    </row>
    <row r="27" spans="2:18">
      <c r="B27" s="216"/>
      <c r="R27" s="215"/>
    </row>
    <row r="28" spans="2:18">
      <c r="B28" s="216"/>
      <c r="R28" s="215"/>
    </row>
    <row r="29" spans="2:18" ht="15.75" thickBot="1">
      <c r="B29" s="219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1"/>
    </row>
  </sheetData>
  <sheetProtection algorithmName="SHA-512" hashValue="Ne41yETc0NXlqorZoDL+9n4yM7SrXjOKMy0BQ0RpOAVuH/ddILV9fhLSpLmLWd9fqCn27KRu3GHdtCPVa6djIA==" saltValue="yit+tqQQc+lH2afhGC7zpw==" spinCount="100000" sheet="1" objects="1" scenarios="1"/>
  <protectedRanges>
    <protectedRange sqref="D16:D18 D20:D23 D25" name="Område1"/>
  </protectedRange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E8DB9-F699-4C70-975A-CB4E5ED31460}">
  <sheetPr>
    <tabColor theme="5"/>
  </sheetPr>
  <dimension ref="A6:A13"/>
  <sheetViews>
    <sheetView showGridLines="0" zoomScale="90" zoomScaleNormal="90" zoomScaleSheetLayoutView="150" zoomScalePageLayoutView="60" workbookViewId="0">
      <selection activeCell="F10" sqref="F10"/>
    </sheetView>
  </sheetViews>
  <sheetFormatPr defaultRowHeight="15"/>
  <sheetData>
    <row r="6" ht="99.95" customHeight="1"/>
    <row r="7" ht="5.0999999999999996" customHeight="1"/>
    <row r="8" ht="99.95" customHeight="1"/>
    <row r="9" ht="5.0999999999999996" customHeight="1"/>
    <row r="10" ht="99.95" customHeight="1"/>
    <row r="11" ht="5.0999999999999996" customHeight="1"/>
    <row r="12" ht="99.95" customHeight="1"/>
    <row r="13" ht="5.0999999999999996" customHeight="1"/>
  </sheetData>
  <sheetProtection algorithmName="SHA-512" hashValue="0JRy6Ae6Mq0X38ueRY+f7lybmflovAKlu//bXoCMYHgXiTj9Koagn/cAJ2PU8sNJT6WAow43EBzLCJUshFNzvQ==" saltValue="bOrcrzCfv454hs/zb7LCNg==" spinCount="100000" sheet="1" objects="1" scenarios="1"/>
  <pageMargins left="0.7" right="0.7" top="7.083333333333333E-3" bottom="0.75" header="0.3" footer="0.3"/>
  <pageSetup paperSize="9" scale="6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CBF4F-8EAA-47E4-B533-718B88A564B6}">
  <sheetPr>
    <tabColor theme="9" tint="-0.249977111117893"/>
  </sheetPr>
  <dimension ref="B2:AH54"/>
  <sheetViews>
    <sheetView showGridLines="0" zoomScale="70" zoomScaleNormal="70" workbookViewId="0">
      <selection activeCell="I49" sqref="I49"/>
    </sheetView>
  </sheetViews>
  <sheetFormatPr defaultRowHeight="15.75"/>
  <cols>
    <col min="1" max="1" width="5.5703125" customWidth="1"/>
    <col min="2" max="2" width="29.7109375" style="39" customWidth="1"/>
    <col min="3" max="3" width="21.5703125" style="39" customWidth="1"/>
    <col min="4" max="4" width="28.5703125" style="39" customWidth="1"/>
    <col min="5" max="5" width="16.7109375" style="39" customWidth="1"/>
    <col min="6" max="6" width="2.140625" style="39" customWidth="1"/>
    <col min="7" max="7" width="15.28515625" style="39" customWidth="1"/>
    <col min="8" max="8" width="20.7109375" style="39" customWidth="1"/>
    <col min="9" max="9" width="14.7109375" style="39" customWidth="1"/>
    <col min="10" max="10" width="2.140625" style="39" customWidth="1"/>
    <col min="11" max="11" width="17.5703125" style="39" customWidth="1"/>
    <col min="12" max="12" width="17.85546875" style="39" customWidth="1"/>
    <col min="13" max="13" width="20.85546875" style="39" customWidth="1"/>
    <col min="14" max="14" width="14.7109375" style="39" customWidth="1"/>
    <col min="15" max="15" width="2.7109375" style="39" customWidth="1"/>
    <col min="16" max="16" width="17.7109375" style="39" customWidth="1"/>
    <col min="17" max="17" width="54.5703125" style="39" customWidth="1"/>
    <col min="18" max="18" width="3.28515625" style="39" customWidth="1"/>
    <col min="21" max="21" width="30" customWidth="1"/>
    <col min="22" max="22" width="21" customWidth="1"/>
    <col min="27" max="27" width="21.42578125" customWidth="1"/>
  </cols>
  <sheetData>
    <row r="2" spans="2:34" ht="60" customHeight="1">
      <c r="B2" s="170" t="s">
        <v>113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70" t="s">
        <v>91</v>
      </c>
    </row>
    <row r="3" spans="2:34" ht="5.0999999999999996" customHeight="1"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</row>
    <row r="4" spans="2:34" ht="20.100000000000001" customHeight="1">
      <c r="B4" s="130">
        <f>Forestillingsnummer</f>
        <v>0</v>
      </c>
      <c r="C4" s="225">
        <f>Forestillingstitel</f>
        <v>0</v>
      </c>
      <c r="D4" s="171"/>
      <c r="E4" s="171"/>
      <c r="F4" s="105"/>
      <c r="G4" s="386" t="s">
        <v>25</v>
      </c>
      <c r="H4" s="386"/>
      <c r="I4" s="386"/>
      <c r="J4" s="126"/>
      <c r="K4" s="126"/>
      <c r="L4" s="387" t="s">
        <v>50</v>
      </c>
      <c r="M4" s="387"/>
      <c r="N4" s="387"/>
      <c r="O4" s="105"/>
      <c r="P4" s="172"/>
      <c r="Q4" s="172"/>
      <c r="S4" s="39"/>
    </row>
    <row r="5" spans="2:34" ht="20.100000000000001" customHeight="1">
      <c r="B5" s="130"/>
      <c r="C5" s="225">
        <f>KUNSTART</f>
        <v>0</v>
      </c>
      <c r="D5" s="171"/>
      <c r="E5" s="171"/>
      <c r="F5" s="105"/>
      <c r="G5" s="386"/>
      <c r="H5" s="386"/>
      <c r="I5" s="386"/>
      <c r="J5" s="126"/>
      <c r="K5" s="126"/>
      <c r="L5" s="387"/>
      <c r="M5" s="387"/>
      <c r="N5" s="387"/>
      <c r="O5" s="105"/>
      <c r="P5" s="135" t="s">
        <v>54</v>
      </c>
      <c r="Q5" s="277"/>
      <c r="S5" s="39"/>
    </row>
    <row r="6" spans="2:34" ht="20.100000000000001" customHeight="1">
      <c r="B6" s="130" t="s">
        <v>106</v>
      </c>
      <c r="C6" s="225">
        <f>sæson</f>
        <v>0</v>
      </c>
      <c r="D6" s="171"/>
      <c r="E6" s="171"/>
      <c r="F6" s="105"/>
      <c r="G6" s="386"/>
      <c r="H6" s="386"/>
      <c r="I6" s="386"/>
      <c r="J6" s="126"/>
      <c r="K6" s="126"/>
      <c r="L6" s="387"/>
      <c r="M6" s="387"/>
      <c r="N6" s="387"/>
      <c r="O6" s="105"/>
      <c r="P6" s="135" t="s">
        <v>114</v>
      </c>
      <c r="Q6" s="277">
        <f>Producent</f>
        <v>0</v>
      </c>
      <c r="S6" s="39"/>
    </row>
    <row r="7" spans="2:34" ht="6.95" customHeight="1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S7" s="39"/>
    </row>
    <row r="8" spans="2:34" ht="18">
      <c r="B8" s="388" t="s">
        <v>26</v>
      </c>
      <c r="C8" s="388"/>
      <c r="D8" s="388"/>
      <c r="E8" s="388"/>
      <c r="F8" s="106"/>
      <c r="G8" s="389" t="s">
        <v>3</v>
      </c>
      <c r="H8" s="389"/>
      <c r="I8" s="389"/>
      <c r="J8" s="106"/>
      <c r="K8" s="109"/>
      <c r="L8" s="110" t="s">
        <v>27</v>
      </c>
      <c r="M8" s="110"/>
      <c r="N8" s="110"/>
      <c r="O8" s="106"/>
      <c r="P8" s="390"/>
      <c r="Q8" s="390"/>
      <c r="R8" s="40"/>
      <c r="S8" s="40"/>
    </row>
    <row r="9" spans="2:34" ht="18">
      <c r="B9" s="106"/>
      <c r="C9" s="106"/>
      <c r="D9" s="106"/>
      <c r="E9" s="106"/>
      <c r="F9" s="106"/>
      <c r="G9" s="106"/>
      <c r="H9" s="106"/>
      <c r="I9" s="106"/>
      <c r="J9" s="106"/>
      <c r="K9" s="382"/>
      <c r="L9" s="382"/>
      <c r="M9" s="187"/>
      <c r="N9" s="106"/>
      <c r="O9" s="106"/>
      <c r="P9" s="106"/>
      <c r="Q9" s="106"/>
      <c r="R9" s="40"/>
      <c r="S9" s="40"/>
      <c r="U9" s="383"/>
      <c r="V9" s="251"/>
      <c r="W9" s="384"/>
      <c r="X9" s="384"/>
      <c r="Y9" s="252"/>
      <c r="Z9" s="375"/>
      <c r="AA9" s="375"/>
      <c r="AB9" s="375"/>
      <c r="AC9" s="191"/>
      <c r="AD9" s="376"/>
      <c r="AE9" s="376"/>
      <c r="AF9" s="376"/>
      <c r="AG9" s="252"/>
      <c r="AH9" s="252"/>
    </row>
    <row r="10" spans="2:34" ht="24.95" customHeight="1">
      <c r="B10" s="342" t="s">
        <v>93</v>
      </c>
      <c r="C10" s="342"/>
      <c r="D10" s="342"/>
      <c r="E10" s="342"/>
      <c r="F10" s="108"/>
      <c r="G10" s="370" t="s">
        <v>82</v>
      </c>
      <c r="H10" s="370"/>
      <c r="I10" s="290">
        <v>1</v>
      </c>
      <c r="J10" s="111"/>
      <c r="K10" s="371" t="s">
        <v>30</v>
      </c>
      <c r="L10" s="371"/>
      <c r="M10" s="371"/>
      <c r="N10" s="290">
        <v>1</v>
      </c>
      <c r="O10" s="111"/>
      <c r="P10" s="337"/>
      <c r="Q10" s="290"/>
      <c r="R10" s="42"/>
      <c r="S10" s="42"/>
      <c r="U10" s="383"/>
      <c r="V10" s="251"/>
      <c r="W10" s="384"/>
      <c r="X10" s="384"/>
      <c r="Y10" s="252"/>
      <c r="Z10" s="375"/>
      <c r="AA10" s="375"/>
      <c r="AB10" s="375"/>
      <c r="AC10" s="252"/>
      <c r="AD10" s="376"/>
      <c r="AE10" s="376"/>
      <c r="AF10" s="376"/>
      <c r="AG10" s="252"/>
      <c r="AH10" s="252"/>
    </row>
    <row r="11" spans="2:34" ht="24.95" customHeight="1">
      <c r="B11" s="342"/>
      <c r="C11" s="342"/>
      <c r="D11" s="342"/>
      <c r="E11" s="342"/>
      <c r="F11" s="108"/>
      <c r="G11" s="372" t="s">
        <v>66</v>
      </c>
      <c r="H11" s="372"/>
      <c r="I11" s="291">
        <v>2</v>
      </c>
      <c r="J11" s="111"/>
      <c r="K11" s="371" t="s">
        <v>33</v>
      </c>
      <c r="L11" s="371"/>
      <c r="M11" s="371"/>
      <c r="N11" s="291">
        <v>2</v>
      </c>
      <c r="O11" s="111"/>
      <c r="P11" s="338"/>
      <c r="Q11" s="291"/>
      <c r="R11" s="42"/>
      <c r="S11" s="42"/>
      <c r="U11" s="383"/>
      <c r="V11" s="251"/>
      <c r="W11" s="384"/>
      <c r="X11" s="384"/>
      <c r="Y11" s="252"/>
      <c r="Z11" s="375"/>
      <c r="AA11" s="375"/>
      <c r="AB11" s="375"/>
      <c r="AC11" s="191"/>
      <c r="AD11" s="376"/>
      <c r="AE11" s="376"/>
      <c r="AF11" s="376"/>
      <c r="AG11" s="252"/>
      <c r="AH11" s="252"/>
    </row>
    <row r="12" spans="2:34" ht="24.95" customHeight="1">
      <c r="B12" s="342"/>
      <c r="C12" s="342"/>
      <c r="D12" s="342"/>
      <c r="E12" s="342"/>
      <c r="F12" s="108"/>
      <c r="G12" s="372" t="s">
        <v>84</v>
      </c>
      <c r="H12" s="372"/>
      <c r="I12" s="292">
        <v>3</v>
      </c>
      <c r="J12" s="111"/>
      <c r="K12" s="371" t="s">
        <v>35</v>
      </c>
      <c r="L12" s="371"/>
      <c r="M12" s="371"/>
      <c r="N12" s="292">
        <v>3</v>
      </c>
      <c r="O12" s="111"/>
      <c r="P12" s="339"/>
      <c r="Q12" s="293"/>
      <c r="R12" s="42"/>
      <c r="S12" s="42"/>
    </row>
    <row r="13" spans="2:34" ht="24.95" customHeight="1">
      <c r="B13" s="342"/>
      <c r="C13" s="342"/>
      <c r="D13" s="342"/>
      <c r="E13" s="342"/>
      <c r="F13" s="108"/>
      <c r="G13" s="372" t="s">
        <v>85</v>
      </c>
      <c r="H13" s="372"/>
      <c r="I13" s="298">
        <v>4</v>
      </c>
      <c r="J13" s="299"/>
      <c r="K13" s="385" t="s">
        <v>37</v>
      </c>
      <c r="L13" s="385"/>
      <c r="M13" s="385"/>
      <c r="N13" s="298">
        <v>4</v>
      </c>
      <c r="O13" s="299"/>
      <c r="P13" s="340"/>
      <c r="Q13" s="298"/>
      <c r="R13" s="42"/>
      <c r="S13" s="42"/>
      <c r="U13" s="374"/>
      <c r="V13" s="374"/>
      <c r="W13" s="374"/>
      <c r="X13" s="374"/>
      <c r="Y13" s="189"/>
      <c r="Z13" s="374"/>
      <c r="AA13" s="374"/>
      <c r="AB13" s="374"/>
      <c r="AC13" s="189"/>
      <c r="AD13" s="374"/>
      <c r="AE13" s="374"/>
      <c r="AF13" s="374"/>
      <c r="AG13" s="189"/>
      <c r="AH13" s="189"/>
    </row>
    <row r="14" spans="2:34" ht="24.95" customHeight="1">
      <c r="B14" s="342"/>
      <c r="C14" s="342"/>
      <c r="D14" s="342"/>
      <c r="E14" s="342"/>
      <c r="F14" s="108"/>
      <c r="G14" s="372" t="s">
        <v>86</v>
      </c>
      <c r="H14" s="372"/>
      <c r="I14" s="202">
        <v>5</v>
      </c>
      <c r="J14" s="113"/>
      <c r="K14" s="371" t="s">
        <v>40</v>
      </c>
      <c r="L14" s="371"/>
      <c r="M14" s="371"/>
      <c r="N14" s="202">
        <v>5</v>
      </c>
      <c r="O14" s="113"/>
      <c r="P14" s="341"/>
      <c r="Q14" s="202"/>
      <c r="R14" s="42"/>
      <c r="S14" s="42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189"/>
    </row>
    <row r="15" spans="2:34">
      <c r="B15" s="11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42"/>
      <c r="S15" s="42"/>
      <c r="U15" s="253"/>
      <c r="V15" s="192"/>
      <c r="W15" s="192"/>
      <c r="X15" s="192"/>
      <c r="Y15" s="192"/>
      <c r="Z15" s="373"/>
      <c r="AA15" s="373"/>
      <c r="AB15" s="254"/>
      <c r="AC15" s="191"/>
      <c r="AD15" s="373"/>
      <c r="AE15" s="373"/>
      <c r="AF15" s="254"/>
      <c r="AG15" s="190"/>
      <c r="AH15" s="192"/>
    </row>
    <row r="16" spans="2:34" ht="35.1" customHeight="1">
      <c r="B16" s="114"/>
      <c r="C16" s="115"/>
      <c r="D16" s="115"/>
      <c r="E16" s="117"/>
      <c r="F16" s="116"/>
      <c r="G16" s="114"/>
      <c r="H16" s="115"/>
      <c r="I16" s="115"/>
      <c r="J16" s="116"/>
      <c r="K16" s="117"/>
      <c r="L16" s="114"/>
      <c r="M16" s="115"/>
      <c r="N16" s="115"/>
      <c r="O16" s="111"/>
      <c r="P16" s="115"/>
      <c r="Q16" s="115"/>
      <c r="R16" s="43"/>
      <c r="S16" s="43"/>
      <c r="U16" s="253"/>
      <c r="V16" s="192"/>
      <c r="W16" s="192"/>
      <c r="X16" s="192"/>
      <c r="Y16" s="192"/>
      <c r="Z16" s="373"/>
      <c r="AA16" s="373"/>
      <c r="AB16" s="254"/>
      <c r="AC16" s="191"/>
      <c r="AD16" s="373"/>
      <c r="AE16" s="373"/>
      <c r="AF16" s="254"/>
      <c r="AG16" s="190"/>
      <c r="AH16" s="192"/>
    </row>
    <row r="17" spans="2:34" ht="16.5" thickBot="1">
      <c r="B17" s="105"/>
      <c r="C17" s="105"/>
      <c r="D17" s="105"/>
      <c r="E17" s="105"/>
      <c r="F17" s="105"/>
      <c r="G17" s="105"/>
      <c r="H17" s="105"/>
      <c r="I17" s="111"/>
      <c r="J17" s="111"/>
      <c r="K17" s="105"/>
      <c r="L17" s="105"/>
      <c r="M17" s="105"/>
      <c r="N17" s="105"/>
      <c r="O17" s="105"/>
      <c r="P17" s="105"/>
      <c r="Q17" s="105"/>
      <c r="S17" s="39"/>
      <c r="U17" s="253"/>
      <c r="V17" s="192"/>
      <c r="W17" s="192"/>
      <c r="X17" s="192"/>
      <c r="Y17" s="192"/>
      <c r="Z17" s="373"/>
      <c r="AA17" s="373"/>
      <c r="AB17" s="254"/>
      <c r="AC17" s="191"/>
      <c r="AD17" s="373"/>
      <c r="AE17" s="373"/>
      <c r="AF17" s="254"/>
      <c r="AG17" s="190"/>
      <c r="AH17" s="192"/>
    </row>
    <row r="18" spans="2:34" ht="15.95" customHeight="1">
      <c r="B18" s="361" t="s">
        <v>61</v>
      </c>
      <c r="C18" s="362"/>
      <c r="D18" s="362"/>
      <c r="E18" s="363"/>
      <c r="F18" s="176"/>
      <c r="G18" s="343" t="str">
        <f>'Regnskab scenografi'!I56</f>
        <v>n/a</v>
      </c>
      <c r="H18" s="353"/>
      <c r="I18" s="354"/>
      <c r="J18" s="263"/>
      <c r="K18" s="324"/>
      <c r="L18" s="343" t="str">
        <f>'Regnskab scenografi'!N56</f>
        <v>n/a</v>
      </c>
      <c r="M18" s="344"/>
      <c r="N18" s="345"/>
      <c r="O18" s="176"/>
      <c r="P18" s="250"/>
      <c r="Q18" s="250"/>
      <c r="S18" s="39"/>
      <c r="U18" s="253"/>
      <c r="V18" s="192"/>
      <c r="W18" s="192"/>
      <c r="X18" s="192"/>
      <c r="Y18" s="192"/>
      <c r="Z18" s="378"/>
      <c r="AA18" s="378"/>
      <c r="AB18" s="193"/>
      <c r="AC18" s="193"/>
      <c r="AD18" s="378"/>
      <c r="AE18" s="378"/>
      <c r="AF18" s="193"/>
      <c r="AG18" s="193"/>
      <c r="AH18" s="192"/>
    </row>
    <row r="19" spans="2:34" ht="15.95" customHeight="1">
      <c r="B19" s="364"/>
      <c r="C19" s="365"/>
      <c r="D19" s="365"/>
      <c r="E19" s="366"/>
      <c r="F19" s="176"/>
      <c r="G19" s="355"/>
      <c r="H19" s="356"/>
      <c r="I19" s="357"/>
      <c r="J19" s="263"/>
      <c r="K19" s="324"/>
      <c r="L19" s="346"/>
      <c r="M19" s="347"/>
      <c r="N19" s="348"/>
      <c r="O19" s="176"/>
      <c r="P19" s="250"/>
      <c r="Q19" s="250"/>
      <c r="S19" s="39"/>
      <c r="U19" s="380"/>
      <c r="V19" s="380"/>
      <c r="W19" s="255"/>
      <c r="X19" s="192"/>
      <c r="Y19" s="192"/>
      <c r="Z19" s="378"/>
      <c r="AA19" s="378"/>
      <c r="AB19" s="256"/>
      <c r="AC19" s="193"/>
      <c r="AD19" s="378"/>
      <c r="AE19" s="378"/>
      <c r="AF19" s="256"/>
      <c r="AG19" s="193"/>
      <c r="AH19" s="381"/>
    </row>
    <row r="20" spans="2:34" ht="15.95" customHeight="1">
      <c r="B20" s="364"/>
      <c r="C20" s="365"/>
      <c r="D20" s="365"/>
      <c r="E20" s="366"/>
      <c r="F20" s="176"/>
      <c r="G20" s="355"/>
      <c r="H20" s="356"/>
      <c r="I20" s="357"/>
      <c r="J20" s="263"/>
      <c r="L20" s="346"/>
      <c r="M20" s="347"/>
      <c r="N20" s="348"/>
      <c r="O20" s="176"/>
      <c r="P20" s="250"/>
      <c r="Q20" s="250"/>
      <c r="S20" s="39"/>
      <c r="U20" s="380"/>
      <c r="V20" s="380"/>
      <c r="W20" s="255"/>
      <c r="X20" s="192"/>
      <c r="Y20" s="192"/>
      <c r="Z20" s="378"/>
      <c r="AA20" s="378"/>
      <c r="AB20" s="256"/>
      <c r="AC20" s="193"/>
      <c r="AD20" s="378"/>
      <c r="AE20" s="378"/>
      <c r="AF20" s="256"/>
      <c r="AG20" s="193"/>
      <c r="AH20" s="381"/>
    </row>
    <row r="21" spans="2:34" ht="15.95" customHeight="1" thickBot="1">
      <c r="B21" s="367"/>
      <c r="C21" s="368"/>
      <c r="D21" s="368"/>
      <c r="E21" s="369"/>
      <c r="F21" s="176"/>
      <c r="G21" s="358"/>
      <c r="H21" s="359"/>
      <c r="I21" s="360"/>
      <c r="J21" s="263"/>
      <c r="L21" s="349"/>
      <c r="M21" s="350"/>
      <c r="N21" s="351"/>
      <c r="O21" s="176"/>
      <c r="P21" s="250"/>
      <c r="Q21" s="250"/>
      <c r="S21" s="39"/>
      <c r="U21" s="253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257"/>
    </row>
    <row r="22" spans="2:34" ht="15.95" customHeight="1" thickBot="1">
      <c r="B22" s="247"/>
      <c r="C22" s="247"/>
      <c r="D22" s="247"/>
      <c r="E22" s="278"/>
      <c r="F22" s="176"/>
      <c r="G22" s="264"/>
      <c r="H22" s="264"/>
      <c r="I22" s="265"/>
      <c r="J22" s="263"/>
      <c r="K22" s="266"/>
      <c r="L22" s="264"/>
      <c r="M22" s="264"/>
      <c r="N22" s="250"/>
      <c r="O22" s="176"/>
      <c r="P22" s="250"/>
      <c r="Q22" s="250"/>
      <c r="S22" s="39"/>
      <c r="U22" s="380"/>
      <c r="V22" s="380"/>
      <c r="W22" s="255"/>
      <c r="X22" s="192"/>
      <c r="Y22" s="192"/>
      <c r="Z22" s="378"/>
      <c r="AA22" s="378"/>
      <c r="AB22" s="256"/>
      <c r="AC22" s="193"/>
      <c r="AD22" s="378"/>
      <c r="AE22" s="378"/>
      <c r="AF22" s="256"/>
      <c r="AG22" s="193"/>
      <c r="AH22" s="381"/>
    </row>
    <row r="23" spans="2:34" ht="15.95" customHeight="1">
      <c r="B23" s="361" t="s">
        <v>62</v>
      </c>
      <c r="C23" s="362"/>
      <c r="D23" s="362"/>
      <c r="E23" s="363"/>
      <c r="F23" s="176"/>
      <c r="G23" s="343" t="str">
        <f>'Regnskab kostume'!J39</f>
        <v>n/a</v>
      </c>
      <c r="H23" s="353"/>
      <c r="I23" s="354"/>
      <c r="J23" s="263"/>
      <c r="L23" s="343" t="str">
        <f>'Regnskab kostume'!N39</f>
        <v>n/a</v>
      </c>
      <c r="M23" s="344"/>
      <c r="N23" s="345"/>
      <c r="O23" s="176"/>
      <c r="P23" s="250"/>
      <c r="Q23" s="250"/>
      <c r="S23" s="39"/>
      <c r="U23" s="380"/>
      <c r="V23" s="380"/>
      <c r="W23" s="255"/>
      <c r="X23" s="192"/>
      <c r="Y23" s="192"/>
      <c r="Z23" s="378"/>
      <c r="AA23" s="378"/>
      <c r="AB23" s="256"/>
      <c r="AC23" s="193"/>
      <c r="AD23" s="378"/>
      <c r="AE23" s="378"/>
      <c r="AF23" s="256"/>
      <c r="AG23" s="193"/>
      <c r="AH23" s="381"/>
    </row>
    <row r="24" spans="2:34" ht="15.95" customHeight="1">
      <c r="B24" s="364"/>
      <c r="C24" s="365" t="s">
        <v>62</v>
      </c>
      <c r="D24" s="365"/>
      <c r="E24" s="366"/>
      <c r="F24" s="176"/>
      <c r="G24" s="355"/>
      <c r="H24" s="356"/>
      <c r="I24" s="357"/>
      <c r="J24" s="263"/>
      <c r="L24" s="346"/>
      <c r="M24" s="347"/>
      <c r="N24" s="348"/>
      <c r="O24" s="176"/>
      <c r="P24" s="250"/>
      <c r="Q24" s="250"/>
      <c r="S24" s="39"/>
      <c r="U24" s="195"/>
      <c r="V24" s="196"/>
      <c r="W24" s="196"/>
      <c r="X24" s="197"/>
      <c r="Y24" s="191"/>
      <c r="Z24" s="196"/>
      <c r="AA24" s="196"/>
      <c r="AB24" s="190"/>
      <c r="AC24" s="191"/>
      <c r="AD24" s="196"/>
      <c r="AE24" s="196"/>
      <c r="AF24" s="193"/>
      <c r="AG24" s="191"/>
      <c r="AH24" s="199"/>
    </row>
    <row r="25" spans="2:34" ht="15.95" customHeight="1">
      <c r="B25" s="364"/>
      <c r="C25" s="365"/>
      <c r="D25" s="365"/>
      <c r="E25" s="366"/>
      <c r="F25" s="176"/>
      <c r="G25" s="355"/>
      <c r="H25" s="356"/>
      <c r="I25" s="357"/>
      <c r="J25" s="263"/>
      <c r="L25" s="346"/>
      <c r="M25" s="347"/>
      <c r="N25" s="348"/>
      <c r="O25" s="176"/>
      <c r="P25" s="250"/>
      <c r="Q25" s="250"/>
      <c r="S25" s="39"/>
      <c r="U25" s="258"/>
      <c r="V25" s="192"/>
      <c r="W25" s="255"/>
      <c r="X25" s="192"/>
      <c r="Y25" s="192"/>
      <c r="Z25" s="378"/>
      <c r="AA25" s="378"/>
      <c r="AB25" s="256"/>
      <c r="AC25" s="193"/>
      <c r="AD25" s="378"/>
      <c r="AE25" s="378"/>
      <c r="AF25" s="256"/>
      <c r="AG25" s="193"/>
      <c r="AH25" s="259"/>
    </row>
    <row r="26" spans="2:34" ht="15.95" customHeight="1" thickBot="1">
      <c r="B26" s="367"/>
      <c r="C26" s="368"/>
      <c r="D26" s="368"/>
      <c r="E26" s="369"/>
      <c r="F26" s="176"/>
      <c r="G26" s="358"/>
      <c r="H26" s="359"/>
      <c r="I26" s="360"/>
      <c r="J26" s="263"/>
      <c r="L26" s="349"/>
      <c r="M26" s="350"/>
      <c r="N26" s="351"/>
      <c r="O26" s="176"/>
      <c r="P26" s="250"/>
      <c r="Q26" s="250"/>
      <c r="S26" s="39"/>
      <c r="U26" s="191"/>
      <c r="V26" s="191"/>
      <c r="W26" s="191"/>
      <c r="X26" s="191"/>
      <c r="Y26" s="191"/>
      <c r="Z26" s="191"/>
      <c r="AA26" s="191"/>
      <c r="AB26" s="190"/>
      <c r="AC26" s="191"/>
      <c r="AD26" s="191"/>
      <c r="AE26" s="191"/>
      <c r="AF26" s="190"/>
      <c r="AG26" s="191"/>
      <c r="AH26" s="199"/>
    </row>
    <row r="27" spans="2:34" ht="15.95" customHeight="1" thickBot="1">
      <c r="B27" s="247"/>
      <c r="C27" s="247"/>
      <c r="D27" s="247"/>
      <c r="E27" s="278"/>
      <c r="F27" s="176"/>
      <c r="G27" s="264"/>
      <c r="H27" s="264"/>
      <c r="I27" s="265"/>
      <c r="J27" s="263"/>
      <c r="K27" s="266"/>
      <c r="L27" s="264"/>
      <c r="M27" s="264"/>
      <c r="N27" s="250"/>
      <c r="O27" s="176"/>
      <c r="P27" s="250"/>
      <c r="Q27" s="250"/>
      <c r="S27" s="39"/>
      <c r="U27" s="380"/>
      <c r="V27" s="380"/>
      <c r="W27" s="255"/>
      <c r="X27" s="192"/>
      <c r="Y27" s="192"/>
      <c r="Z27" s="378"/>
      <c r="AA27" s="378"/>
      <c r="AB27" s="256"/>
      <c r="AC27" s="193"/>
      <c r="AD27" s="378"/>
      <c r="AE27" s="378"/>
      <c r="AF27" s="256"/>
      <c r="AG27" s="194"/>
      <c r="AH27" s="381"/>
    </row>
    <row r="28" spans="2:34" ht="15.95" customHeight="1">
      <c r="B28" s="361" t="s">
        <v>112</v>
      </c>
      <c r="C28" s="362"/>
      <c r="D28" s="362"/>
      <c r="E28" s="363"/>
      <c r="F28" s="176"/>
      <c r="G28" s="343" t="str">
        <f>'Regnskab rekv. &amp; møbel'!H57</f>
        <v>n/a</v>
      </c>
      <c r="H28" s="353"/>
      <c r="I28" s="354"/>
      <c r="J28" s="263"/>
      <c r="L28" s="343" t="str">
        <f>'Regnskab rekv. &amp; møbel'!M57</f>
        <v>n/a</v>
      </c>
      <c r="M28" s="344"/>
      <c r="N28" s="345"/>
      <c r="O28" s="176"/>
      <c r="P28" s="250"/>
      <c r="Q28" s="250"/>
      <c r="S28" s="39"/>
      <c r="U28" s="380"/>
      <c r="V28" s="380"/>
      <c r="W28" s="255"/>
      <c r="X28" s="192"/>
      <c r="Y28" s="192"/>
      <c r="Z28" s="378"/>
      <c r="AA28" s="378"/>
      <c r="AB28" s="256"/>
      <c r="AC28" s="193"/>
      <c r="AD28" s="378"/>
      <c r="AE28" s="378"/>
      <c r="AF28" s="256"/>
      <c r="AG28" s="191"/>
      <c r="AH28" s="381"/>
    </row>
    <row r="29" spans="2:34" ht="15.95" customHeight="1">
      <c r="B29" s="364"/>
      <c r="C29" s="365"/>
      <c r="D29" s="365"/>
      <c r="E29" s="366"/>
      <c r="F29" s="176"/>
      <c r="G29" s="355"/>
      <c r="H29" s="356"/>
      <c r="I29" s="357"/>
      <c r="J29" s="263"/>
      <c r="L29" s="346"/>
      <c r="M29" s="347"/>
      <c r="N29" s="348"/>
      <c r="O29" s="176"/>
      <c r="P29" s="250"/>
      <c r="Q29" s="250"/>
      <c r="S29" s="39"/>
      <c r="U29" s="253"/>
      <c r="V29" s="192"/>
      <c r="W29" s="253"/>
      <c r="X29" s="192"/>
      <c r="Y29" s="192"/>
      <c r="Z29" s="194"/>
      <c r="AA29" s="194"/>
      <c r="AB29" s="198"/>
      <c r="AC29" s="193"/>
      <c r="AD29" s="194"/>
      <c r="AE29" s="194"/>
      <c r="AF29" s="198"/>
      <c r="AG29" s="191"/>
      <c r="AH29" s="191"/>
    </row>
    <row r="30" spans="2:34" ht="15.95" customHeight="1">
      <c r="B30" s="364"/>
      <c r="C30" s="365"/>
      <c r="D30" s="365"/>
      <c r="E30" s="366"/>
      <c r="F30" s="176"/>
      <c r="G30" s="355"/>
      <c r="H30" s="356"/>
      <c r="I30" s="357"/>
      <c r="J30" s="263"/>
      <c r="L30" s="346"/>
      <c r="M30" s="347"/>
      <c r="N30" s="348"/>
      <c r="O30" s="176"/>
      <c r="P30" s="250"/>
      <c r="Q30" s="250"/>
      <c r="S30" s="39"/>
      <c r="U30" s="260"/>
      <c r="V30" s="252"/>
      <c r="W30" s="252"/>
      <c r="X30" s="252"/>
      <c r="Y30" s="252"/>
      <c r="Z30" s="252"/>
      <c r="AA30" s="252"/>
      <c r="AB30" s="191"/>
      <c r="AC30" s="252"/>
      <c r="AD30" s="191"/>
      <c r="AE30" s="191"/>
      <c r="AF30" s="191"/>
      <c r="AG30" s="252"/>
      <c r="AH30" s="191"/>
    </row>
    <row r="31" spans="2:34" ht="15.95" customHeight="1" thickBot="1">
      <c r="B31" s="367"/>
      <c r="C31" s="368"/>
      <c r="D31" s="368"/>
      <c r="E31" s="369"/>
      <c r="F31" s="176"/>
      <c r="G31" s="358"/>
      <c r="H31" s="359"/>
      <c r="I31" s="360"/>
      <c r="J31" s="263"/>
      <c r="L31" s="349"/>
      <c r="M31" s="350"/>
      <c r="N31" s="351"/>
      <c r="O31" s="176"/>
      <c r="P31" s="250"/>
      <c r="Q31" s="250"/>
      <c r="S31" s="39"/>
      <c r="U31" s="260"/>
      <c r="V31" s="252"/>
      <c r="W31" s="252"/>
      <c r="X31" s="252"/>
      <c r="Y31" s="252"/>
      <c r="Z31" s="252"/>
      <c r="AA31" s="252"/>
      <c r="AB31" s="252"/>
      <c r="AC31" s="252"/>
      <c r="AD31" s="252"/>
      <c r="AE31" s="252"/>
      <c r="AF31" s="252"/>
      <c r="AG31" s="252"/>
      <c r="AH31" s="252"/>
    </row>
    <row r="32" spans="2:34" ht="15.95" customHeight="1">
      <c r="B32" s="247"/>
      <c r="C32" s="247"/>
      <c r="D32" s="247"/>
      <c r="E32" s="278"/>
      <c r="F32" s="176"/>
      <c r="G32" s="264"/>
      <c r="H32" s="264"/>
      <c r="I32" s="265"/>
      <c r="J32" s="263"/>
      <c r="K32" s="266"/>
      <c r="L32" s="264"/>
      <c r="M32" s="264"/>
      <c r="N32" s="250"/>
      <c r="O32" s="176"/>
      <c r="P32" s="250"/>
      <c r="Q32" s="250"/>
      <c r="S32" s="39"/>
      <c r="U32" s="377"/>
      <c r="V32" s="377"/>
      <c r="W32" s="377"/>
      <c r="X32" s="377"/>
      <c r="Y32" s="252"/>
      <c r="Z32" s="252"/>
      <c r="AA32" s="252"/>
      <c r="AB32" s="252"/>
      <c r="AC32" s="252"/>
      <c r="AD32" s="252"/>
      <c r="AE32" s="252"/>
      <c r="AF32" s="252"/>
      <c r="AG32" s="252"/>
      <c r="AH32" s="252"/>
    </row>
    <row r="33" spans="2:34" ht="15.95" hidden="1" customHeight="1">
      <c r="B33" s="361"/>
      <c r="C33" s="362"/>
      <c r="D33" s="362"/>
      <c r="E33" s="363"/>
      <c r="F33" s="176"/>
      <c r="G33" s="352"/>
      <c r="H33" s="353"/>
      <c r="I33" s="354"/>
      <c r="J33" s="263"/>
      <c r="L33" s="352"/>
      <c r="M33" s="353"/>
      <c r="N33" s="354"/>
      <c r="O33" s="176"/>
      <c r="P33" s="250"/>
      <c r="Q33" s="250"/>
      <c r="S33" s="39"/>
      <c r="U33" s="377"/>
      <c r="V33" s="377"/>
      <c r="W33" s="377"/>
      <c r="X33" s="377"/>
      <c r="Y33" s="252"/>
      <c r="Z33" s="252"/>
      <c r="AA33" s="252"/>
      <c r="AB33" s="252"/>
      <c r="AC33" s="252"/>
      <c r="AD33" s="252"/>
      <c r="AE33" s="252"/>
      <c r="AF33" s="252"/>
      <c r="AG33" s="252"/>
      <c r="AH33" s="252"/>
    </row>
    <row r="34" spans="2:34" ht="15.95" hidden="1" customHeight="1">
      <c r="B34" s="364"/>
      <c r="C34" s="365"/>
      <c r="D34" s="365"/>
      <c r="E34" s="366"/>
      <c r="F34" s="176"/>
      <c r="G34" s="355"/>
      <c r="H34" s="356"/>
      <c r="I34" s="357"/>
      <c r="J34" s="263"/>
      <c r="L34" s="355"/>
      <c r="M34" s="356"/>
      <c r="N34" s="357"/>
      <c r="O34" s="176"/>
      <c r="P34" s="250"/>
      <c r="Q34" s="250"/>
      <c r="S34" s="39"/>
      <c r="U34" s="379"/>
      <c r="V34" s="379"/>
      <c r="W34" s="379"/>
      <c r="X34" s="379"/>
      <c r="Y34" s="191"/>
      <c r="Z34" s="191"/>
      <c r="AA34" s="191"/>
      <c r="AB34" s="191"/>
      <c r="AC34" s="191"/>
      <c r="AD34" s="191"/>
      <c r="AE34" s="191"/>
      <c r="AF34" s="191"/>
      <c r="AG34" s="191"/>
      <c r="AH34" s="191"/>
    </row>
    <row r="35" spans="2:34" ht="15.95" hidden="1" customHeight="1">
      <c r="B35" s="364"/>
      <c r="C35" s="365"/>
      <c r="D35" s="365"/>
      <c r="E35" s="366"/>
      <c r="F35" s="176"/>
      <c r="G35" s="355"/>
      <c r="H35" s="356"/>
      <c r="I35" s="357"/>
      <c r="J35" s="263"/>
      <c r="L35" s="355"/>
      <c r="M35" s="356"/>
      <c r="N35" s="357"/>
      <c r="O35" s="176"/>
      <c r="P35" s="250"/>
      <c r="Q35" s="250"/>
      <c r="S35" s="39"/>
      <c r="U35" s="377"/>
      <c r="V35" s="377"/>
      <c r="W35" s="377"/>
      <c r="X35" s="377"/>
      <c r="Y35" s="191"/>
      <c r="Z35" s="191"/>
      <c r="AA35" s="191"/>
      <c r="AB35" s="191"/>
      <c r="AC35" s="191"/>
      <c r="AD35" s="191"/>
      <c r="AE35" s="191"/>
      <c r="AF35" s="191"/>
      <c r="AG35" s="191"/>
      <c r="AH35" s="191"/>
    </row>
    <row r="36" spans="2:34" ht="15.95" hidden="1" customHeight="1" thickBot="1">
      <c r="B36" s="367"/>
      <c r="C36" s="368"/>
      <c r="D36" s="368"/>
      <c r="E36" s="369"/>
      <c r="F36" s="176"/>
      <c r="G36" s="358"/>
      <c r="H36" s="359"/>
      <c r="I36" s="360"/>
      <c r="J36" s="263"/>
      <c r="L36" s="358"/>
      <c r="M36" s="359"/>
      <c r="N36" s="360"/>
      <c r="O36" s="176"/>
      <c r="P36" s="250"/>
      <c r="Q36" s="250"/>
      <c r="S36" s="39"/>
      <c r="U36" s="377"/>
      <c r="V36" s="377"/>
      <c r="W36" s="377"/>
      <c r="X36" s="377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</row>
    <row r="37" spans="2:34" ht="15.95" hidden="1" customHeight="1" thickBot="1">
      <c r="B37" s="247"/>
      <c r="C37" s="247"/>
      <c r="D37" s="247"/>
      <c r="E37" s="278"/>
      <c r="F37" s="176"/>
      <c r="G37" s="264"/>
      <c r="H37" s="264"/>
      <c r="I37" s="265"/>
      <c r="J37" s="263"/>
      <c r="K37" s="273"/>
      <c r="L37" s="268"/>
      <c r="M37" s="268"/>
      <c r="N37" s="250"/>
      <c r="O37" s="176"/>
      <c r="P37" s="250"/>
      <c r="Q37" s="250"/>
      <c r="S37" s="39"/>
    </row>
    <row r="38" spans="2:34" ht="15.95" hidden="1" customHeight="1">
      <c r="B38" s="361"/>
      <c r="C38" s="362"/>
      <c r="D38" s="362"/>
      <c r="E38" s="363"/>
      <c r="F38" s="176"/>
      <c r="G38" s="352"/>
      <c r="H38" s="353"/>
      <c r="I38" s="354"/>
      <c r="J38" s="263"/>
      <c r="L38" s="274"/>
      <c r="M38" s="275"/>
      <c r="N38" s="276"/>
      <c r="O38" s="176"/>
      <c r="P38" s="250"/>
      <c r="Q38" s="250"/>
      <c r="S38" s="39"/>
    </row>
    <row r="39" spans="2:34" ht="15.95" hidden="1" customHeight="1">
      <c r="B39" s="364"/>
      <c r="C39" s="365"/>
      <c r="D39" s="365"/>
      <c r="E39" s="366"/>
      <c r="F39" s="176"/>
      <c r="G39" s="355"/>
      <c r="H39" s="356"/>
      <c r="I39" s="357"/>
      <c r="J39" s="263"/>
      <c r="L39" s="267"/>
      <c r="M39" s="268"/>
      <c r="N39" s="269"/>
      <c r="O39" s="176"/>
      <c r="P39" s="250"/>
      <c r="Q39" s="250"/>
      <c r="S39" s="39"/>
    </row>
    <row r="40" spans="2:34" ht="15.95" hidden="1" customHeight="1">
      <c r="B40" s="364"/>
      <c r="C40" s="365"/>
      <c r="D40" s="365"/>
      <c r="E40" s="366"/>
      <c r="F40" s="176"/>
      <c r="G40" s="355"/>
      <c r="H40" s="356"/>
      <c r="I40" s="357"/>
      <c r="J40" s="263"/>
      <c r="L40" s="267"/>
      <c r="M40" s="268"/>
      <c r="N40" s="269"/>
      <c r="O40" s="176"/>
      <c r="P40" s="250"/>
      <c r="Q40" s="250"/>
      <c r="S40" s="39"/>
    </row>
    <row r="41" spans="2:34" ht="15.95" hidden="1" customHeight="1" thickBot="1">
      <c r="B41" s="367"/>
      <c r="C41" s="368"/>
      <c r="D41" s="368"/>
      <c r="E41" s="369"/>
      <c r="F41" s="176"/>
      <c r="G41" s="358"/>
      <c r="H41" s="359"/>
      <c r="I41" s="360"/>
      <c r="J41" s="263"/>
      <c r="L41" s="270"/>
      <c r="M41" s="271"/>
      <c r="N41" s="272"/>
      <c r="O41" s="176"/>
      <c r="P41" s="250"/>
      <c r="Q41" s="250"/>
      <c r="S41" s="39"/>
      <c r="U41" s="261"/>
    </row>
    <row r="42" spans="2:34" ht="15.95" customHeight="1">
      <c r="B42" s="247"/>
      <c r="C42" s="248"/>
      <c r="D42" s="248"/>
      <c r="E42" s="249"/>
      <c r="F42" s="176"/>
      <c r="G42" s="248"/>
      <c r="H42" s="248"/>
      <c r="I42" s="250"/>
      <c r="J42" s="176"/>
      <c r="K42" s="249"/>
      <c r="L42" s="248"/>
      <c r="M42" s="248"/>
      <c r="N42" s="250"/>
      <c r="O42" s="176"/>
      <c r="P42" s="250"/>
      <c r="Q42" s="250"/>
      <c r="S42" s="39"/>
      <c r="U42" s="262"/>
      <c r="V42" s="262"/>
      <c r="W42" s="262"/>
      <c r="X42" s="262"/>
      <c r="Y42" s="262"/>
    </row>
    <row r="43" spans="2:34" ht="5.0999999999999996" customHeight="1">
      <c r="B43" s="105"/>
      <c r="C43" s="176"/>
      <c r="D43" s="105"/>
      <c r="E43" s="122"/>
      <c r="F43" s="122"/>
      <c r="G43" s="320"/>
      <c r="H43" s="320"/>
      <c r="I43" s="318"/>
      <c r="J43" s="321"/>
      <c r="K43" s="322"/>
      <c r="L43" s="321"/>
      <c r="M43" s="321"/>
      <c r="N43" s="323"/>
      <c r="O43" s="105"/>
      <c r="P43" s="105"/>
      <c r="Q43" s="105"/>
      <c r="S43" s="39"/>
    </row>
    <row r="44" spans="2:34" ht="30.75" customHeight="1">
      <c r="B44" s="328" t="s">
        <v>152</v>
      </c>
      <c r="C44" s="326"/>
      <c r="D44" s="327"/>
      <c r="E44" s="325">
        <f>'Regnskab scenografi'!E56+'Regnskab kostume'!F39+'Regnskab rekv. &amp; møbel'!E57</f>
        <v>0</v>
      </c>
      <c r="F44" s="120"/>
      <c r="G44" s="413" t="s">
        <v>46</v>
      </c>
      <c r="H44" s="413"/>
      <c r="I44" s="411" t="e">
        <f>E45/E44</f>
        <v>#VALUE!</v>
      </c>
      <c r="J44" s="120"/>
      <c r="K44" s="415" t="e">
        <f>('Regnskab scenografi'!E56*'Regnskab scenografi'!N56)+('Regnskab kostume'!F39*'Regnskab kostume'!N39)+('Regnskab rekv. &amp; møbel'!E57*'Regnskab rekv. &amp; møbel'!M57)</f>
        <v>#VALUE!</v>
      </c>
      <c r="L44" s="413" t="s">
        <v>151</v>
      </c>
      <c r="M44" s="413"/>
      <c r="N44" s="411" t="e">
        <f>K44/E44</f>
        <v>#VALUE!</v>
      </c>
      <c r="O44" s="119"/>
      <c r="P44" s="392"/>
      <c r="Q44" s="393"/>
      <c r="R44" s="46"/>
      <c r="S44" s="46"/>
    </row>
    <row r="45" spans="2:34" ht="30.75" customHeight="1">
      <c r="B45" s="328" t="s">
        <v>153</v>
      </c>
      <c r="C45" s="326"/>
      <c r="D45" s="328"/>
      <c r="E45" s="325" t="e">
        <f>'Regnskab scenografi'!E57+'Regnskab kostume'!F40+'Regnskab rekv. &amp; møbel'!E58</f>
        <v>#VALUE!</v>
      </c>
      <c r="F45" s="120"/>
      <c r="G45" s="414"/>
      <c r="H45" s="414"/>
      <c r="I45" s="412"/>
      <c r="J45" s="120"/>
      <c r="K45" s="416"/>
      <c r="L45" s="414"/>
      <c r="M45" s="414"/>
      <c r="N45" s="412"/>
      <c r="O45" s="119"/>
      <c r="P45" s="394"/>
      <c r="Q45" s="395"/>
      <c r="R45" s="46"/>
      <c r="S45" s="46"/>
    </row>
    <row r="46" spans="2:34" ht="5.0999999999999996" customHeight="1">
      <c r="B46" s="121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394"/>
      <c r="Q46" s="395"/>
      <c r="R46" s="49"/>
      <c r="S46" s="49"/>
    </row>
    <row r="47" spans="2:34" ht="27.75" customHeight="1">
      <c r="B47" s="398" t="s">
        <v>57</v>
      </c>
      <c r="C47" s="399"/>
      <c r="D47" s="399"/>
      <c r="E47" s="400"/>
      <c r="F47" s="105"/>
      <c r="G47" s="407" t="s">
        <v>47</v>
      </c>
      <c r="H47" s="408"/>
      <c r="I47" s="279">
        <v>0.5</v>
      </c>
      <c r="J47" s="105"/>
      <c r="K47" s="105"/>
      <c r="L47" s="409" t="s">
        <v>47</v>
      </c>
      <c r="M47" s="409"/>
      <c r="N47" s="279">
        <v>0.65</v>
      </c>
      <c r="O47" s="105"/>
      <c r="P47" s="394"/>
      <c r="Q47" s="395"/>
      <c r="S47" s="39"/>
    </row>
    <row r="48" spans="2:34" ht="15.75" customHeight="1">
      <c r="B48" s="401"/>
      <c r="C48" s="402"/>
      <c r="D48" s="402"/>
      <c r="E48" s="403"/>
      <c r="F48" s="105"/>
      <c r="G48" s="410" t="s">
        <v>48</v>
      </c>
      <c r="H48" s="410"/>
      <c r="I48" s="200">
        <v>0.6</v>
      </c>
      <c r="J48" s="201"/>
      <c r="K48" s="201"/>
      <c r="L48" s="410" t="s">
        <v>48</v>
      </c>
      <c r="M48" s="410"/>
      <c r="N48" s="200">
        <v>0.7</v>
      </c>
      <c r="O48" s="105"/>
      <c r="P48" s="394"/>
      <c r="Q48" s="395"/>
      <c r="S48" s="39"/>
    </row>
    <row r="49" spans="2:19" ht="15.75" customHeight="1">
      <c r="B49" s="404"/>
      <c r="C49" s="405"/>
      <c r="D49" s="405"/>
      <c r="E49" s="406"/>
      <c r="F49" s="105"/>
      <c r="G49" s="410" t="s">
        <v>49</v>
      </c>
      <c r="H49" s="410"/>
      <c r="I49" s="200">
        <v>0.75</v>
      </c>
      <c r="J49" s="201"/>
      <c r="K49" s="201"/>
      <c r="L49" s="410" t="s">
        <v>49</v>
      </c>
      <c r="M49" s="410"/>
      <c r="N49" s="200">
        <v>0.8</v>
      </c>
      <c r="O49" s="105"/>
      <c r="P49" s="396"/>
      <c r="Q49" s="397"/>
      <c r="S49" s="39"/>
    </row>
    <row r="50" spans="2:19" ht="5.0999999999999996" customHeight="1">
      <c r="B50" s="12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S50" s="39"/>
    </row>
    <row r="51" spans="2:19">
      <c r="B51" s="391" t="s">
        <v>150</v>
      </c>
      <c r="C51" s="391"/>
      <c r="D51" s="391"/>
      <c r="E51" s="391"/>
      <c r="F51" s="391"/>
      <c r="G51" s="391"/>
      <c r="H51" s="391"/>
      <c r="I51" s="391"/>
      <c r="J51" s="391"/>
      <c r="K51" s="391"/>
      <c r="L51" s="391"/>
      <c r="M51" s="391"/>
      <c r="N51" s="391"/>
      <c r="O51" s="391"/>
      <c r="P51" s="391"/>
      <c r="Q51" s="391"/>
    </row>
    <row r="52" spans="2:19">
      <c r="B52" s="391"/>
      <c r="C52" s="391"/>
      <c r="D52" s="391"/>
      <c r="E52" s="391"/>
      <c r="F52" s="391"/>
      <c r="G52" s="391"/>
      <c r="H52" s="391"/>
      <c r="I52" s="391"/>
      <c r="J52" s="391"/>
      <c r="K52" s="391"/>
      <c r="L52" s="391"/>
      <c r="M52" s="391"/>
      <c r="N52" s="391"/>
      <c r="O52" s="391"/>
      <c r="P52" s="391"/>
      <c r="Q52" s="391"/>
    </row>
    <row r="53" spans="2:19"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</row>
    <row r="54" spans="2:19">
      <c r="B54" s="105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</row>
  </sheetData>
  <sheetProtection sheet="1" objects="1" scenarios="1"/>
  <protectedRanges>
    <protectedRange sqref="Q5 P44:Q49 B51:Q53" name="Område1"/>
    <protectedRange sqref="P44:Q49 B51:Q53" name="Område2"/>
  </protectedRanges>
  <mergeCells count="87">
    <mergeCell ref="B51:Q53"/>
    <mergeCell ref="P44:Q49"/>
    <mergeCell ref="B47:E49"/>
    <mergeCell ref="G47:H47"/>
    <mergeCell ref="L47:M47"/>
    <mergeCell ref="G48:H48"/>
    <mergeCell ref="L48:M48"/>
    <mergeCell ref="G49:H49"/>
    <mergeCell ref="L49:M49"/>
    <mergeCell ref="N44:N45"/>
    <mergeCell ref="L44:M45"/>
    <mergeCell ref="K44:K45"/>
    <mergeCell ref="I44:I45"/>
    <mergeCell ref="G44:H45"/>
    <mergeCell ref="G4:I6"/>
    <mergeCell ref="L4:N6"/>
    <mergeCell ref="B8:E8"/>
    <mergeCell ref="G8:I8"/>
    <mergeCell ref="P8:Q8"/>
    <mergeCell ref="K9:L9"/>
    <mergeCell ref="AH19:AH20"/>
    <mergeCell ref="Z18:AA18"/>
    <mergeCell ref="AD18:AE18"/>
    <mergeCell ref="AD19:AE19"/>
    <mergeCell ref="AD20:AE20"/>
    <mergeCell ref="Z17:AA17"/>
    <mergeCell ref="AD17:AE17"/>
    <mergeCell ref="U9:U11"/>
    <mergeCell ref="W9:X9"/>
    <mergeCell ref="W10:X10"/>
    <mergeCell ref="W11:X11"/>
    <mergeCell ref="U13:X13"/>
    <mergeCell ref="K11:M11"/>
    <mergeCell ref="K12:M12"/>
    <mergeCell ref="K13:M13"/>
    <mergeCell ref="AH22:AH23"/>
    <mergeCell ref="AH27:AH28"/>
    <mergeCell ref="AD27:AE27"/>
    <mergeCell ref="Z25:AA25"/>
    <mergeCell ref="AD25:AE25"/>
    <mergeCell ref="Z28:AA28"/>
    <mergeCell ref="AD28:AE28"/>
    <mergeCell ref="AD23:AE23"/>
    <mergeCell ref="AD22:AE22"/>
    <mergeCell ref="U35:X35"/>
    <mergeCell ref="U36:X36"/>
    <mergeCell ref="Z19:AA19"/>
    <mergeCell ref="Z20:AA20"/>
    <mergeCell ref="Z22:AA22"/>
    <mergeCell ref="Z23:AA23"/>
    <mergeCell ref="Z27:AA27"/>
    <mergeCell ref="U32:X32"/>
    <mergeCell ref="U33:X33"/>
    <mergeCell ref="U34:X34"/>
    <mergeCell ref="U19:V20"/>
    <mergeCell ref="U22:V23"/>
    <mergeCell ref="U27:V28"/>
    <mergeCell ref="Z13:AB13"/>
    <mergeCell ref="Z9:AB11"/>
    <mergeCell ref="AD9:AF11"/>
    <mergeCell ref="AD13:AF13"/>
    <mergeCell ref="Z15:AA15"/>
    <mergeCell ref="AD15:AE15"/>
    <mergeCell ref="Z16:AA16"/>
    <mergeCell ref="AD16:AE16"/>
    <mergeCell ref="B18:E21"/>
    <mergeCell ref="B23:E26"/>
    <mergeCell ref="B28:E31"/>
    <mergeCell ref="B38:E41"/>
    <mergeCell ref="G18:I21"/>
    <mergeCell ref="G23:I26"/>
    <mergeCell ref="G28:I31"/>
    <mergeCell ref="G33:I36"/>
    <mergeCell ref="G38:I41"/>
    <mergeCell ref="B10:E14"/>
    <mergeCell ref="L18:N21"/>
    <mergeCell ref="L23:N26"/>
    <mergeCell ref="L28:N31"/>
    <mergeCell ref="L33:N36"/>
    <mergeCell ref="B33:E36"/>
    <mergeCell ref="G10:H10"/>
    <mergeCell ref="K10:M10"/>
    <mergeCell ref="G11:H11"/>
    <mergeCell ref="G12:H12"/>
    <mergeCell ref="G13:H13"/>
    <mergeCell ref="G14:H14"/>
    <mergeCell ref="K14:M14"/>
  </mergeCells>
  <conditionalFormatting sqref="G18 G23 G28 G33:I36 G38">
    <cfRule type="cellIs" dxfId="150" priority="14" operator="equal">
      <formula>0</formula>
    </cfRule>
  </conditionalFormatting>
  <conditionalFormatting sqref="I22 N22 I27 N27 I32 N32 I37 N37:N42 I42">
    <cfRule type="expression" dxfId="149" priority="37">
      <formula>I22=5</formula>
    </cfRule>
    <cfRule type="expression" dxfId="148" priority="38">
      <formula>I22=4</formula>
    </cfRule>
    <cfRule type="expression" dxfId="147" priority="39">
      <formula>I22=3</formula>
    </cfRule>
    <cfRule type="expression" dxfId="146" priority="40">
      <formula>I22=2</formula>
    </cfRule>
    <cfRule type="expression" dxfId="145" priority="41">
      <formula>I22=1</formula>
    </cfRule>
  </conditionalFormatting>
  <conditionalFormatting sqref="P18:Q42">
    <cfRule type="expression" dxfId="144" priority="27">
      <formula>AND(P18&gt;=20,P18&lt;26)</formula>
    </cfRule>
    <cfRule type="expression" dxfId="143" priority="28">
      <formula>AND(P18&gt;=15,P18&lt;20)</formula>
    </cfRule>
    <cfRule type="expression" dxfId="142" priority="29">
      <formula>AND(P18&gt;=10,P18&lt;15)</formula>
    </cfRule>
    <cfRule type="expression" dxfId="141" priority="30">
      <formula>AND(P18&gt;=5,P18&lt;10)</formula>
    </cfRule>
    <cfRule type="expression" dxfId="140" priority="31">
      <formula>AND(P18&gt;=1, P18&lt;5)</formula>
    </cfRule>
  </conditionalFormatting>
  <conditionalFormatting sqref="L23:N26">
    <cfRule type="dataBar" priority="10">
      <dataBar>
        <cfvo type="min"/>
        <cfvo type="num" val="0"/>
        <color theme="9" tint="0.59999389629810485"/>
      </dataBar>
      <extLst>
        <ext xmlns:x14="http://schemas.microsoft.com/office/spreadsheetml/2009/9/main" uri="{B025F937-C7B1-47D3-B67F-A62EFF666E3E}">
          <x14:id>{9452A4CE-8C2A-42A2-BDDC-A3A87FDE81C4}</x14:id>
        </ext>
      </extLst>
    </cfRule>
  </conditionalFormatting>
  <conditionalFormatting sqref="L28:N31">
    <cfRule type="dataBar" priority="9">
      <dataBar>
        <cfvo type="percent" val="1"/>
        <cfvo type="percent" val="100"/>
        <color theme="9" tint="0.59999389629810485"/>
      </dataBar>
      <extLst>
        <ext xmlns:x14="http://schemas.microsoft.com/office/spreadsheetml/2009/9/main" uri="{B025F937-C7B1-47D3-B67F-A62EFF666E3E}">
          <x14:id>{F8E652B5-A67C-40CB-8DA0-35B36BBCBC4E}</x14:id>
        </ext>
      </extLst>
    </cfRule>
  </conditionalFormatting>
  <conditionalFormatting sqref="L18:N21 N49">
    <cfRule type="dataBar" priority="6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{D9AFBE5D-B643-4B8A-AB85-8846080E40D9}</x14:id>
        </ext>
      </extLst>
    </cfRule>
  </conditionalFormatting>
  <conditionalFormatting sqref="L28:N31 N49">
    <cfRule type="dataBar" priority="5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{3AB5AADB-E0DF-49DA-BE08-FE1F17046DB3}</x14:id>
        </ext>
      </extLst>
    </cfRule>
  </conditionalFormatting>
  <conditionalFormatting sqref="L23:N26 N49">
    <cfRule type="dataBar" priority="4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{7DE7E966-C73F-48BC-B865-980C300BCDD7}</x14:id>
        </ext>
      </extLst>
    </cfRule>
  </conditionalFormatting>
  <conditionalFormatting sqref="G18:I21 I49">
    <cfRule type="dataBar" priority="3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{78F8045F-020D-459F-B9DF-FF5263E1DCFB}</x14:id>
        </ext>
      </extLst>
    </cfRule>
  </conditionalFormatting>
  <conditionalFormatting sqref="G23:I26 I49">
    <cfRule type="dataBar" priority="2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{59DCC287-CBD5-4850-ACFE-7F38B384F419}</x14:id>
        </ext>
      </extLst>
    </cfRule>
  </conditionalFormatting>
  <conditionalFormatting sqref="G28:I31 I49">
    <cfRule type="dataBar" priority="1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{A483D52B-96E4-479A-ABD8-C958E410ABB6}</x14:id>
        </ext>
      </extLst>
    </cfRule>
  </conditionalFormatting>
  <pageMargins left="0.7" right="0.7" top="0.75" bottom="0.75" header="0.3" footer="0.3"/>
  <pageSetup paperSize="9" scale="45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452A4CE-8C2A-42A2-BDDC-A3A87FDE81C4}">
            <x14:dataBar minLength="0" maxLength="100" gradient="0">
              <x14:cfvo type="autoMin"/>
              <x14:cfvo type="num">
                <xm:f>0</xm:f>
              </x14:cfvo>
              <x14:negativeFillColor rgb="FFFF0000"/>
              <x14:axisColor rgb="FF000000"/>
            </x14:dataBar>
          </x14:cfRule>
          <xm:sqref>L23:N26</xm:sqref>
        </x14:conditionalFormatting>
        <x14:conditionalFormatting xmlns:xm="http://schemas.microsoft.com/office/excel/2006/main">
          <x14:cfRule type="dataBar" id="{F8E652B5-A67C-40CB-8DA0-35B36BBCBC4E}">
            <x14:dataBar minLength="0" maxLength="100" gradient="0">
              <x14:cfvo type="percent">
                <xm:f>1</xm:f>
              </x14:cfvo>
              <x14:cfvo type="percent">
                <xm:f>100</xm:f>
              </x14:cfvo>
              <x14:negativeFillColor rgb="FFFF0000"/>
              <x14:axisColor rgb="FF000000"/>
            </x14:dataBar>
          </x14:cfRule>
          <xm:sqref>L28:N31</xm:sqref>
        </x14:conditionalFormatting>
        <x14:conditionalFormatting xmlns:xm="http://schemas.microsoft.com/office/excel/2006/main">
          <x14:cfRule type="dataBar" id="{D9AFBE5D-B643-4B8A-AB85-8846080E40D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L18:N21 N49</xm:sqref>
        </x14:conditionalFormatting>
        <x14:conditionalFormatting xmlns:xm="http://schemas.microsoft.com/office/excel/2006/main">
          <x14:cfRule type="dataBar" id="{3AB5AADB-E0DF-49DA-BE08-FE1F17046DB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L28:N31 N49</xm:sqref>
        </x14:conditionalFormatting>
        <x14:conditionalFormatting xmlns:xm="http://schemas.microsoft.com/office/excel/2006/main">
          <x14:cfRule type="dataBar" id="{7DE7E966-C73F-48BC-B865-980C300BCDD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L23:N26 N49</xm:sqref>
        </x14:conditionalFormatting>
        <x14:conditionalFormatting xmlns:xm="http://schemas.microsoft.com/office/excel/2006/main">
          <x14:cfRule type="dataBar" id="{78F8045F-020D-459F-B9DF-FF5263E1DCF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G18:I21 I49</xm:sqref>
        </x14:conditionalFormatting>
        <x14:conditionalFormatting xmlns:xm="http://schemas.microsoft.com/office/excel/2006/main">
          <x14:cfRule type="dataBar" id="{59DCC287-CBD5-4850-ACFE-7F38B384F41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G23:I26 I49</xm:sqref>
        </x14:conditionalFormatting>
        <x14:conditionalFormatting xmlns:xm="http://schemas.microsoft.com/office/excel/2006/main">
          <x14:cfRule type="dataBar" id="{A483D52B-96E4-479A-ABD8-C958E410ABB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G28:I31 I49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F29E7-7590-46FE-8357-A4407A27E694}">
  <sheetPr>
    <tabColor theme="9" tint="0.59999389629810485"/>
    <pageSetUpPr fitToPage="1"/>
  </sheetPr>
  <dimension ref="B1:W257"/>
  <sheetViews>
    <sheetView showGridLines="0" topLeftCell="A19" zoomScale="80" zoomScaleNormal="80" zoomScalePageLayoutView="50" workbookViewId="0">
      <selection activeCell="F22" sqref="F22:F25"/>
    </sheetView>
  </sheetViews>
  <sheetFormatPr defaultColWidth="9.140625" defaultRowHeight="16.5"/>
  <cols>
    <col min="1" max="1" width="9.140625" style="1"/>
    <col min="2" max="2" width="23.28515625" style="4" customWidth="1"/>
    <col min="3" max="6" width="20.5703125" style="1" customWidth="1"/>
    <col min="7" max="7" width="20.5703125" style="29" customWidth="1"/>
    <col min="8" max="8" width="16.7109375" style="10" hidden="1" customWidth="1"/>
    <col min="9" max="9" width="15.28515625" style="10" hidden="1" customWidth="1"/>
    <col min="10" max="10" width="10.140625" style="11" hidden="1" customWidth="1"/>
    <col min="11" max="11" width="11.42578125" style="10" hidden="1" customWidth="1"/>
    <col min="12" max="12" width="11" style="23" hidden="1" customWidth="1"/>
    <col min="13" max="13" width="11" style="10" hidden="1" customWidth="1"/>
    <col min="14" max="14" width="11" style="11" hidden="1" customWidth="1"/>
    <col min="15" max="15" width="1.85546875" style="23" hidden="1" customWidth="1"/>
    <col min="16" max="16" width="1.42578125" style="56" customWidth="1"/>
    <col min="17" max="19" width="9.140625" style="1"/>
    <col min="20" max="20" width="16.28515625" style="1" bestFit="1" customWidth="1"/>
    <col min="21" max="16384" width="9.140625" style="1"/>
  </cols>
  <sheetData>
    <row r="1" spans="2:23" customFormat="1" ht="15.75">
      <c r="P1" s="56"/>
    </row>
    <row r="2" spans="2:23" customFormat="1" ht="60" customHeight="1">
      <c r="B2" s="429" t="s">
        <v>55</v>
      </c>
      <c r="C2" s="429"/>
      <c r="D2" s="429"/>
      <c r="E2" s="429"/>
      <c r="F2" s="429"/>
      <c r="G2" s="429"/>
      <c r="H2" s="126"/>
      <c r="I2" s="126"/>
      <c r="J2" s="126"/>
      <c r="K2" s="126"/>
      <c r="L2" s="126"/>
      <c r="M2" s="126"/>
      <c r="N2" s="126"/>
      <c r="O2" s="126"/>
      <c r="P2" s="127"/>
      <c r="Q2" s="126"/>
      <c r="R2" s="128"/>
      <c r="S2" s="128"/>
      <c r="T2" s="170" t="s">
        <v>61</v>
      </c>
      <c r="U2" s="129"/>
      <c r="V2" s="128"/>
      <c r="W2" s="37"/>
    </row>
    <row r="3" spans="2:23" customFormat="1" ht="5.0999999999999996" customHeight="1"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7"/>
      <c r="Q3" s="122"/>
      <c r="R3" s="122"/>
      <c r="S3" s="122"/>
      <c r="T3" s="122"/>
      <c r="U3" s="122"/>
      <c r="V3" s="122"/>
    </row>
    <row r="4" spans="2:23" customFormat="1" ht="18" customHeight="1">
      <c r="B4" s="130">
        <f>Forestillingsnummer</f>
        <v>0</v>
      </c>
      <c r="C4" s="227">
        <f>Forestillingstitel</f>
        <v>0</v>
      </c>
      <c r="D4" s="130"/>
      <c r="E4" s="130"/>
      <c r="F4" s="130"/>
      <c r="G4" s="130"/>
      <c r="H4" s="131"/>
      <c r="I4" s="131"/>
      <c r="J4" s="132"/>
      <c r="K4" s="126"/>
      <c r="L4" s="126"/>
      <c r="M4" s="131"/>
      <c r="N4" s="133"/>
      <c r="O4" s="134"/>
      <c r="P4" s="127"/>
      <c r="Q4" s="417" t="s">
        <v>50</v>
      </c>
      <c r="R4" s="417"/>
      <c r="S4" s="417"/>
      <c r="T4" s="417"/>
      <c r="U4" s="417"/>
      <c r="V4" s="417"/>
      <c r="W4" s="417"/>
    </row>
    <row r="5" spans="2:23" customFormat="1" ht="18" customHeight="1">
      <c r="B5" s="130"/>
      <c r="C5" s="227">
        <f>KUNSTART</f>
        <v>0</v>
      </c>
      <c r="D5" s="130"/>
      <c r="E5" s="130"/>
      <c r="F5" s="130"/>
      <c r="G5" s="130"/>
      <c r="H5" s="131"/>
      <c r="I5" s="131"/>
      <c r="J5" s="132"/>
      <c r="K5" s="126"/>
      <c r="L5" s="126"/>
      <c r="M5" s="131"/>
      <c r="N5" s="133"/>
      <c r="O5" s="134"/>
      <c r="P5" s="127"/>
      <c r="Q5" s="226"/>
      <c r="R5" s="135" t="s">
        <v>109</v>
      </c>
      <c r="S5" s="135"/>
      <c r="T5" s="229"/>
      <c r="U5" s="135"/>
      <c r="V5" s="135"/>
      <c r="W5" s="135"/>
    </row>
    <row r="6" spans="2:23" customFormat="1" ht="18" customHeight="1">
      <c r="B6" s="130" t="s">
        <v>106</v>
      </c>
      <c r="C6" s="227">
        <f>sæson</f>
        <v>0</v>
      </c>
      <c r="D6" s="130"/>
      <c r="E6" s="130"/>
      <c r="F6" s="130"/>
      <c r="G6" s="130"/>
      <c r="H6" s="131"/>
      <c r="I6" s="131"/>
      <c r="J6" s="132"/>
      <c r="K6" s="126"/>
      <c r="L6" s="126"/>
      <c r="M6" s="131"/>
      <c r="N6" s="133"/>
      <c r="O6" s="134"/>
      <c r="P6" s="127"/>
      <c r="Q6" s="418" t="s">
        <v>108</v>
      </c>
      <c r="R6" s="418"/>
      <c r="S6" s="418"/>
      <c r="T6" s="420">
        <f>Produktionsleder</f>
        <v>0</v>
      </c>
      <c r="U6" s="420"/>
      <c r="V6" s="420"/>
      <c r="W6" s="228"/>
    </row>
    <row r="7" spans="2:23" ht="4.5" customHeight="1">
      <c r="B7" s="136"/>
      <c r="C7" s="419"/>
      <c r="D7" s="419"/>
      <c r="E7" s="419"/>
      <c r="F7" s="419"/>
      <c r="G7" s="419"/>
      <c r="H7" s="131"/>
      <c r="I7" s="131"/>
      <c r="J7" s="133"/>
      <c r="K7" s="131"/>
      <c r="L7" s="134"/>
      <c r="M7" s="131"/>
      <c r="N7" s="133"/>
      <c r="O7" s="134"/>
      <c r="P7" s="127"/>
      <c r="Q7" s="122"/>
      <c r="R7" s="122"/>
      <c r="S7" s="122"/>
      <c r="T7" s="122"/>
      <c r="U7" s="122"/>
      <c r="V7" s="122"/>
    </row>
    <row r="8" spans="2:23" ht="4.5" customHeight="1">
      <c r="B8" s="139"/>
      <c r="C8" s="122"/>
      <c r="D8" s="122"/>
      <c r="E8" s="122"/>
      <c r="F8" s="138"/>
      <c r="G8" s="138"/>
      <c r="H8" s="131"/>
      <c r="I8" s="131"/>
      <c r="J8" s="133"/>
      <c r="K8" s="131"/>
      <c r="L8" s="134"/>
      <c r="M8" s="131"/>
      <c r="N8" s="133"/>
      <c r="O8" s="134"/>
      <c r="P8" s="127"/>
      <c r="Q8" s="122"/>
      <c r="R8" s="122"/>
      <c r="S8" s="122"/>
      <c r="T8" s="122"/>
      <c r="U8" s="122"/>
      <c r="V8" s="122"/>
    </row>
    <row r="9" spans="2:23" ht="4.5" customHeight="1">
      <c r="B9" s="139"/>
      <c r="C9" s="122"/>
      <c r="D9" s="122"/>
      <c r="E9" s="122"/>
      <c r="F9" s="122"/>
      <c r="G9" s="140"/>
      <c r="H9" s="131"/>
      <c r="I9" s="131"/>
      <c r="J9" s="133"/>
      <c r="K9" s="131"/>
      <c r="L9" s="134"/>
      <c r="M9" s="131"/>
      <c r="N9" s="133"/>
      <c r="O9" s="134"/>
      <c r="P9" s="127"/>
      <c r="Q9" s="122"/>
      <c r="R9" s="122"/>
      <c r="S9" s="122"/>
      <c r="T9" s="122"/>
      <c r="U9" s="122"/>
      <c r="V9" s="122"/>
    </row>
    <row r="10" spans="2:23">
      <c r="B10" s="139"/>
      <c r="C10" s="122"/>
      <c r="D10" s="122"/>
      <c r="E10" s="122"/>
      <c r="F10" s="122"/>
      <c r="G10" s="140"/>
      <c r="H10" s="131"/>
      <c r="I10" s="131"/>
      <c r="J10" s="133"/>
      <c r="K10" s="131"/>
      <c r="L10" s="134"/>
      <c r="M10" s="131"/>
      <c r="N10" s="133"/>
      <c r="O10" s="134"/>
      <c r="P10" s="127"/>
      <c r="Q10" s="122"/>
      <c r="R10" s="122"/>
      <c r="S10" s="122"/>
      <c r="T10" s="122"/>
      <c r="U10" s="122"/>
      <c r="V10" s="122"/>
    </row>
    <row r="11" spans="2:23">
      <c r="B11" s="139"/>
      <c r="C11" s="122"/>
      <c r="D11" s="122"/>
      <c r="E11" s="122"/>
      <c r="F11" s="122"/>
      <c r="G11" s="140"/>
      <c r="H11" s="131"/>
      <c r="I11" s="131"/>
      <c r="J11" s="133"/>
      <c r="K11" s="131"/>
      <c r="L11" s="134"/>
      <c r="M11" s="131"/>
      <c r="N11" s="133"/>
      <c r="O11" s="134"/>
      <c r="P11" s="127"/>
      <c r="Q11" s="122"/>
      <c r="R11" s="122"/>
      <c r="S11" s="122"/>
      <c r="T11" s="122"/>
      <c r="U11" s="122"/>
      <c r="V11" s="122"/>
    </row>
    <row r="12" spans="2:23">
      <c r="B12" s="139"/>
      <c r="C12" s="122"/>
      <c r="D12" s="122"/>
      <c r="E12" s="122"/>
      <c r="F12" s="122"/>
      <c r="G12" s="140"/>
      <c r="H12" s="131"/>
      <c r="I12" s="131"/>
      <c r="J12" s="133"/>
      <c r="K12" s="131"/>
      <c r="L12" s="134"/>
      <c r="M12" s="131"/>
      <c r="N12" s="133"/>
      <c r="O12" s="134"/>
      <c r="P12" s="127"/>
      <c r="Q12" s="122"/>
      <c r="R12" s="122"/>
      <c r="S12" s="122"/>
      <c r="T12" s="122"/>
      <c r="U12" s="122"/>
      <c r="V12" s="122"/>
    </row>
    <row r="13" spans="2:23">
      <c r="B13" s="139"/>
      <c r="C13" s="122"/>
      <c r="D13" s="122"/>
      <c r="E13" s="122"/>
      <c r="F13" s="122"/>
      <c r="G13" s="140"/>
      <c r="H13" s="131"/>
      <c r="I13" s="131"/>
      <c r="J13" s="133"/>
      <c r="K13" s="131"/>
      <c r="L13" s="134"/>
      <c r="M13" s="131"/>
      <c r="N13" s="133"/>
      <c r="O13" s="134"/>
      <c r="P13" s="127"/>
      <c r="Q13" s="122"/>
      <c r="R13" s="122"/>
      <c r="S13" s="122"/>
      <c r="T13" s="122"/>
      <c r="U13" s="122"/>
      <c r="V13" s="122"/>
    </row>
    <row r="14" spans="2:23">
      <c r="B14" s="139"/>
      <c r="C14" s="122"/>
      <c r="D14" s="122"/>
      <c r="E14" s="122"/>
      <c r="F14" s="122"/>
      <c r="G14" s="140"/>
      <c r="H14" s="131"/>
      <c r="I14" s="131"/>
      <c r="J14" s="133"/>
      <c r="K14" s="131"/>
      <c r="L14" s="134"/>
      <c r="M14" s="131"/>
      <c r="N14" s="133"/>
      <c r="O14" s="134"/>
      <c r="P14" s="127"/>
      <c r="Q14" s="122"/>
      <c r="R14" s="122"/>
      <c r="S14" s="122"/>
      <c r="T14" s="122"/>
      <c r="U14" s="122"/>
      <c r="V14" s="122"/>
    </row>
    <row r="15" spans="2:23" ht="16.5" customHeight="1">
      <c r="B15" s="139"/>
      <c r="C15" s="122"/>
      <c r="D15" s="122"/>
      <c r="E15" s="122"/>
      <c r="F15" s="122"/>
      <c r="G15" s="140"/>
      <c r="H15" s="131"/>
      <c r="I15" s="131"/>
      <c r="J15" s="133"/>
      <c r="K15" s="131"/>
      <c r="L15" s="134"/>
      <c r="M15" s="131"/>
      <c r="N15" s="133"/>
      <c r="O15" s="134"/>
      <c r="P15" s="127"/>
      <c r="Q15" s="122"/>
      <c r="R15" s="122"/>
      <c r="S15" s="122"/>
      <c r="T15" s="122"/>
      <c r="U15" s="122"/>
      <c r="V15" s="122"/>
    </row>
    <row r="16" spans="2:23" ht="16.5" customHeight="1">
      <c r="B16" s="139"/>
      <c r="C16" s="122"/>
      <c r="D16" s="122"/>
      <c r="E16" s="122"/>
      <c r="F16" s="122"/>
      <c r="G16" s="140"/>
      <c r="H16" s="131"/>
      <c r="I16" s="131"/>
      <c r="J16" s="133"/>
      <c r="K16" s="131"/>
      <c r="L16" s="134"/>
      <c r="M16" s="131"/>
      <c r="N16" s="133"/>
      <c r="O16" s="134"/>
      <c r="P16" s="127"/>
      <c r="Q16" s="122"/>
      <c r="R16" s="122"/>
      <c r="S16" s="122"/>
      <c r="T16" s="122"/>
      <c r="U16" s="122"/>
      <c r="V16" s="122"/>
    </row>
    <row r="17" spans="2:22">
      <c r="B17" s="139"/>
      <c r="C17" s="122"/>
      <c r="D17" s="122"/>
      <c r="E17" s="122"/>
      <c r="F17" s="122"/>
      <c r="G17" s="140"/>
      <c r="H17" s="131"/>
      <c r="I17" s="131"/>
      <c r="J17" s="133"/>
      <c r="K17" s="131"/>
      <c r="L17" s="134"/>
      <c r="M17" s="131"/>
      <c r="N17" s="133"/>
      <c r="O17" s="134"/>
      <c r="P17" s="127"/>
      <c r="Q17" s="122"/>
      <c r="R17" s="122"/>
      <c r="S17" s="122"/>
      <c r="T17" s="122"/>
      <c r="U17" s="122"/>
      <c r="V17" s="122"/>
    </row>
    <row r="18" spans="2:22">
      <c r="B18" s="139"/>
      <c r="C18" s="122"/>
      <c r="D18" s="122"/>
      <c r="E18" s="122"/>
      <c r="F18" s="122"/>
      <c r="G18" s="140"/>
      <c r="H18" s="141"/>
      <c r="I18" s="131"/>
      <c r="J18" s="133"/>
      <c r="K18" s="131"/>
      <c r="L18" s="134"/>
      <c r="M18" s="131"/>
      <c r="N18" s="133"/>
      <c r="O18" s="134"/>
      <c r="P18" s="127"/>
      <c r="Q18" s="122"/>
      <c r="R18" s="122"/>
      <c r="S18" s="122"/>
      <c r="T18" s="122"/>
      <c r="U18" s="122"/>
      <c r="V18" s="122"/>
    </row>
    <row r="19" spans="2:22" s="2" customFormat="1">
      <c r="B19" s="142"/>
      <c r="C19" s="280">
        <f>SUM(C27:C47)</f>
        <v>0</v>
      </c>
      <c r="D19" s="281">
        <f>SUM(D27:D47)</f>
        <v>0</v>
      </c>
      <c r="E19" s="282">
        <f>SUM(E27:E47)</f>
        <v>0</v>
      </c>
      <c r="F19" s="284">
        <f>SUM(F27:F47)</f>
        <v>0</v>
      </c>
      <c r="G19" s="283">
        <f>SUM(G27:G47)</f>
        <v>0</v>
      </c>
      <c r="H19" s="141"/>
      <c r="I19" s="143"/>
      <c r="J19" s="144"/>
      <c r="K19" s="145"/>
      <c r="L19" s="145"/>
      <c r="M19" s="145"/>
      <c r="N19" s="145"/>
      <c r="O19" s="145"/>
      <c r="P19" s="127"/>
      <c r="Q19" s="146"/>
      <c r="R19" s="146"/>
      <c r="S19" s="146"/>
      <c r="T19" s="146"/>
      <c r="U19" s="146"/>
      <c r="V19" s="146"/>
    </row>
    <row r="20" spans="2:22" ht="5.25" customHeight="1">
      <c r="B20" s="139"/>
      <c r="C20" s="122"/>
      <c r="D20" s="122"/>
      <c r="E20" s="122"/>
      <c r="F20" s="122"/>
      <c r="G20" s="131"/>
      <c r="H20" s="131"/>
      <c r="I20" s="131"/>
      <c r="J20" s="133"/>
      <c r="K20" s="131"/>
      <c r="L20" s="134"/>
      <c r="M20" s="131"/>
      <c r="N20" s="133"/>
      <c r="O20" s="134"/>
      <c r="P20" s="127"/>
      <c r="Q20" s="122"/>
      <c r="R20" s="122"/>
      <c r="S20" s="122"/>
      <c r="T20" s="122"/>
      <c r="U20" s="122"/>
      <c r="V20" s="122"/>
    </row>
    <row r="21" spans="2:22" s="6" customFormat="1" ht="51">
      <c r="B21" s="147" t="s">
        <v>21</v>
      </c>
      <c r="C21" s="148" t="s">
        <v>12</v>
      </c>
      <c r="D21" s="148" t="s">
        <v>13</v>
      </c>
      <c r="E21" s="148" t="s">
        <v>14</v>
      </c>
      <c r="F21" s="148" t="s">
        <v>15</v>
      </c>
      <c r="G21" s="148" t="s">
        <v>16</v>
      </c>
      <c r="H21" s="149"/>
      <c r="I21" s="149"/>
      <c r="J21" s="150"/>
      <c r="K21" s="149"/>
      <c r="L21" s="151"/>
      <c r="M21" s="149"/>
      <c r="N21" s="150"/>
      <c r="O21" s="151"/>
      <c r="P21" s="127"/>
      <c r="Q21" s="152"/>
      <c r="R21" s="152"/>
      <c r="S21" s="152"/>
      <c r="T21" s="152"/>
      <c r="U21" s="152"/>
      <c r="V21" s="152"/>
    </row>
    <row r="22" spans="2:22" s="4" customFormat="1" ht="15.75">
      <c r="B22" s="139"/>
      <c r="C22" s="421" t="s">
        <v>20</v>
      </c>
      <c r="D22" s="421" t="s">
        <v>22</v>
      </c>
      <c r="E22" s="421" t="s">
        <v>19</v>
      </c>
      <c r="F22" s="421" t="s">
        <v>18</v>
      </c>
      <c r="G22" s="421" t="s">
        <v>17</v>
      </c>
      <c r="H22" s="131"/>
      <c r="I22" s="131"/>
      <c r="J22" s="133"/>
      <c r="K22" s="131"/>
      <c r="L22" s="134"/>
      <c r="M22" s="131"/>
      <c r="N22" s="133"/>
      <c r="O22" s="134"/>
      <c r="P22" s="127"/>
      <c r="Q22" s="139"/>
      <c r="R22" s="139"/>
      <c r="S22" s="139"/>
      <c r="T22" s="139"/>
      <c r="U22" s="139"/>
      <c r="V22" s="139"/>
    </row>
    <row r="23" spans="2:22" s="4" customFormat="1" ht="15.75">
      <c r="B23" s="139"/>
      <c r="C23" s="424"/>
      <c r="D23" s="424"/>
      <c r="E23" s="422"/>
      <c r="F23" s="422"/>
      <c r="G23" s="422"/>
      <c r="H23" s="131"/>
      <c r="I23" s="131"/>
      <c r="J23" s="133"/>
      <c r="K23" s="131"/>
      <c r="L23" s="134"/>
      <c r="M23" s="131"/>
      <c r="N23" s="133"/>
      <c r="O23" s="134"/>
      <c r="P23" s="127"/>
      <c r="Q23" s="139"/>
      <c r="R23" s="139"/>
      <c r="S23" s="139"/>
      <c r="T23" s="139"/>
      <c r="U23" s="139"/>
      <c r="V23" s="139"/>
    </row>
    <row r="24" spans="2:22" s="4" customFormat="1" ht="16.5" customHeight="1" thickBot="1">
      <c r="B24" s="139"/>
      <c r="C24" s="424"/>
      <c r="D24" s="424"/>
      <c r="E24" s="422"/>
      <c r="F24" s="422"/>
      <c r="G24" s="422"/>
      <c r="H24" s="131"/>
      <c r="I24" s="131"/>
      <c r="J24" s="133"/>
      <c r="K24" s="131"/>
      <c r="L24" s="134"/>
      <c r="M24" s="131"/>
      <c r="N24" s="133"/>
      <c r="O24" s="134"/>
      <c r="P24" s="127"/>
      <c r="Q24" s="139"/>
      <c r="R24" s="139"/>
      <c r="S24" s="139"/>
      <c r="T24" s="139"/>
      <c r="U24" s="139"/>
      <c r="V24" s="139"/>
    </row>
    <row r="25" spans="2:22" s="4" customFormat="1" ht="16.5" customHeight="1" thickBot="1">
      <c r="B25" s="139"/>
      <c r="C25" s="425"/>
      <c r="D25" s="425"/>
      <c r="E25" s="423"/>
      <c r="F25" s="423"/>
      <c r="G25" s="423"/>
      <c r="H25" s="426" t="s">
        <v>11</v>
      </c>
      <c r="I25" s="427"/>
      <c r="J25" s="427"/>
      <c r="K25" s="427"/>
      <c r="L25" s="427"/>
      <c r="M25" s="427"/>
      <c r="N25" s="427"/>
      <c r="O25" s="428"/>
      <c r="P25" s="127"/>
      <c r="Q25" s="139"/>
      <c r="R25" s="139"/>
      <c r="S25" s="139"/>
      <c r="T25" s="139"/>
      <c r="U25" s="139"/>
      <c r="V25" s="139"/>
    </row>
    <row r="26" spans="2:22" s="4" customFormat="1" ht="15.75">
      <c r="B26" s="139"/>
      <c r="C26" s="153"/>
      <c r="D26" s="153"/>
      <c r="E26" s="153"/>
      <c r="F26" s="153"/>
      <c r="G26" s="154"/>
      <c r="H26" s="434" t="s">
        <v>4</v>
      </c>
      <c r="I26" s="434"/>
      <c r="J26" s="433" t="s">
        <v>3</v>
      </c>
      <c r="K26" s="434"/>
      <c r="L26" s="434"/>
      <c r="M26" s="430" t="s">
        <v>10</v>
      </c>
      <c r="N26" s="431"/>
      <c r="O26" s="432"/>
      <c r="P26" s="127"/>
      <c r="Q26" s="139"/>
      <c r="R26" s="139"/>
      <c r="S26" s="139"/>
      <c r="T26" s="139"/>
      <c r="U26" s="139"/>
      <c r="V26" s="139"/>
    </row>
    <row r="27" spans="2:22" ht="30" customHeight="1">
      <c r="B27" s="155" t="s">
        <v>24</v>
      </c>
      <c r="C27" s="156"/>
      <c r="D27" s="156"/>
      <c r="E27" s="156"/>
      <c r="F27" s="156"/>
      <c r="G27" s="157"/>
      <c r="H27" s="158" t="s">
        <v>0</v>
      </c>
      <c r="I27" s="158" t="s">
        <v>1</v>
      </c>
      <c r="J27" s="158" t="s">
        <v>8</v>
      </c>
      <c r="K27" s="158" t="s">
        <v>1</v>
      </c>
      <c r="L27" s="159" t="s">
        <v>2</v>
      </c>
      <c r="M27" s="158" t="s">
        <v>5</v>
      </c>
      <c r="N27" s="158" t="s">
        <v>7</v>
      </c>
      <c r="O27" s="159" t="s">
        <v>6</v>
      </c>
      <c r="P27" s="127"/>
      <c r="Q27" s="122"/>
      <c r="R27" s="122"/>
      <c r="S27" s="122"/>
      <c r="T27" s="122"/>
      <c r="U27" s="122"/>
      <c r="V27" s="122"/>
    </row>
    <row r="28" spans="2:22">
      <c r="B28" s="160" t="s">
        <v>56</v>
      </c>
      <c r="C28" s="161"/>
      <c r="D28" s="161"/>
      <c r="E28" s="161"/>
      <c r="F28" s="161"/>
      <c r="G28" s="162"/>
      <c r="H28" s="163"/>
      <c r="I28" s="163"/>
      <c r="J28" s="164"/>
      <c r="K28" s="163"/>
      <c r="L28" s="165">
        <v>40</v>
      </c>
      <c r="M28" s="163"/>
      <c r="N28" s="164"/>
      <c r="O28" s="165"/>
      <c r="P28" s="127"/>
      <c r="Q28" s="122"/>
      <c r="R28" s="122"/>
      <c r="S28" s="122"/>
      <c r="T28" s="122"/>
      <c r="U28" s="122"/>
      <c r="V28" s="122"/>
    </row>
    <row r="29" spans="2:22">
      <c r="B29" s="160"/>
      <c r="C29" s="314"/>
      <c r="D29" s="314"/>
      <c r="E29" s="314"/>
      <c r="F29" s="314"/>
      <c r="G29" s="315"/>
      <c r="H29" s="163"/>
      <c r="I29" s="163"/>
      <c r="J29" s="164"/>
      <c r="K29" s="163"/>
      <c r="L29" s="165"/>
      <c r="M29" s="163"/>
      <c r="N29" s="164"/>
      <c r="O29" s="165"/>
      <c r="P29" s="127"/>
      <c r="Q29" s="122"/>
      <c r="R29" s="122"/>
      <c r="S29" s="122"/>
      <c r="T29" s="122"/>
      <c r="U29" s="122"/>
      <c r="V29" s="122"/>
    </row>
    <row r="30" spans="2:22">
      <c r="B30" s="160"/>
      <c r="C30" s="314"/>
      <c r="D30" s="314"/>
      <c r="E30" s="314"/>
      <c r="F30" s="314"/>
      <c r="G30" s="315"/>
      <c r="H30" s="163"/>
      <c r="I30" s="163"/>
      <c r="J30" s="164"/>
      <c r="K30" s="163"/>
      <c r="L30" s="165"/>
      <c r="M30" s="163"/>
      <c r="N30" s="164"/>
      <c r="O30" s="165"/>
      <c r="P30" s="127"/>
      <c r="Q30" s="122"/>
      <c r="R30" s="122"/>
      <c r="S30" s="122"/>
      <c r="T30" s="122"/>
      <c r="U30" s="122"/>
      <c r="V30" s="122"/>
    </row>
    <row r="31" spans="2:22">
      <c r="B31" s="160"/>
      <c r="C31" s="319"/>
      <c r="D31" s="314"/>
      <c r="E31" s="314"/>
      <c r="F31" s="314"/>
      <c r="G31" s="315"/>
      <c r="H31" s="163"/>
      <c r="I31" s="163"/>
      <c r="J31" s="164"/>
      <c r="K31" s="163"/>
      <c r="L31" s="165"/>
      <c r="M31" s="163"/>
      <c r="N31" s="164"/>
      <c r="O31" s="165"/>
      <c r="P31" s="127"/>
      <c r="Q31" s="122"/>
      <c r="R31" s="122"/>
      <c r="S31" s="122"/>
      <c r="T31" s="122"/>
      <c r="U31" s="122"/>
      <c r="V31" s="122"/>
    </row>
    <row r="32" spans="2:22">
      <c r="B32" s="160"/>
      <c r="C32" s="314"/>
      <c r="D32" s="314"/>
      <c r="E32" s="314"/>
      <c r="F32" s="314"/>
      <c r="G32" s="315"/>
      <c r="H32" s="163"/>
      <c r="I32" s="163"/>
      <c r="J32" s="164"/>
      <c r="K32" s="163"/>
      <c r="L32" s="165"/>
      <c r="M32" s="163"/>
      <c r="N32" s="164"/>
      <c r="O32" s="165"/>
      <c r="P32" s="127"/>
      <c r="Q32" s="122"/>
      <c r="R32" s="122"/>
      <c r="S32" s="122"/>
      <c r="T32" s="122"/>
      <c r="U32" s="122"/>
      <c r="V32" s="122"/>
    </row>
    <row r="33" spans="2:22" ht="16.5" customHeight="1">
      <c r="B33" s="160"/>
      <c r="C33" s="314"/>
      <c r="D33" s="314"/>
      <c r="E33" s="314"/>
      <c r="F33" s="314"/>
      <c r="G33" s="315"/>
      <c r="H33" s="163"/>
      <c r="I33" s="163"/>
      <c r="J33" s="164"/>
      <c r="K33" s="163"/>
      <c r="L33" s="165"/>
      <c r="M33" s="163"/>
      <c r="N33" s="164"/>
      <c r="O33" s="165"/>
      <c r="P33" s="127"/>
      <c r="Q33" s="122"/>
      <c r="R33" s="122"/>
      <c r="S33" s="122"/>
      <c r="T33" s="122"/>
      <c r="U33" s="122"/>
      <c r="V33" s="122"/>
    </row>
    <row r="34" spans="2:22" ht="16.5" customHeight="1">
      <c r="B34" s="160"/>
      <c r="C34" s="314"/>
      <c r="D34" s="314"/>
      <c r="E34" s="314"/>
      <c r="F34" s="314"/>
      <c r="G34" s="315"/>
      <c r="H34" s="163"/>
      <c r="I34" s="166"/>
      <c r="J34" s="164"/>
      <c r="K34" s="163"/>
      <c r="L34" s="165"/>
      <c r="M34" s="163"/>
      <c r="N34" s="164"/>
      <c r="O34" s="165"/>
      <c r="P34" s="127"/>
      <c r="Q34" s="122"/>
      <c r="R34" s="122"/>
      <c r="S34" s="122"/>
      <c r="T34" s="122"/>
      <c r="U34" s="122"/>
      <c r="V34" s="122"/>
    </row>
    <row r="35" spans="2:22">
      <c r="B35" s="160"/>
      <c r="C35" s="314"/>
      <c r="D35" s="314"/>
      <c r="E35" s="314"/>
      <c r="F35" s="314"/>
      <c r="G35" s="315"/>
      <c r="H35" s="163"/>
      <c r="I35" s="163"/>
      <c r="J35" s="164"/>
      <c r="K35" s="163"/>
      <c r="L35" s="165"/>
      <c r="M35" s="163"/>
      <c r="N35" s="164" t="s">
        <v>9</v>
      </c>
      <c r="O35" s="165"/>
      <c r="P35" s="127"/>
      <c r="Q35" s="122"/>
      <c r="R35" s="122"/>
      <c r="S35" s="122"/>
      <c r="T35" s="122"/>
      <c r="U35" s="122"/>
      <c r="V35" s="122"/>
    </row>
    <row r="36" spans="2:22">
      <c r="B36" s="160"/>
      <c r="C36" s="314"/>
      <c r="D36" s="314"/>
      <c r="E36" s="314"/>
      <c r="F36" s="314"/>
      <c r="G36" s="315"/>
      <c r="H36" s="163"/>
      <c r="I36" s="163"/>
      <c r="J36" s="164"/>
      <c r="K36" s="163"/>
      <c r="L36" s="165">
        <v>6</v>
      </c>
      <c r="M36" s="163"/>
      <c r="N36" s="164"/>
      <c r="O36" s="165">
        <v>6</v>
      </c>
      <c r="P36" s="127"/>
      <c r="Q36" s="122"/>
      <c r="R36" s="122"/>
      <c r="S36" s="122"/>
      <c r="T36" s="122"/>
      <c r="U36" s="122"/>
      <c r="V36" s="122"/>
    </row>
    <row r="37" spans="2:22">
      <c r="B37" s="160"/>
      <c r="C37" s="314"/>
      <c r="D37" s="314"/>
      <c r="E37" s="314"/>
      <c r="F37" s="314"/>
      <c r="G37" s="315"/>
      <c r="H37" s="163"/>
      <c r="I37" s="163"/>
      <c r="J37" s="164"/>
      <c r="K37" s="163"/>
      <c r="L37" s="165">
        <v>40</v>
      </c>
      <c r="M37" s="163"/>
      <c r="N37" s="164" t="s">
        <v>9</v>
      </c>
      <c r="O37" s="165"/>
      <c r="P37" s="127"/>
      <c r="Q37" s="122"/>
      <c r="R37" s="122"/>
      <c r="S37" s="167"/>
      <c r="T37" s="167"/>
      <c r="U37" s="122"/>
      <c r="V37" s="122"/>
    </row>
    <row r="38" spans="2:22">
      <c r="B38" s="160"/>
      <c r="C38" s="314"/>
      <c r="D38" s="314"/>
      <c r="E38" s="314"/>
      <c r="F38" s="314"/>
      <c r="G38" s="315"/>
      <c r="H38" s="168"/>
      <c r="I38" s="168"/>
      <c r="J38" s="169"/>
      <c r="K38" s="168"/>
      <c r="L38" s="145"/>
      <c r="M38" s="168"/>
      <c r="N38" s="169"/>
      <c r="O38" s="145"/>
      <c r="P38" s="127"/>
      <c r="Q38" s="122"/>
      <c r="R38" s="122"/>
      <c r="S38" s="122"/>
      <c r="T38" s="122"/>
      <c r="U38" s="122"/>
      <c r="V38" s="122"/>
    </row>
    <row r="39" spans="2:22">
      <c r="B39" s="160"/>
      <c r="C39" s="314"/>
      <c r="D39" s="314"/>
      <c r="E39" s="314"/>
      <c r="F39" s="314"/>
      <c r="G39" s="315"/>
      <c r="H39" s="168"/>
      <c r="I39" s="168"/>
      <c r="J39" s="169"/>
      <c r="K39" s="168"/>
      <c r="L39" s="145"/>
      <c r="M39" s="168"/>
      <c r="N39" s="169"/>
      <c r="O39" s="145"/>
      <c r="P39" s="127"/>
      <c r="Q39" s="122"/>
      <c r="R39" s="122"/>
      <c r="S39" s="122"/>
      <c r="T39" s="122"/>
      <c r="U39" s="122"/>
      <c r="V39" s="122"/>
    </row>
    <row r="40" spans="2:22">
      <c r="B40" s="160"/>
      <c r="C40" s="314"/>
      <c r="D40" s="314"/>
      <c r="E40" s="314"/>
      <c r="F40" s="314"/>
      <c r="G40" s="315"/>
      <c r="H40" s="168"/>
      <c r="I40" s="168"/>
      <c r="J40" s="169"/>
      <c r="K40" s="168"/>
      <c r="L40" s="145"/>
      <c r="M40" s="168"/>
      <c r="N40" s="169"/>
      <c r="O40" s="145"/>
      <c r="P40" s="127"/>
      <c r="Q40" s="122"/>
      <c r="R40" s="122"/>
      <c r="S40" s="122"/>
      <c r="T40" s="122"/>
      <c r="U40" s="122"/>
      <c r="V40" s="122"/>
    </row>
    <row r="41" spans="2:22">
      <c r="B41" s="160"/>
      <c r="C41" s="314"/>
      <c r="D41" s="314"/>
      <c r="E41" s="314"/>
      <c r="F41" s="314"/>
      <c r="G41" s="315"/>
      <c r="H41" s="168"/>
      <c r="I41" s="168"/>
      <c r="J41" s="169"/>
      <c r="K41" s="168"/>
      <c r="L41" s="145"/>
      <c r="M41" s="168"/>
      <c r="N41" s="169"/>
      <c r="O41" s="145"/>
      <c r="P41" s="127"/>
      <c r="Q41" s="122"/>
      <c r="R41" s="122"/>
      <c r="S41" s="122"/>
      <c r="T41" s="122"/>
      <c r="U41" s="122"/>
      <c r="V41" s="122"/>
    </row>
    <row r="42" spans="2:22">
      <c r="B42" s="160"/>
      <c r="C42" s="314"/>
      <c r="D42" s="314"/>
      <c r="E42" s="314"/>
      <c r="F42" s="314"/>
      <c r="G42" s="315"/>
      <c r="H42" s="168"/>
      <c r="I42" s="168"/>
      <c r="J42" s="169"/>
      <c r="K42" s="168"/>
      <c r="L42" s="145"/>
      <c r="M42" s="168"/>
      <c r="N42" s="169"/>
      <c r="O42" s="145"/>
      <c r="P42" s="127"/>
      <c r="Q42" s="122"/>
      <c r="R42" s="122"/>
      <c r="S42" s="122"/>
      <c r="T42" s="122"/>
      <c r="U42" s="122"/>
      <c r="V42" s="122"/>
    </row>
    <row r="43" spans="2:22">
      <c r="B43" s="160"/>
      <c r="C43" s="314"/>
      <c r="D43" s="314"/>
      <c r="E43" s="314"/>
      <c r="F43" s="314"/>
      <c r="G43" s="315"/>
      <c r="H43" s="168"/>
      <c r="I43" s="168"/>
      <c r="J43" s="169"/>
      <c r="K43" s="168"/>
      <c r="L43" s="145"/>
      <c r="M43" s="168"/>
      <c r="N43" s="169"/>
      <c r="O43" s="145"/>
      <c r="P43" s="127"/>
      <c r="Q43" s="122"/>
      <c r="R43" s="122"/>
      <c r="S43" s="122"/>
      <c r="T43" s="122"/>
      <c r="U43" s="122"/>
      <c r="V43" s="122"/>
    </row>
    <row r="44" spans="2:22">
      <c r="B44" s="160"/>
      <c r="C44" s="314"/>
      <c r="D44" s="314"/>
      <c r="E44" s="314"/>
      <c r="F44" s="314"/>
      <c r="G44" s="315"/>
      <c r="H44" s="168"/>
      <c r="I44" s="168"/>
      <c r="J44" s="169"/>
      <c r="K44" s="168"/>
      <c r="L44" s="145"/>
      <c r="M44" s="168"/>
      <c r="N44" s="169"/>
      <c r="O44" s="145"/>
      <c r="P44" s="127"/>
      <c r="Q44" s="122"/>
      <c r="R44" s="122"/>
      <c r="S44" s="122"/>
      <c r="T44" s="122"/>
      <c r="U44" s="122"/>
      <c r="V44" s="122"/>
    </row>
    <row r="45" spans="2:22">
      <c r="B45" s="160"/>
      <c r="C45" s="316"/>
      <c r="D45" s="316"/>
      <c r="E45" s="316"/>
      <c r="F45" s="316"/>
      <c r="G45" s="317"/>
      <c r="H45" s="168"/>
      <c r="I45" s="168"/>
      <c r="J45" s="169"/>
      <c r="K45" s="168"/>
      <c r="L45" s="145"/>
      <c r="M45" s="168"/>
      <c r="N45" s="169"/>
      <c r="O45" s="145"/>
      <c r="P45" s="127"/>
      <c r="Q45" s="122"/>
      <c r="R45" s="122"/>
      <c r="S45" s="122"/>
      <c r="T45" s="122"/>
      <c r="U45" s="122"/>
      <c r="V45" s="122"/>
    </row>
    <row r="46" spans="2:22">
      <c r="B46" s="160"/>
      <c r="C46" s="316"/>
      <c r="D46" s="316"/>
      <c r="E46" s="316"/>
      <c r="F46" s="316"/>
      <c r="G46" s="317"/>
      <c r="H46" s="168"/>
      <c r="I46" s="168"/>
      <c r="J46" s="169"/>
      <c r="K46" s="168"/>
      <c r="L46" s="145"/>
      <c r="M46" s="168"/>
      <c r="N46" s="169"/>
      <c r="O46" s="145"/>
      <c r="P46" s="127"/>
      <c r="Q46" s="122"/>
      <c r="R46" s="122"/>
      <c r="S46" s="122"/>
      <c r="T46" s="122"/>
      <c r="U46" s="122"/>
      <c r="V46" s="122"/>
    </row>
    <row r="47" spans="2:22">
      <c r="B47" s="160"/>
      <c r="C47" s="316"/>
      <c r="D47" s="316"/>
      <c r="E47" s="316"/>
      <c r="F47" s="316"/>
      <c r="G47" s="317"/>
      <c r="H47" s="168"/>
      <c r="I47" s="168"/>
      <c r="J47" s="169"/>
      <c r="K47" s="168"/>
      <c r="L47" s="145"/>
      <c r="M47" s="168"/>
      <c r="N47" s="169"/>
      <c r="O47" s="145"/>
      <c r="P47" s="127"/>
      <c r="Q47" s="122"/>
      <c r="R47" s="122"/>
      <c r="S47" s="122"/>
      <c r="T47" s="122"/>
      <c r="U47" s="122"/>
      <c r="V47" s="122"/>
    </row>
    <row r="48" spans="2:22">
      <c r="B48" s="160"/>
      <c r="C48" s="316"/>
      <c r="D48" s="316"/>
      <c r="E48" s="316"/>
      <c r="F48" s="316"/>
      <c r="G48" s="317"/>
      <c r="H48" s="168"/>
      <c r="I48" s="168"/>
      <c r="J48" s="169"/>
      <c r="K48" s="168"/>
      <c r="L48" s="145"/>
      <c r="M48" s="168"/>
      <c r="N48" s="169"/>
      <c r="O48" s="145"/>
      <c r="P48" s="127"/>
      <c r="Q48" s="122"/>
      <c r="R48" s="122"/>
      <c r="S48" s="122"/>
      <c r="T48" s="122"/>
      <c r="U48" s="122"/>
      <c r="V48" s="122"/>
    </row>
    <row r="49" spans="2:22">
      <c r="B49" s="139"/>
      <c r="C49" s="137"/>
      <c r="D49" s="137"/>
      <c r="E49" s="137"/>
      <c r="F49" s="137"/>
      <c r="G49" s="157"/>
      <c r="H49" s="131"/>
      <c r="I49" s="131"/>
      <c r="J49" s="133"/>
      <c r="K49" s="131"/>
      <c r="L49" s="134"/>
      <c r="M49" s="131"/>
      <c r="N49" s="133"/>
      <c r="O49" s="134"/>
      <c r="P49" s="127"/>
      <c r="Q49" s="122"/>
      <c r="R49" s="122"/>
      <c r="S49" s="122"/>
      <c r="T49" s="122"/>
      <c r="U49" s="122"/>
      <c r="V49" s="122"/>
    </row>
    <row r="50" spans="2:22">
      <c r="B50" s="139"/>
      <c r="C50" s="137"/>
      <c r="D50" s="137"/>
      <c r="E50" s="137"/>
      <c r="F50" s="137"/>
      <c r="G50" s="157"/>
      <c r="H50" s="131"/>
      <c r="I50" s="131"/>
      <c r="J50" s="133"/>
      <c r="K50" s="131"/>
      <c r="L50" s="134"/>
      <c r="M50" s="131"/>
      <c r="N50" s="133"/>
      <c r="O50" s="134"/>
      <c r="P50" s="127"/>
      <c r="Q50" s="122"/>
      <c r="R50" s="122"/>
      <c r="S50" s="122"/>
      <c r="T50" s="122"/>
      <c r="U50" s="122"/>
      <c r="V50" s="122"/>
    </row>
    <row r="51" spans="2:22">
      <c r="B51" s="139"/>
      <c r="C51" s="137"/>
      <c r="D51" s="137"/>
      <c r="E51" s="137"/>
      <c r="F51" s="137"/>
      <c r="G51" s="157"/>
      <c r="H51" s="131"/>
      <c r="I51" s="131"/>
      <c r="J51" s="133"/>
      <c r="K51" s="131"/>
      <c r="L51" s="134"/>
      <c r="M51" s="131"/>
      <c r="N51" s="133"/>
      <c r="O51" s="134"/>
      <c r="P51" s="127"/>
      <c r="Q51" s="122"/>
      <c r="R51" s="122"/>
      <c r="S51" s="122"/>
      <c r="T51" s="122"/>
      <c r="U51" s="122"/>
      <c r="V51" s="122"/>
    </row>
    <row r="52" spans="2:22">
      <c r="B52" s="139"/>
      <c r="C52" s="137"/>
      <c r="D52" s="137"/>
      <c r="E52" s="137"/>
      <c r="F52" s="137"/>
      <c r="G52" s="157"/>
      <c r="H52" s="131"/>
      <c r="I52" s="131"/>
      <c r="J52" s="133"/>
      <c r="K52" s="131"/>
      <c r="L52" s="134"/>
      <c r="M52" s="131"/>
      <c r="N52" s="133"/>
      <c r="O52" s="134"/>
      <c r="P52" s="127"/>
      <c r="Q52" s="122"/>
      <c r="R52" s="122"/>
      <c r="S52" s="122"/>
      <c r="T52" s="122"/>
      <c r="U52" s="122"/>
      <c r="V52" s="122"/>
    </row>
    <row r="53" spans="2:22">
      <c r="B53" s="139"/>
      <c r="C53" s="137"/>
      <c r="D53" s="137"/>
      <c r="E53" s="137"/>
      <c r="F53" s="137"/>
      <c r="G53" s="157"/>
      <c r="H53" s="131"/>
      <c r="I53" s="131"/>
      <c r="J53" s="133"/>
      <c r="K53" s="131"/>
      <c r="L53" s="134"/>
      <c r="M53" s="131"/>
      <c r="N53" s="133"/>
      <c r="O53" s="134"/>
      <c r="P53" s="127"/>
      <c r="Q53" s="122"/>
      <c r="R53" s="122"/>
      <c r="S53" s="122"/>
      <c r="T53" s="122"/>
      <c r="U53" s="122"/>
      <c r="V53" s="122"/>
    </row>
    <row r="54" spans="2:22">
      <c r="B54" s="139"/>
      <c r="C54" s="137"/>
      <c r="D54" s="137"/>
      <c r="E54" s="137"/>
      <c r="F54" s="137"/>
      <c r="G54" s="157"/>
      <c r="H54" s="131"/>
      <c r="I54" s="131"/>
      <c r="J54" s="133"/>
      <c r="K54" s="131"/>
      <c r="L54" s="134"/>
      <c r="M54" s="131"/>
      <c r="N54" s="133"/>
      <c r="O54" s="134"/>
      <c r="P54" s="127"/>
      <c r="Q54" s="122"/>
      <c r="R54" s="122"/>
      <c r="S54" s="122"/>
      <c r="T54" s="122"/>
      <c r="U54" s="122"/>
      <c r="V54" s="122"/>
    </row>
    <row r="55" spans="2:22">
      <c r="B55" s="139"/>
      <c r="C55" s="137"/>
      <c r="D55" s="137"/>
      <c r="E55" s="137"/>
      <c r="F55" s="137"/>
      <c r="G55" s="157"/>
      <c r="H55" s="131"/>
      <c r="I55" s="131"/>
      <c r="J55" s="133"/>
      <c r="K55" s="131"/>
      <c r="L55" s="134"/>
      <c r="M55" s="131"/>
      <c r="N55" s="133"/>
      <c r="O55" s="134"/>
      <c r="P55" s="127"/>
      <c r="Q55" s="122"/>
      <c r="R55" s="122"/>
      <c r="S55" s="122"/>
      <c r="T55" s="122"/>
      <c r="U55" s="122"/>
      <c r="V55" s="122"/>
    </row>
    <row r="56" spans="2:22">
      <c r="B56" s="139"/>
      <c r="C56" s="137"/>
      <c r="D56" s="137"/>
      <c r="E56" s="137"/>
      <c r="F56" s="137"/>
      <c r="G56" s="157"/>
      <c r="H56" s="131"/>
      <c r="I56" s="131"/>
      <c r="J56" s="133"/>
      <c r="K56" s="131"/>
      <c r="L56" s="134"/>
      <c r="M56" s="131"/>
      <c r="N56" s="133"/>
      <c r="O56" s="134"/>
      <c r="P56" s="127"/>
      <c r="Q56" s="122"/>
      <c r="R56" s="122"/>
      <c r="S56" s="122"/>
      <c r="T56" s="122"/>
      <c r="U56" s="122"/>
      <c r="V56" s="122"/>
    </row>
    <row r="57" spans="2:22">
      <c r="B57" s="139"/>
      <c r="C57" s="137"/>
      <c r="D57" s="137"/>
      <c r="E57" s="137"/>
      <c r="F57" s="137"/>
      <c r="G57" s="157"/>
      <c r="H57" s="131"/>
      <c r="I57" s="131"/>
      <c r="J57" s="133"/>
      <c r="K57" s="131"/>
      <c r="L57" s="134"/>
      <c r="M57" s="131"/>
      <c r="N57" s="133"/>
      <c r="O57" s="134"/>
      <c r="P57" s="127"/>
      <c r="Q57" s="122"/>
      <c r="R57" s="122"/>
      <c r="S57" s="122"/>
      <c r="T57" s="122"/>
      <c r="U57" s="122"/>
      <c r="V57" s="122"/>
    </row>
    <row r="58" spans="2:22">
      <c r="B58" s="139"/>
      <c r="C58" s="137"/>
      <c r="D58" s="137"/>
      <c r="E58" s="137"/>
      <c r="F58" s="137"/>
      <c r="G58" s="157"/>
      <c r="H58" s="131"/>
      <c r="I58" s="131"/>
      <c r="J58" s="133"/>
      <c r="K58" s="131"/>
      <c r="L58" s="134"/>
      <c r="M58" s="131"/>
      <c r="N58" s="133"/>
      <c r="O58" s="134"/>
      <c r="P58" s="127"/>
      <c r="Q58" s="122"/>
      <c r="R58" s="122"/>
      <c r="S58" s="122"/>
      <c r="T58" s="122"/>
      <c r="U58" s="122"/>
      <c r="V58" s="122"/>
    </row>
    <row r="59" spans="2:22">
      <c r="B59" s="139"/>
      <c r="C59" s="137"/>
      <c r="D59" s="137"/>
      <c r="E59" s="137"/>
      <c r="F59" s="137"/>
      <c r="G59" s="157"/>
      <c r="H59" s="131"/>
      <c r="I59" s="131"/>
      <c r="J59" s="133"/>
      <c r="K59" s="131"/>
      <c r="L59" s="134"/>
      <c r="M59" s="131"/>
      <c r="N59" s="133"/>
      <c r="O59" s="134"/>
      <c r="P59" s="127"/>
      <c r="Q59" s="122"/>
      <c r="R59" s="122"/>
      <c r="S59" s="122"/>
      <c r="T59" s="122"/>
      <c r="U59" s="122"/>
      <c r="V59" s="122"/>
    </row>
    <row r="60" spans="2:22">
      <c r="B60" s="139"/>
      <c r="C60" s="137"/>
      <c r="D60" s="137"/>
      <c r="E60" s="137"/>
      <c r="F60" s="137"/>
      <c r="G60" s="157"/>
      <c r="H60" s="131"/>
      <c r="I60" s="131"/>
      <c r="J60" s="133"/>
      <c r="K60" s="131"/>
      <c r="L60" s="134"/>
      <c r="M60" s="131"/>
      <c r="N60" s="133"/>
      <c r="O60" s="134"/>
      <c r="P60" s="127"/>
      <c r="Q60" s="122"/>
      <c r="R60" s="122"/>
      <c r="S60" s="122"/>
      <c r="T60" s="122"/>
      <c r="U60" s="122"/>
      <c r="V60" s="122"/>
    </row>
    <row r="61" spans="2:22">
      <c r="B61" s="139"/>
      <c r="C61" s="137"/>
      <c r="D61" s="137"/>
      <c r="E61" s="137"/>
      <c r="F61" s="137"/>
      <c r="G61" s="157"/>
      <c r="H61" s="131"/>
      <c r="I61" s="131"/>
      <c r="J61" s="133"/>
      <c r="K61" s="131"/>
      <c r="L61" s="134"/>
      <c r="M61" s="131"/>
      <c r="N61" s="133"/>
      <c r="O61" s="134"/>
      <c r="P61" s="127"/>
      <c r="Q61" s="122"/>
      <c r="R61" s="122"/>
      <c r="S61" s="122"/>
      <c r="T61" s="122"/>
      <c r="U61" s="122"/>
      <c r="V61" s="122"/>
    </row>
    <row r="62" spans="2:22">
      <c r="B62" s="139"/>
      <c r="C62" s="137"/>
      <c r="D62" s="137"/>
      <c r="E62" s="137"/>
      <c r="F62" s="137"/>
      <c r="G62" s="157"/>
      <c r="H62" s="131"/>
      <c r="I62" s="131"/>
      <c r="J62" s="133"/>
      <c r="K62" s="131"/>
      <c r="L62" s="134"/>
      <c r="M62" s="131"/>
      <c r="N62" s="133"/>
      <c r="O62" s="134"/>
      <c r="P62" s="127"/>
      <c r="Q62" s="122"/>
      <c r="R62" s="122"/>
      <c r="S62" s="122"/>
      <c r="T62" s="122"/>
      <c r="U62" s="122"/>
      <c r="V62" s="122"/>
    </row>
    <row r="63" spans="2:22">
      <c r="B63" s="139"/>
      <c r="C63" s="137"/>
      <c r="D63" s="137"/>
      <c r="E63" s="137"/>
      <c r="F63" s="137"/>
      <c r="G63" s="157"/>
      <c r="H63" s="131"/>
      <c r="I63" s="131"/>
      <c r="J63" s="133"/>
      <c r="K63" s="131"/>
      <c r="L63" s="134"/>
      <c r="M63" s="131"/>
      <c r="N63" s="133"/>
      <c r="O63" s="134"/>
      <c r="P63" s="127"/>
      <c r="Q63" s="122"/>
      <c r="R63" s="122"/>
      <c r="S63" s="122"/>
      <c r="T63" s="122"/>
      <c r="U63" s="122"/>
      <c r="V63" s="122"/>
    </row>
    <row r="64" spans="2:22">
      <c r="B64" s="139"/>
      <c r="C64" s="137"/>
      <c r="D64" s="137"/>
      <c r="E64" s="137"/>
      <c r="F64" s="137"/>
      <c r="G64" s="157"/>
      <c r="H64" s="131"/>
      <c r="I64" s="131"/>
      <c r="J64" s="133"/>
      <c r="K64" s="131"/>
      <c r="L64" s="134"/>
      <c r="M64" s="131"/>
      <c r="N64" s="133"/>
      <c r="O64" s="134"/>
      <c r="P64" s="127"/>
      <c r="Q64" s="122"/>
      <c r="R64" s="122"/>
      <c r="S64" s="122"/>
      <c r="T64" s="122"/>
      <c r="U64" s="122"/>
      <c r="V64" s="122"/>
    </row>
    <row r="65" spans="2:22">
      <c r="B65" s="139"/>
      <c r="C65" s="137"/>
      <c r="D65" s="137"/>
      <c r="E65" s="137"/>
      <c r="F65" s="137"/>
      <c r="G65" s="157"/>
      <c r="H65" s="131"/>
      <c r="I65" s="131"/>
      <c r="J65" s="133"/>
      <c r="K65" s="131"/>
      <c r="L65" s="134"/>
      <c r="M65" s="131"/>
      <c r="N65" s="133"/>
      <c r="O65" s="134"/>
      <c r="P65" s="127"/>
      <c r="Q65" s="122"/>
      <c r="R65" s="122"/>
      <c r="S65" s="122"/>
      <c r="T65" s="122"/>
      <c r="U65" s="122"/>
      <c r="V65" s="122"/>
    </row>
    <row r="66" spans="2:22">
      <c r="B66" s="139"/>
      <c r="C66" s="137"/>
      <c r="D66" s="137"/>
      <c r="E66" s="137"/>
      <c r="F66" s="137"/>
      <c r="G66" s="157"/>
      <c r="H66" s="131"/>
      <c r="I66" s="131"/>
      <c r="J66" s="133"/>
      <c r="K66" s="131"/>
      <c r="L66" s="134"/>
      <c r="M66" s="131"/>
      <c r="N66" s="133"/>
      <c r="O66" s="134"/>
      <c r="P66" s="127"/>
      <c r="Q66" s="122"/>
      <c r="R66" s="122"/>
      <c r="S66" s="122"/>
      <c r="T66" s="122"/>
      <c r="U66" s="122"/>
      <c r="V66" s="122"/>
    </row>
    <row r="67" spans="2:22">
      <c r="B67" s="139"/>
      <c r="C67" s="137"/>
      <c r="D67" s="137"/>
      <c r="E67" s="137"/>
      <c r="F67" s="137"/>
      <c r="G67" s="157"/>
      <c r="H67" s="131"/>
      <c r="I67" s="131"/>
      <c r="J67" s="133"/>
      <c r="K67" s="131"/>
      <c r="L67" s="134"/>
      <c r="M67" s="131"/>
      <c r="N67" s="133"/>
      <c r="O67" s="134"/>
      <c r="P67" s="127"/>
      <c r="Q67" s="122"/>
      <c r="R67" s="122"/>
      <c r="S67" s="122"/>
      <c r="T67" s="122"/>
      <c r="U67" s="122"/>
      <c r="V67" s="122"/>
    </row>
    <row r="68" spans="2:22">
      <c r="B68" s="139"/>
      <c r="C68" s="137"/>
      <c r="D68" s="137"/>
      <c r="E68" s="137"/>
      <c r="F68" s="137"/>
      <c r="G68" s="157"/>
      <c r="H68" s="131"/>
      <c r="I68" s="131"/>
      <c r="J68" s="133"/>
      <c r="K68" s="131"/>
      <c r="L68" s="134"/>
      <c r="M68" s="131"/>
      <c r="N68" s="133"/>
      <c r="O68" s="134"/>
      <c r="P68" s="127"/>
      <c r="Q68" s="122"/>
      <c r="R68" s="122"/>
      <c r="S68" s="122"/>
      <c r="T68" s="122"/>
      <c r="U68" s="122"/>
      <c r="V68" s="122"/>
    </row>
    <row r="69" spans="2:22">
      <c r="B69" s="139"/>
      <c r="C69" s="137"/>
      <c r="D69" s="137"/>
      <c r="E69" s="137"/>
      <c r="F69" s="137"/>
      <c r="G69" s="157"/>
      <c r="H69" s="131"/>
      <c r="I69" s="131"/>
      <c r="J69" s="133"/>
      <c r="K69" s="131"/>
      <c r="L69" s="134"/>
      <c r="M69" s="131"/>
      <c r="N69" s="133"/>
      <c r="O69" s="134"/>
      <c r="P69" s="127"/>
      <c r="Q69" s="122"/>
      <c r="R69" s="122"/>
      <c r="S69" s="122"/>
      <c r="T69" s="122"/>
      <c r="U69" s="122"/>
      <c r="V69" s="122"/>
    </row>
    <row r="70" spans="2:22">
      <c r="B70" s="139"/>
      <c r="C70" s="137"/>
      <c r="D70" s="137"/>
      <c r="E70" s="137"/>
      <c r="F70" s="137"/>
      <c r="G70" s="157"/>
      <c r="H70" s="131"/>
      <c r="I70" s="131"/>
      <c r="J70" s="133"/>
      <c r="K70" s="131"/>
      <c r="L70" s="134"/>
      <c r="M70" s="131"/>
      <c r="N70" s="133"/>
      <c r="O70" s="134"/>
      <c r="P70" s="127"/>
      <c r="Q70" s="122"/>
      <c r="R70" s="122"/>
      <c r="S70" s="122"/>
      <c r="T70" s="122"/>
      <c r="U70" s="122"/>
      <c r="V70" s="122"/>
    </row>
    <row r="71" spans="2:22">
      <c r="B71" s="139"/>
      <c r="C71" s="137"/>
      <c r="D71" s="137"/>
      <c r="E71" s="137"/>
      <c r="F71" s="137"/>
      <c r="G71" s="157"/>
      <c r="H71" s="131"/>
      <c r="I71" s="131"/>
      <c r="J71" s="133"/>
      <c r="K71" s="131"/>
      <c r="L71" s="134"/>
      <c r="M71" s="131"/>
      <c r="N71" s="133"/>
      <c r="O71" s="134"/>
      <c r="P71" s="127"/>
      <c r="Q71" s="122"/>
      <c r="R71" s="122"/>
      <c r="S71" s="122"/>
      <c r="T71" s="122"/>
      <c r="U71" s="122"/>
      <c r="V71" s="122"/>
    </row>
    <row r="72" spans="2:22">
      <c r="B72" s="139"/>
      <c r="C72" s="137"/>
      <c r="D72" s="137"/>
      <c r="E72" s="137"/>
      <c r="F72" s="137"/>
      <c r="G72" s="157"/>
      <c r="H72" s="131"/>
      <c r="I72" s="131"/>
      <c r="J72" s="133"/>
      <c r="K72" s="131"/>
      <c r="L72" s="134"/>
      <c r="M72" s="131"/>
      <c r="N72" s="133"/>
      <c r="O72" s="134"/>
      <c r="P72" s="127"/>
      <c r="Q72" s="122"/>
      <c r="R72" s="122"/>
      <c r="S72" s="122"/>
      <c r="T72" s="122"/>
      <c r="U72" s="122"/>
      <c r="V72" s="122"/>
    </row>
    <row r="73" spans="2:22">
      <c r="B73" s="139"/>
      <c r="C73" s="137"/>
      <c r="D73" s="137"/>
      <c r="E73" s="137"/>
      <c r="F73" s="137"/>
      <c r="G73" s="157"/>
      <c r="H73" s="131"/>
      <c r="I73" s="131"/>
      <c r="J73" s="133"/>
      <c r="K73" s="131"/>
      <c r="L73" s="134"/>
      <c r="M73" s="131"/>
      <c r="N73" s="133"/>
      <c r="O73" s="134"/>
      <c r="P73" s="127"/>
      <c r="Q73" s="122"/>
      <c r="R73" s="122"/>
      <c r="S73" s="122"/>
      <c r="T73" s="122"/>
      <c r="U73" s="122"/>
      <c r="V73" s="122"/>
    </row>
    <row r="74" spans="2:22">
      <c r="B74" s="139"/>
      <c r="C74" s="137"/>
      <c r="D74" s="137"/>
      <c r="E74" s="137"/>
      <c r="F74" s="137"/>
      <c r="G74" s="157"/>
      <c r="H74" s="131"/>
      <c r="I74" s="131"/>
      <c r="J74" s="133"/>
      <c r="K74" s="131"/>
      <c r="L74" s="134"/>
      <c r="M74" s="131"/>
      <c r="N74" s="133"/>
      <c r="O74" s="134"/>
      <c r="P74" s="127"/>
      <c r="Q74" s="122"/>
      <c r="R74" s="122"/>
      <c r="S74" s="122"/>
      <c r="T74" s="122"/>
      <c r="U74" s="122"/>
      <c r="V74" s="122"/>
    </row>
    <row r="75" spans="2:22">
      <c r="B75" s="139"/>
      <c r="C75" s="137"/>
      <c r="D75" s="137"/>
      <c r="E75" s="137"/>
      <c r="F75" s="137"/>
      <c r="G75" s="157"/>
      <c r="H75" s="131"/>
      <c r="I75" s="131"/>
      <c r="J75" s="133"/>
      <c r="K75" s="131"/>
      <c r="L75" s="134"/>
      <c r="M75" s="131"/>
      <c r="N75" s="133"/>
      <c r="O75" s="134"/>
      <c r="P75" s="127"/>
      <c r="Q75" s="122"/>
      <c r="R75" s="122"/>
      <c r="S75" s="122"/>
      <c r="T75" s="122"/>
      <c r="U75" s="122"/>
      <c r="V75" s="122"/>
    </row>
    <row r="76" spans="2:22">
      <c r="B76" s="139"/>
      <c r="C76" s="137"/>
      <c r="D76" s="137"/>
      <c r="E76" s="137"/>
      <c r="F76" s="137"/>
      <c r="G76" s="157"/>
      <c r="H76" s="131"/>
      <c r="I76" s="131"/>
      <c r="J76" s="133"/>
      <c r="K76" s="131"/>
      <c r="L76" s="134"/>
      <c r="M76" s="131"/>
      <c r="N76" s="133"/>
      <c r="O76" s="134"/>
      <c r="P76" s="127"/>
      <c r="Q76" s="122"/>
      <c r="R76" s="122"/>
      <c r="S76" s="122"/>
      <c r="T76" s="122"/>
      <c r="U76" s="122"/>
      <c r="V76" s="122"/>
    </row>
    <row r="77" spans="2:22">
      <c r="B77" s="139"/>
      <c r="C77" s="137"/>
      <c r="D77" s="137"/>
      <c r="E77" s="137"/>
      <c r="F77" s="137"/>
      <c r="G77" s="157"/>
      <c r="H77" s="131"/>
      <c r="I77" s="131"/>
      <c r="J77" s="133"/>
      <c r="K77" s="131"/>
      <c r="L77" s="134"/>
      <c r="M77" s="131"/>
      <c r="N77" s="133"/>
      <c r="O77" s="134"/>
      <c r="P77" s="127"/>
      <c r="Q77" s="122"/>
      <c r="R77" s="122"/>
      <c r="S77" s="122"/>
      <c r="T77" s="122"/>
      <c r="U77" s="122"/>
      <c r="V77" s="122"/>
    </row>
    <row r="78" spans="2:22">
      <c r="B78" s="139"/>
      <c r="C78" s="137"/>
      <c r="D78" s="137"/>
      <c r="E78" s="137"/>
      <c r="F78" s="137"/>
      <c r="G78" s="157"/>
      <c r="H78" s="131"/>
      <c r="I78" s="131"/>
      <c r="J78" s="133"/>
      <c r="K78" s="131"/>
      <c r="L78" s="134"/>
      <c r="M78" s="131"/>
      <c r="N78" s="133"/>
      <c r="O78" s="134"/>
      <c r="P78" s="127"/>
      <c r="Q78" s="122"/>
      <c r="R78" s="122"/>
      <c r="S78" s="122"/>
      <c r="T78" s="122"/>
      <c r="U78" s="122"/>
      <c r="V78" s="122"/>
    </row>
    <row r="79" spans="2:22">
      <c r="B79" s="139"/>
      <c r="C79" s="137"/>
      <c r="D79" s="137"/>
      <c r="E79" s="137"/>
      <c r="F79" s="137"/>
      <c r="G79" s="157"/>
      <c r="H79" s="131"/>
      <c r="I79" s="131"/>
      <c r="J79" s="133"/>
      <c r="K79" s="131"/>
      <c r="L79" s="134"/>
      <c r="M79" s="131"/>
      <c r="N79" s="133"/>
      <c r="O79" s="134"/>
      <c r="P79" s="127"/>
      <c r="Q79" s="122"/>
      <c r="R79" s="122"/>
      <c r="S79" s="122"/>
      <c r="T79" s="122"/>
      <c r="U79" s="122"/>
      <c r="V79" s="122"/>
    </row>
    <row r="80" spans="2:22">
      <c r="B80" s="139"/>
      <c r="C80" s="137"/>
      <c r="D80" s="137"/>
      <c r="E80" s="137"/>
      <c r="F80" s="137"/>
      <c r="G80" s="157"/>
      <c r="H80" s="131"/>
      <c r="I80" s="131"/>
      <c r="J80" s="133"/>
      <c r="K80" s="131"/>
      <c r="L80" s="134"/>
      <c r="M80" s="131"/>
      <c r="N80" s="133"/>
      <c r="O80" s="134"/>
      <c r="P80" s="127"/>
      <c r="Q80" s="122"/>
      <c r="R80" s="122"/>
      <c r="S80" s="122"/>
      <c r="T80" s="122"/>
      <c r="U80" s="122"/>
      <c r="V80" s="122"/>
    </row>
    <row r="81" spans="2:22">
      <c r="B81" s="139"/>
      <c r="C81" s="137"/>
      <c r="D81" s="137"/>
      <c r="E81" s="137"/>
      <c r="F81" s="137"/>
      <c r="G81" s="157"/>
      <c r="H81" s="131"/>
      <c r="I81" s="131"/>
      <c r="J81" s="133"/>
      <c r="K81" s="131"/>
      <c r="L81" s="134"/>
      <c r="M81" s="131"/>
      <c r="N81" s="133"/>
      <c r="O81" s="134"/>
      <c r="P81" s="127"/>
      <c r="Q81" s="122"/>
      <c r="R81" s="122"/>
      <c r="S81" s="122"/>
      <c r="T81" s="122"/>
      <c r="U81" s="122"/>
      <c r="V81" s="122"/>
    </row>
    <row r="82" spans="2:22">
      <c r="B82" s="139"/>
      <c r="C82" s="137"/>
      <c r="D82" s="137"/>
      <c r="E82" s="137"/>
      <c r="F82" s="137"/>
      <c r="G82" s="157"/>
      <c r="H82" s="131"/>
      <c r="I82" s="131"/>
      <c r="J82" s="133"/>
      <c r="K82" s="131"/>
      <c r="L82" s="134"/>
      <c r="M82" s="131"/>
      <c r="N82" s="133"/>
      <c r="O82" s="134"/>
      <c r="P82" s="127"/>
      <c r="Q82" s="122"/>
      <c r="R82" s="122"/>
      <c r="S82" s="122"/>
      <c r="T82" s="122"/>
      <c r="U82" s="122"/>
      <c r="V82" s="122"/>
    </row>
    <row r="83" spans="2:22">
      <c r="B83" s="139"/>
      <c r="C83" s="137"/>
      <c r="D83" s="137"/>
      <c r="E83" s="137"/>
      <c r="F83" s="137"/>
      <c r="G83" s="157"/>
      <c r="H83" s="131"/>
      <c r="I83" s="131"/>
      <c r="J83" s="133"/>
      <c r="K83" s="131"/>
      <c r="L83" s="134"/>
      <c r="M83" s="131"/>
      <c r="N83" s="133"/>
      <c r="O83" s="134"/>
      <c r="P83" s="127"/>
      <c r="Q83" s="122"/>
      <c r="R83" s="122"/>
      <c r="S83" s="122"/>
      <c r="T83" s="122"/>
      <c r="U83" s="122"/>
      <c r="V83" s="122"/>
    </row>
    <row r="84" spans="2:22">
      <c r="B84" s="139"/>
      <c r="C84" s="122"/>
      <c r="D84" s="122"/>
      <c r="E84" s="122"/>
      <c r="F84" s="122"/>
      <c r="G84" s="157"/>
      <c r="H84" s="131"/>
      <c r="I84" s="131"/>
      <c r="J84" s="133"/>
      <c r="K84" s="131"/>
      <c r="L84" s="134"/>
      <c r="M84" s="131"/>
      <c r="N84" s="133"/>
      <c r="O84" s="134"/>
      <c r="P84" s="127"/>
      <c r="Q84" s="122"/>
      <c r="R84" s="122"/>
      <c r="S84" s="122"/>
      <c r="T84" s="122"/>
      <c r="U84" s="122"/>
      <c r="V84" s="122"/>
    </row>
    <row r="85" spans="2:22">
      <c r="B85" s="139"/>
      <c r="C85" s="122"/>
      <c r="D85" s="122"/>
      <c r="E85" s="122"/>
      <c r="F85" s="122"/>
      <c r="G85" s="157"/>
      <c r="H85" s="131"/>
      <c r="I85" s="131"/>
      <c r="J85" s="133"/>
      <c r="K85" s="131"/>
      <c r="L85" s="134"/>
      <c r="M85" s="131"/>
      <c r="N85" s="133"/>
      <c r="O85" s="134"/>
      <c r="P85" s="127"/>
      <c r="Q85" s="122"/>
      <c r="R85" s="122"/>
      <c r="S85" s="122"/>
      <c r="T85" s="122"/>
      <c r="U85" s="122"/>
      <c r="V85" s="122"/>
    </row>
    <row r="86" spans="2:22">
      <c r="B86" s="139"/>
      <c r="C86" s="122"/>
      <c r="D86" s="122"/>
      <c r="E86" s="122"/>
      <c r="F86" s="122"/>
      <c r="G86" s="157"/>
      <c r="H86" s="131"/>
      <c r="I86" s="131"/>
      <c r="J86" s="133"/>
      <c r="K86" s="131"/>
      <c r="L86" s="134"/>
      <c r="M86" s="131"/>
      <c r="N86" s="133"/>
      <c r="O86" s="134"/>
      <c r="P86" s="127"/>
      <c r="Q86" s="122"/>
      <c r="R86" s="122"/>
      <c r="S86" s="122"/>
      <c r="T86" s="122"/>
      <c r="U86" s="122"/>
      <c r="V86" s="122"/>
    </row>
    <row r="87" spans="2:22">
      <c r="B87" s="139"/>
      <c r="C87" s="122"/>
      <c r="D87" s="122"/>
      <c r="E87" s="122"/>
      <c r="F87" s="122"/>
      <c r="G87" s="157"/>
      <c r="H87" s="131"/>
      <c r="I87" s="131"/>
      <c r="J87" s="133"/>
      <c r="K87" s="131"/>
      <c r="L87" s="134"/>
      <c r="M87" s="131"/>
      <c r="N87" s="133"/>
      <c r="O87" s="134"/>
      <c r="P87" s="127"/>
      <c r="Q87" s="122"/>
      <c r="R87" s="122"/>
      <c r="S87" s="122"/>
      <c r="T87" s="122"/>
      <c r="U87" s="122"/>
      <c r="V87" s="122"/>
    </row>
    <row r="88" spans="2:22">
      <c r="B88" s="139"/>
      <c r="C88" s="122"/>
      <c r="D88" s="122"/>
      <c r="E88" s="122"/>
      <c r="F88" s="122"/>
      <c r="G88" s="157"/>
      <c r="H88" s="131"/>
      <c r="I88" s="131"/>
      <c r="J88" s="133"/>
      <c r="K88" s="131"/>
      <c r="L88" s="134"/>
      <c r="M88" s="131"/>
      <c r="N88" s="133"/>
      <c r="O88" s="134"/>
      <c r="P88" s="127"/>
      <c r="Q88" s="122"/>
      <c r="R88" s="122"/>
      <c r="S88" s="122"/>
      <c r="T88" s="122"/>
      <c r="U88" s="122"/>
      <c r="V88" s="122"/>
    </row>
    <row r="89" spans="2:22">
      <c r="B89" s="139"/>
      <c r="C89" s="122"/>
      <c r="D89" s="122"/>
      <c r="E89" s="122"/>
      <c r="F89" s="122"/>
      <c r="G89" s="157"/>
      <c r="H89" s="131"/>
      <c r="I89" s="131"/>
      <c r="J89" s="133"/>
      <c r="K89" s="131"/>
      <c r="L89" s="134"/>
      <c r="M89" s="131"/>
      <c r="N89" s="133"/>
      <c r="O89" s="134"/>
      <c r="P89" s="127"/>
      <c r="Q89" s="122"/>
      <c r="R89" s="122"/>
      <c r="S89" s="122"/>
      <c r="T89" s="122"/>
      <c r="U89" s="122"/>
      <c r="V89" s="122"/>
    </row>
    <row r="90" spans="2:22">
      <c r="B90" s="139"/>
      <c r="C90" s="122"/>
      <c r="D90" s="122"/>
      <c r="E90" s="122"/>
      <c r="F90" s="122"/>
      <c r="G90" s="157"/>
      <c r="H90" s="131"/>
      <c r="I90" s="131"/>
      <c r="J90" s="133"/>
      <c r="K90" s="131"/>
      <c r="L90" s="134"/>
      <c r="M90" s="131"/>
      <c r="N90" s="133"/>
      <c r="O90" s="134"/>
      <c r="P90" s="127"/>
      <c r="Q90" s="122"/>
      <c r="R90" s="122"/>
      <c r="S90" s="122"/>
      <c r="T90" s="122"/>
      <c r="U90" s="122"/>
      <c r="V90" s="122"/>
    </row>
    <row r="91" spans="2:22">
      <c r="B91" s="139"/>
      <c r="C91" s="122"/>
      <c r="D91" s="122"/>
      <c r="E91" s="122"/>
      <c r="F91" s="122"/>
      <c r="G91" s="157"/>
      <c r="H91" s="131"/>
      <c r="I91" s="131"/>
      <c r="J91" s="133"/>
      <c r="K91" s="131"/>
      <c r="L91" s="134"/>
      <c r="M91" s="131"/>
      <c r="N91" s="133"/>
      <c r="O91" s="134"/>
      <c r="P91" s="127"/>
      <c r="Q91" s="122"/>
      <c r="R91" s="122"/>
      <c r="S91" s="122"/>
      <c r="T91" s="122"/>
      <c r="U91" s="122"/>
      <c r="V91" s="122"/>
    </row>
    <row r="92" spans="2:22">
      <c r="B92" s="139"/>
      <c r="C92" s="122"/>
      <c r="D92" s="122"/>
      <c r="E92" s="122"/>
      <c r="F92" s="122"/>
      <c r="G92" s="157"/>
      <c r="H92" s="131"/>
      <c r="I92" s="131"/>
      <c r="J92" s="133"/>
      <c r="K92" s="131"/>
      <c r="L92" s="134"/>
      <c r="M92" s="131"/>
      <c r="N92" s="133"/>
      <c r="O92" s="134"/>
      <c r="P92" s="127"/>
      <c r="Q92" s="122"/>
      <c r="R92" s="122"/>
      <c r="S92" s="122"/>
      <c r="T92" s="122"/>
      <c r="U92" s="122"/>
      <c r="V92" s="122"/>
    </row>
    <row r="93" spans="2:22">
      <c r="B93" s="139"/>
      <c r="C93" s="122"/>
      <c r="D93" s="122"/>
      <c r="E93" s="122"/>
      <c r="F93" s="122"/>
      <c r="G93" s="157"/>
      <c r="H93" s="131"/>
      <c r="I93" s="131"/>
      <c r="J93" s="133"/>
      <c r="K93" s="131"/>
      <c r="L93" s="134"/>
      <c r="M93" s="131"/>
      <c r="N93" s="133"/>
      <c r="O93" s="134"/>
      <c r="P93" s="127"/>
      <c r="Q93" s="122"/>
      <c r="R93" s="122"/>
      <c r="S93" s="122"/>
      <c r="T93" s="122"/>
      <c r="U93" s="122"/>
      <c r="V93" s="122"/>
    </row>
    <row r="94" spans="2:22">
      <c r="B94" s="139"/>
      <c r="C94" s="122"/>
      <c r="D94" s="122"/>
      <c r="E94" s="122"/>
      <c r="F94" s="122"/>
      <c r="G94" s="157"/>
      <c r="H94" s="131"/>
      <c r="I94" s="131"/>
      <c r="J94" s="133"/>
      <c r="K94" s="131"/>
      <c r="L94" s="134"/>
      <c r="M94" s="131"/>
      <c r="N94" s="133"/>
      <c r="O94" s="134"/>
      <c r="P94" s="127"/>
      <c r="Q94" s="122"/>
      <c r="R94" s="122"/>
      <c r="S94" s="122"/>
      <c r="T94" s="122"/>
      <c r="U94" s="122"/>
      <c r="V94" s="122"/>
    </row>
    <row r="95" spans="2:22">
      <c r="B95" s="139"/>
      <c r="C95" s="122"/>
      <c r="D95" s="122"/>
      <c r="E95" s="122"/>
      <c r="F95" s="122"/>
      <c r="G95" s="157"/>
      <c r="H95" s="131"/>
      <c r="I95" s="131"/>
      <c r="J95" s="133"/>
      <c r="K95" s="131"/>
      <c r="L95" s="134"/>
      <c r="M95" s="131"/>
      <c r="N95" s="133"/>
      <c r="O95" s="134"/>
      <c r="P95" s="127"/>
      <c r="Q95" s="122"/>
      <c r="R95" s="122"/>
      <c r="S95" s="122"/>
      <c r="T95" s="122"/>
      <c r="U95" s="122"/>
      <c r="V95" s="122"/>
    </row>
    <row r="96" spans="2:22">
      <c r="B96" s="139"/>
      <c r="C96" s="122"/>
      <c r="D96" s="122"/>
      <c r="E96" s="122"/>
      <c r="F96" s="122"/>
      <c r="G96" s="157"/>
      <c r="H96" s="131"/>
      <c r="I96" s="131"/>
      <c r="J96" s="133"/>
      <c r="K96" s="131"/>
      <c r="L96" s="134"/>
      <c r="M96" s="131"/>
      <c r="N96" s="133"/>
      <c r="O96" s="134"/>
      <c r="P96" s="127"/>
      <c r="Q96" s="122"/>
      <c r="R96" s="122"/>
      <c r="S96" s="122"/>
      <c r="T96" s="122"/>
      <c r="U96" s="122"/>
      <c r="V96" s="122"/>
    </row>
    <row r="97" spans="2:22">
      <c r="B97" s="139"/>
      <c r="C97" s="122"/>
      <c r="D97" s="122"/>
      <c r="E97" s="122"/>
      <c r="F97" s="122"/>
      <c r="G97" s="157"/>
      <c r="H97" s="131"/>
      <c r="I97" s="131"/>
      <c r="J97" s="133"/>
      <c r="K97" s="131"/>
      <c r="L97" s="134"/>
      <c r="M97" s="131"/>
      <c r="N97" s="133"/>
      <c r="O97" s="134"/>
      <c r="P97" s="127"/>
      <c r="Q97" s="122"/>
      <c r="R97" s="122"/>
      <c r="S97" s="122"/>
      <c r="T97" s="122"/>
      <c r="U97" s="122"/>
      <c r="V97" s="122"/>
    </row>
    <row r="98" spans="2:22">
      <c r="B98" s="139"/>
      <c r="C98" s="122"/>
      <c r="D98" s="122"/>
      <c r="E98" s="122"/>
      <c r="F98" s="122"/>
      <c r="G98" s="157"/>
      <c r="H98" s="131"/>
      <c r="I98" s="131"/>
      <c r="J98" s="133"/>
      <c r="K98" s="131"/>
      <c r="L98" s="134"/>
      <c r="M98" s="131"/>
      <c r="N98" s="133"/>
      <c r="O98" s="134"/>
      <c r="P98" s="127"/>
      <c r="Q98" s="122"/>
      <c r="R98" s="122"/>
      <c r="S98" s="122"/>
      <c r="T98" s="122"/>
      <c r="U98" s="122"/>
      <c r="V98" s="122"/>
    </row>
    <row r="99" spans="2:22">
      <c r="B99" s="139"/>
      <c r="C99" s="122"/>
      <c r="D99" s="122"/>
      <c r="E99" s="122"/>
      <c r="F99" s="122"/>
      <c r="G99" s="157"/>
      <c r="H99" s="131"/>
      <c r="I99" s="131"/>
      <c r="J99" s="133"/>
      <c r="K99" s="131"/>
      <c r="L99" s="134"/>
      <c r="M99" s="131"/>
      <c r="N99" s="133"/>
      <c r="O99" s="134"/>
      <c r="P99" s="127"/>
      <c r="Q99" s="122"/>
      <c r="R99" s="122"/>
      <c r="S99" s="122"/>
      <c r="T99" s="122"/>
      <c r="U99" s="122"/>
      <c r="V99" s="122"/>
    </row>
    <row r="100" spans="2:22">
      <c r="B100" s="139"/>
      <c r="C100" s="122"/>
      <c r="D100" s="122"/>
      <c r="E100" s="122"/>
      <c r="F100" s="122"/>
      <c r="G100" s="157"/>
      <c r="H100" s="131"/>
      <c r="I100" s="131"/>
      <c r="J100" s="133"/>
      <c r="K100" s="131"/>
      <c r="L100" s="134"/>
      <c r="M100" s="131"/>
      <c r="N100" s="133"/>
      <c r="O100" s="134"/>
      <c r="P100" s="127"/>
      <c r="Q100" s="122"/>
      <c r="R100" s="122"/>
      <c r="S100" s="122"/>
      <c r="T100" s="122"/>
      <c r="U100" s="122"/>
      <c r="V100" s="122"/>
    </row>
    <row r="101" spans="2:22">
      <c r="B101" s="139"/>
      <c r="C101" s="122"/>
      <c r="D101" s="122"/>
      <c r="E101" s="122"/>
      <c r="F101" s="122"/>
      <c r="G101" s="157"/>
      <c r="H101" s="131"/>
      <c r="I101" s="131"/>
      <c r="J101" s="133"/>
      <c r="K101" s="131"/>
      <c r="L101" s="134"/>
      <c r="M101" s="131"/>
      <c r="N101" s="133"/>
      <c r="O101" s="134"/>
      <c r="P101" s="127"/>
      <c r="Q101" s="122"/>
      <c r="R101" s="122"/>
      <c r="S101" s="122"/>
      <c r="T101" s="122"/>
      <c r="U101" s="122"/>
      <c r="V101" s="122"/>
    </row>
    <row r="102" spans="2:22">
      <c r="B102" s="139"/>
      <c r="C102" s="122"/>
      <c r="D102" s="122"/>
      <c r="E102" s="122"/>
      <c r="F102" s="122"/>
      <c r="G102" s="157"/>
      <c r="H102" s="131"/>
      <c r="I102" s="131"/>
      <c r="J102" s="133"/>
      <c r="K102" s="131"/>
      <c r="L102" s="134"/>
      <c r="M102" s="131"/>
      <c r="N102" s="133"/>
      <c r="O102" s="134"/>
      <c r="P102" s="127"/>
      <c r="Q102" s="122"/>
      <c r="R102" s="122"/>
      <c r="S102" s="122"/>
      <c r="T102" s="122"/>
      <c r="U102" s="122"/>
      <c r="V102" s="122"/>
    </row>
    <row r="103" spans="2:22">
      <c r="B103" s="139"/>
      <c r="C103" s="122"/>
      <c r="D103" s="122"/>
      <c r="E103" s="122"/>
      <c r="F103" s="122"/>
      <c r="G103" s="157"/>
      <c r="H103" s="131"/>
      <c r="I103" s="131"/>
      <c r="J103" s="133"/>
      <c r="K103" s="131"/>
      <c r="L103" s="134"/>
      <c r="M103" s="131"/>
      <c r="N103" s="133"/>
      <c r="O103" s="134"/>
      <c r="P103" s="127"/>
      <c r="Q103" s="122"/>
      <c r="R103" s="122"/>
      <c r="S103" s="122"/>
      <c r="T103" s="122"/>
      <c r="U103" s="122"/>
      <c r="V103" s="122"/>
    </row>
    <row r="104" spans="2:22">
      <c r="B104" s="139"/>
      <c r="C104" s="122"/>
      <c r="D104" s="122"/>
      <c r="E104" s="122"/>
      <c r="F104" s="122"/>
      <c r="G104" s="157"/>
      <c r="H104" s="131"/>
      <c r="I104" s="131"/>
      <c r="J104" s="133"/>
      <c r="K104" s="131"/>
      <c r="L104" s="134"/>
      <c r="M104" s="131"/>
      <c r="N104" s="133"/>
      <c r="O104" s="134"/>
      <c r="P104" s="127"/>
      <c r="Q104" s="122"/>
      <c r="R104" s="122"/>
      <c r="S104" s="122"/>
      <c r="T104" s="122"/>
      <c r="U104" s="122"/>
      <c r="V104" s="122"/>
    </row>
    <row r="105" spans="2:22">
      <c r="B105" s="139"/>
      <c r="C105" s="122"/>
      <c r="D105" s="122"/>
      <c r="E105" s="122"/>
      <c r="F105" s="122"/>
      <c r="G105" s="157"/>
      <c r="H105" s="131"/>
      <c r="I105" s="131"/>
      <c r="J105" s="133"/>
      <c r="K105" s="131"/>
      <c r="L105" s="134"/>
      <c r="M105" s="131"/>
      <c r="N105" s="133"/>
      <c r="O105" s="134"/>
      <c r="P105" s="127"/>
      <c r="Q105" s="122"/>
      <c r="R105" s="122"/>
      <c r="S105" s="122"/>
      <c r="T105" s="122"/>
      <c r="U105" s="122"/>
      <c r="V105" s="122"/>
    </row>
    <row r="106" spans="2:22">
      <c r="B106" s="139"/>
      <c r="C106" s="122"/>
      <c r="D106" s="122"/>
      <c r="E106" s="122"/>
      <c r="F106" s="122"/>
      <c r="G106" s="157"/>
      <c r="H106" s="131"/>
      <c r="I106" s="131"/>
      <c r="J106" s="133"/>
      <c r="K106" s="131"/>
      <c r="L106" s="134"/>
      <c r="M106" s="131"/>
      <c r="N106" s="133"/>
      <c r="O106" s="134"/>
      <c r="P106" s="127"/>
      <c r="Q106" s="122"/>
      <c r="R106" s="122"/>
      <c r="S106" s="122"/>
      <c r="T106" s="122"/>
      <c r="U106" s="122"/>
      <c r="V106" s="122"/>
    </row>
    <row r="107" spans="2:22">
      <c r="B107" s="139"/>
      <c r="C107" s="122"/>
      <c r="D107" s="122"/>
      <c r="E107" s="122"/>
      <c r="F107" s="122"/>
      <c r="G107" s="157"/>
      <c r="H107" s="131"/>
      <c r="I107" s="131"/>
      <c r="J107" s="133"/>
      <c r="K107" s="131"/>
      <c r="L107" s="134"/>
      <c r="M107" s="131"/>
      <c r="N107" s="133"/>
      <c r="O107" s="134"/>
      <c r="P107" s="127"/>
      <c r="Q107" s="122"/>
      <c r="R107" s="122"/>
      <c r="S107" s="122"/>
      <c r="T107" s="122"/>
      <c r="U107" s="122"/>
      <c r="V107" s="122"/>
    </row>
    <row r="108" spans="2:22">
      <c r="B108" s="139"/>
      <c r="C108" s="122"/>
      <c r="D108" s="122"/>
      <c r="E108" s="122"/>
      <c r="F108" s="122"/>
      <c r="G108" s="157"/>
      <c r="H108" s="131"/>
      <c r="I108" s="131"/>
      <c r="J108" s="133"/>
      <c r="K108" s="131"/>
      <c r="L108" s="134"/>
      <c r="M108" s="131"/>
      <c r="N108" s="133"/>
      <c r="O108" s="134"/>
      <c r="P108" s="127"/>
      <c r="Q108" s="122"/>
      <c r="R108" s="122"/>
      <c r="S108" s="122"/>
      <c r="T108" s="122"/>
      <c r="U108" s="122"/>
      <c r="V108" s="122"/>
    </row>
    <row r="109" spans="2:22">
      <c r="B109" s="139"/>
      <c r="C109" s="122"/>
      <c r="D109" s="122"/>
      <c r="E109" s="122"/>
      <c r="F109" s="122"/>
      <c r="G109" s="157"/>
      <c r="H109" s="131"/>
      <c r="I109" s="131"/>
      <c r="J109" s="133"/>
      <c r="K109" s="131"/>
      <c r="L109" s="134"/>
      <c r="M109" s="131"/>
      <c r="N109" s="133"/>
      <c r="O109" s="134"/>
      <c r="P109" s="127"/>
      <c r="Q109" s="122"/>
      <c r="R109" s="122"/>
      <c r="S109" s="122"/>
      <c r="T109" s="122"/>
      <c r="U109" s="122"/>
      <c r="V109" s="122"/>
    </row>
    <row r="110" spans="2:22">
      <c r="B110" s="139"/>
      <c r="C110" s="122"/>
      <c r="D110" s="122"/>
      <c r="E110" s="122"/>
      <c r="F110" s="122"/>
      <c r="G110" s="157"/>
      <c r="H110" s="131"/>
      <c r="I110" s="131"/>
      <c r="J110" s="133"/>
      <c r="K110" s="131"/>
      <c r="L110" s="134"/>
      <c r="M110" s="131"/>
      <c r="N110" s="133"/>
      <c r="O110" s="134"/>
      <c r="P110" s="127"/>
      <c r="Q110" s="122"/>
      <c r="R110" s="122"/>
      <c r="S110" s="122"/>
      <c r="T110" s="122"/>
      <c r="U110" s="122"/>
      <c r="V110" s="122"/>
    </row>
    <row r="111" spans="2:22">
      <c r="B111" s="139"/>
      <c r="C111" s="122"/>
      <c r="D111" s="122"/>
      <c r="E111" s="122"/>
      <c r="F111" s="122"/>
      <c r="G111" s="157"/>
      <c r="H111" s="131"/>
      <c r="I111" s="131"/>
      <c r="J111" s="133"/>
      <c r="K111" s="131"/>
      <c r="L111" s="134"/>
      <c r="M111" s="131"/>
      <c r="N111" s="133"/>
      <c r="O111" s="134"/>
      <c r="P111" s="127"/>
      <c r="Q111" s="122"/>
      <c r="R111" s="122"/>
      <c r="S111" s="122"/>
      <c r="T111" s="122"/>
      <c r="U111" s="122"/>
      <c r="V111" s="122"/>
    </row>
    <row r="112" spans="2:22">
      <c r="B112" s="139"/>
      <c r="C112" s="122"/>
      <c r="D112" s="122"/>
      <c r="E112" s="122"/>
      <c r="F112" s="122"/>
      <c r="G112" s="157"/>
      <c r="H112" s="131"/>
      <c r="I112" s="131"/>
      <c r="J112" s="133"/>
      <c r="K112" s="131"/>
      <c r="L112" s="134"/>
      <c r="M112" s="131"/>
      <c r="N112" s="133"/>
      <c r="O112" s="134"/>
      <c r="P112" s="127"/>
      <c r="Q112" s="122"/>
      <c r="R112" s="122"/>
      <c r="S112" s="122"/>
      <c r="T112" s="122"/>
      <c r="U112" s="122"/>
      <c r="V112" s="122"/>
    </row>
    <row r="113" spans="2:22">
      <c r="B113" s="139"/>
      <c r="C113" s="122"/>
      <c r="D113" s="122"/>
      <c r="E113" s="122"/>
      <c r="F113" s="122"/>
      <c r="G113" s="157"/>
      <c r="H113" s="131"/>
      <c r="I113" s="131"/>
      <c r="J113" s="133"/>
      <c r="K113" s="131"/>
      <c r="L113" s="134"/>
      <c r="M113" s="131"/>
      <c r="N113" s="133"/>
      <c r="O113" s="134"/>
      <c r="P113" s="127"/>
      <c r="Q113" s="122"/>
      <c r="R113" s="122"/>
      <c r="S113" s="122"/>
      <c r="T113" s="122"/>
      <c r="U113" s="122"/>
      <c r="V113" s="122"/>
    </row>
    <row r="114" spans="2:22">
      <c r="B114" s="139"/>
      <c r="C114" s="122"/>
      <c r="D114" s="122"/>
      <c r="E114" s="122"/>
      <c r="F114" s="122"/>
      <c r="G114" s="157"/>
      <c r="H114" s="131"/>
      <c r="I114" s="131"/>
      <c r="J114" s="133"/>
      <c r="K114" s="131"/>
      <c r="L114" s="134"/>
      <c r="M114" s="131"/>
      <c r="N114" s="133"/>
      <c r="O114" s="134"/>
      <c r="P114" s="127"/>
      <c r="Q114" s="122"/>
      <c r="R114" s="122"/>
      <c r="S114" s="122"/>
      <c r="T114" s="122"/>
      <c r="U114" s="122"/>
      <c r="V114" s="122"/>
    </row>
    <row r="115" spans="2:22">
      <c r="B115" s="139"/>
      <c r="C115" s="122"/>
      <c r="D115" s="122"/>
      <c r="E115" s="122"/>
      <c r="F115" s="122"/>
      <c r="G115" s="157"/>
      <c r="H115" s="131"/>
      <c r="I115" s="131"/>
      <c r="J115" s="133"/>
      <c r="K115" s="131"/>
      <c r="L115" s="134"/>
      <c r="M115" s="131"/>
      <c r="N115" s="133"/>
      <c r="O115" s="134"/>
      <c r="P115" s="127"/>
      <c r="Q115" s="122"/>
      <c r="R115" s="122"/>
      <c r="S115" s="122"/>
      <c r="T115" s="122"/>
      <c r="U115" s="122"/>
      <c r="V115" s="122"/>
    </row>
    <row r="116" spans="2:22">
      <c r="B116" s="139"/>
      <c r="C116" s="122"/>
      <c r="D116" s="122"/>
      <c r="E116" s="122"/>
      <c r="F116" s="122"/>
      <c r="G116" s="157"/>
      <c r="H116" s="131"/>
      <c r="I116" s="131"/>
      <c r="J116" s="133"/>
      <c r="K116" s="131"/>
      <c r="L116" s="134"/>
      <c r="M116" s="131"/>
      <c r="N116" s="133"/>
      <c r="O116" s="134"/>
      <c r="P116" s="127"/>
      <c r="Q116" s="122"/>
      <c r="R116" s="122"/>
      <c r="S116" s="122"/>
      <c r="T116" s="122"/>
      <c r="U116" s="122"/>
      <c r="V116" s="122"/>
    </row>
    <row r="117" spans="2:22">
      <c r="B117" s="139"/>
      <c r="C117" s="122"/>
      <c r="D117" s="122"/>
      <c r="E117" s="122"/>
      <c r="F117" s="122"/>
      <c r="G117" s="157"/>
      <c r="H117" s="131"/>
      <c r="I117" s="131"/>
      <c r="J117" s="133"/>
      <c r="K117" s="131"/>
      <c r="L117" s="134"/>
      <c r="M117" s="131"/>
      <c r="N117" s="133"/>
      <c r="O117" s="134"/>
      <c r="P117" s="127"/>
      <c r="Q117" s="122"/>
      <c r="R117" s="122"/>
      <c r="S117" s="122"/>
      <c r="T117" s="122"/>
      <c r="U117" s="122"/>
      <c r="V117" s="122"/>
    </row>
    <row r="118" spans="2:22">
      <c r="B118" s="139"/>
      <c r="C118" s="122"/>
      <c r="D118" s="122"/>
      <c r="E118" s="122"/>
      <c r="F118" s="122"/>
      <c r="G118" s="157"/>
      <c r="H118" s="131"/>
      <c r="I118" s="131"/>
      <c r="J118" s="133"/>
      <c r="K118" s="131"/>
      <c r="L118" s="134"/>
      <c r="M118" s="131"/>
      <c r="N118" s="133"/>
      <c r="O118" s="134"/>
      <c r="P118" s="127"/>
      <c r="Q118" s="122"/>
      <c r="R118" s="122"/>
      <c r="S118" s="122"/>
      <c r="T118" s="122"/>
      <c r="U118" s="122"/>
      <c r="V118" s="122"/>
    </row>
    <row r="119" spans="2:22">
      <c r="B119" s="139"/>
      <c r="C119" s="122"/>
      <c r="D119" s="122"/>
      <c r="E119" s="122"/>
      <c r="F119" s="122"/>
      <c r="G119" s="157"/>
      <c r="H119" s="131"/>
      <c r="I119" s="131"/>
      <c r="J119" s="133"/>
      <c r="K119" s="131"/>
      <c r="L119" s="134"/>
      <c r="M119" s="131"/>
      <c r="N119" s="133"/>
      <c r="O119" s="134"/>
      <c r="P119" s="127"/>
      <c r="Q119" s="122"/>
      <c r="R119" s="122"/>
      <c r="S119" s="122"/>
      <c r="T119" s="122"/>
      <c r="U119" s="122"/>
      <c r="V119" s="122"/>
    </row>
    <row r="120" spans="2:22">
      <c r="B120" s="139"/>
      <c r="C120" s="122"/>
      <c r="D120" s="122"/>
      <c r="E120" s="122"/>
      <c r="F120" s="122"/>
      <c r="G120" s="157"/>
      <c r="H120" s="131"/>
      <c r="I120" s="131"/>
      <c r="J120" s="133"/>
      <c r="K120" s="131"/>
      <c r="L120" s="134"/>
      <c r="M120" s="131"/>
      <c r="N120" s="133"/>
      <c r="O120" s="134"/>
      <c r="P120" s="127"/>
      <c r="Q120" s="122"/>
      <c r="R120" s="122"/>
      <c r="S120" s="122"/>
      <c r="T120" s="122"/>
      <c r="U120" s="122"/>
      <c r="V120" s="122"/>
    </row>
    <row r="121" spans="2:22">
      <c r="B121" s="139"/>
      <c r="C121" s="122"/>
      <c r="D121" s="122"/>
      <c r="E121" s="122"/>
      <c r="F121" s="122"/>
      <c r="G121" s="157"/>
      <c r="H121" s="131"/>
      <c r="I121" s="131"/>
      <c r="J121" s="133"/>
      <c r="K121" s="131"/>
      <c r="L121" s="134"/>
      <c r="M121" s="131"/>
      <c r="N121" s="133"/>
      <c r="O121" s="134"/>
      <c r="P121" s="127"/>
      <c r="Q121" s="122"/>
      <c r="R121" s="122"/>
      <c r="S121" s="122"/>
      <c r="T121" s="122"/>
      <c r="U121" s="122"/>
      <c r="V121" s="122"/>
    </row>
    <row r="122" spans="2:22">
      <c r="B122" s="139"/>
      <c r="C122" s="122"/>
      <c r="D122" s="122"/>
      <c r="E122" s="122"/>
      <c r="F122" s="122"/>
      <c r="G122" s="157"/>
      <c r="H122" s="131"/>
      <c r="I122" s="131"/>
      <c r="J122" s="133"/>
      <c r="K122" s="131"/>
      <c r="L122" s="134"/>
      <c r="M122" s="131"/>
      <c r="N122" s="133"/>
      <c r="O122" s="134"/>
      <c r="P122" s="127"/>
      <c r="Q122" s="122"/>
      <c r="R122" s="122"/>
      <c r="S122" s="122"/>
      <c r="T122" s="122"/>
      <c r="U122" s="122"/>
      <c r="V122" s="122"/>
    </row>
    <row r="123" spans="2:22">
      <c r="B123" s="139"/>
      <c r="C123" s="122"/>
      <c r="D123" s="122"/>
      <c r="E123" s="122"/>
      <c r="F123" s="122"/>
      <c r="G123" s="157"/>
      <c r="H123" s="131"/>
      <c r="I123" s="131"/>
      <c r="J123" s="133"/>
      <c r="K123" s="131"/>
      <c r="L123" s="134"/>
      <c r="M123" s="131"/>
      <c r="N123" s="133"/>
      <c r="O123" s="134"/>
      <c r="P123" s="127"/>
      <c r="Q123" s="122"/>
      <c r="R123" s="122"/>
      <c r="S123" s="122"/>
      <c r="T123" s="122"/>
      <c r="U123" s="122"/>
      <c r="V123" s="122"/>
    </row>
    <row r="124" spans="2:22">
      <c r="B124" s="139"/>
      <c r="C124" s="122"/>
      <c r="D124" s="122"/>
      <c r="E124" s="122"/>
      <c r="F124" s="122"/>
      <c r="G124" s="157"/>
      <c r="H124" s="131"/>
      <c r="I124" s="131"/>
      <c r="J124" s="133"/>
      <c r="K124" s="131"/>
      <c r="L124" s="134"/>
      <c r="M124" s="131"/>
      <c r="N124" s="133"/>
      <c r="O124" s="134"/>
      <c r="P124" s="127"/>
      <c r="Q124" s="122"/>
      <c r="R124" s="122"/>
      <c r="S124" s="122"/>
      <c r="T124" s="122"/>
      <c r="U124" s="122"/>
      <c r="V124" s="122"/>
    </row>
    <row r="125" spans="2:22">
      <c r="B125" s="139"/>
      <c r="C125" s="122"/>
      <c r="D125" s="122"/>
      <c r="E125" s="122"/>
      <c r="F125" s="122"/>
      <c r="G125" s="157"/>
      <c r="H125" s="131"/>
      <c r="I125" s="131"/>
      <c r="J125" s="133"/>
      <c r="K125" s="131"/>
      <c r="L125" s="134"/>
      <c r="M125" s="131"/>
      <c r="N125" s="133"/>
      <c r="O125" s="134"/>
      <c r="P125" s="127"/>
      <c r="Q125" s="122"/>
      <c r="R125" s="122"/>
      <c r="S125" s="122"/>
      <c r="T125" s="122"/>
      <c r="U125" s="122"/>
      <c r="V125" s="122"/>
    </row>
    <row r="126" spans="2:22">
      <c r="B126" s="139"/>
      <c r="C126" s="122"/>
      <c r="D126" s="122"/>
      <c r="E126" s="122"/>
      <c r="F126" s="122"/>
      <c r="G126" s="157"/>
      <c r="H126" s="131"/>
      <c r="I126" s="131"/>
      <c r="J126" s="133"/>
      <c r="K126" s="131"/>
      <c r="L126" s="134"/>
      <c r="M126" s="131"/>
      <c r="N126" s="133"/>
      <c r="O126" s="134"/>
      <c r="P126" s="127"/>
      <c r="Q126" s="122"/>
      <c r="R126" s="122"/>
      <c r="S126" s="122"/>
      <c r="T126" s="122"/>
      <c r="U126" s="122"/>
      <c r="V126" s="122"/>
    </row>
    <row r="127" spans="2:22">
      <c r="B127" s="139"/>
      <c r="C127" s="122"/>
      <c r="D127" s="122"/>
      <c r="E127" s="122"/>
      <c r="F127" s="122"/>
      <c r="G127" s="157"/>
      <c r="H127" s="131"/>
      <c r="I127" s="131"/>
      <c r="J127" s="133"/>
      <c r="K127" s="131"/>
      <c r="L127" s="134"/>
      <c r="M127" s="131"/>
      <c r="N127" s="133"/>
      <c r="O127" s="134"/>
      <c r="P127" s="127"/>
      <c r="Q127" s="122"/>
      <c r="R127" s="122"/>
      <c r="S127" s="122"/>
      <c r="T127" s="122"/>
      <c r="U127" s="122"/>
      <c r="V127" s="122"/>
    </row>
    <row r="128" spans="2:22">
      <c r="B128" s="139"/>
      <c r="C128" s="122"/>
      <c r="D128" s="122"/>
      <c r="E128" s="122"/>
      <c r="F128" s="122"/>
      <c r="G128" s="157"/>
      <c r="H128" s="131"/>
      <c r="I128" s="131"/>
      <c r="J128" s="133"/>
      <c r="K128" s="131"/>
      <c r="L128" s="134"/>
      <c r="M128" s="131"/>
      <c r="N128" s="133"/>
      <c r="O128" s="134"/>
      <c r="P128" s="127"/>
      <c r="Q128" s="122"/>
      <c r="R128" s="122"/>
      <c r="S128" s="122"/>
      <c r="T128" s="122"/>
      <c r="U128" s="122"/>
      <c r="V128" s="122"/>
    </row>
    <row r="129" spans="2:22">
      <c r="B129" s="139"/>
      <c r="C129" s="122"/>
      <c r="D129" s="122"/>
      <c r="E129" s="122"/>
      <c r="F129" s="122"/>
      <c r="G129" s="157"/>
      <c r="H129" s="131"/>
      <c r="I129" s="131"/>
      <c r="J129" s="133"/>
      <c r="K129" s="131"/>
      <c r="L129" s="134"/>
      <c r="M129" s="131"/>
      <c r="N129" s="133"/>
      <c r="O129" s="134"/>
      <c r="P129" s="127"/>
      <c r="Q129" s="122"/>
      <c r="R129" s="122"/>
      <c r="S129" s="122"/>
      <c r="T129" s="122"/>
      <c r="U129" s="122"/>
      <c r="V129" s="122"/>
    </row>
    <row r="130" spans="2:22">
      <c r="B130" s="139"/>
      <c r="C130" s="122"/>
      <c r="D130" s="122"/>
      <c r="E130" s="122"/>
      <c r="F130" s="122"/>
      <c r="G130" s="157"/>
      <c r="H130" s="131"/>
      <c r="I130" s="131"/>
      <c r="J130" s="133"/>
      <c r="K130" s="131"/>
      <c r="L130" s="134"/>
      <c r="M130" s="131"/>
      <c r="N130" s="133"/>
      <c r="O130" s="134"/>
      <c r="P130" s="127"/>
      <c r="Q130" s="122"/>
      <c r="R130" s="122"/>
      <c r="S130" s="122"/>
      <c r="T130" s="122"/>
      <c r="U130" s="122"/>
      <c r="V130" s="122"/>
    </row>
    <row r="131" spans="2:22">
      <c r="G131" s="30"/>
    </row>
    <row r="132" spans="2:22">
      <c r="G132" s="30"/>
    </row>
    <row r="133" spans="2:22">
      <c r="G133" s="30"/>
    </row>
    <row r="134" spans="2:22">
      <c r="G134" s="30"/>
    </row>
    <row r="135" spans="2:22">
      <c r="G135" s="30"/>
    </row>
    <row r="136" spans="2:22">
      <c r="G136" s="30"/>
    </row>
    <row r="137" spans="2:22">
      <c r="G137" s="30"/>
    </row>
    <row r="138" spans="2:22">
      <c r="G138" s="30"/>
    </row>
    <row r="139" spans="2:22">
      <c r="G139" s="30"/>
    </row>
    <row r="140" spans="2:22">
      <c r="G140" s="30"/>
    </row>
    <row r="141" spans="2:22">
      <c r="G141" s="30"/>
    </row>
    <row r="142" spans="2:22">
      <c r="G142" s="30"/>
    </row>
    <row r="143" spans="2:22">
      <c r="G143" s="28"/>
    </row>
    <row r="144" spans="2:22">
      <c r="G144" s="28"/>
    </row>
    <row r="145" spans="7:7">
      <c r="G145" s="28"/>
    </row>
    <row r="146" spans="7:7">
      <c r="G146" s="28"/>
    </row>
    <row r="147" spans="7:7">
      <c r="G147" s="28"/>
    </row>
    <row r="148" spans="7:7">
      <c r="G148" s="28"/>
    </row>
    <row r="149" spans="7:7">
      <c r="G149" s="28"/>
    </row>
    <row r="150" spans="7:7">
      <c r="G150" s="28"/>
    </row>
    <row r="151" spans="7:7">
      <c r="G151" s="28"/>
    </row>
    <row r="152" spans="7:7">
      <c r="G152" s="28"/>
    </row>
    <row r="153" spans="7:7">
      <c r="G153" s="28"/>
    </row>
    <row r="154" spans="7:7">
      <c r="G154" s="28"/>
    </row>
    <row r="155" spans="7:7">
      <c r="G155" s="28"/>
    </row>
    <row r="156" spans="7:7">
      <c r="G156" s="28"/>
    </row>
    <row r="157" spans="7:7">
      <c r="G157" s="28"/>
    </row>
    <row r="158" spans="7:7">
      <c r="G158" s="28"/>
    </row>
    <row r="159" spans="7:7">
      <c r="G159" s="28"/>
    </row>
    <row r="160" spans="7:7">
      <c r="G160" s="28"/>
    </row>
    <row r="161" spans="7:7">
      <c r="G161" s="28"/>
    </row>
    <row r="162" spans="7:7">
      <c r="G162" s="28"/>
    </row>
    <row r="163" spans="7:7">
      <c r="G163" s="28"/>
    </row>
    <row r="164" spans="7:7">
      <c r="G164" s="28"/>
    </row>
    <row r="165" spans="7:7">
      <c r="G165" s="28"/>
    </row>
    <row r="166" spans="7:7">
      <c r="G166" s="28"/>
    </row>
    <row r="167" spans="7:7">
      <c r="G167" s="28"/>
    </row>
    <row r="168" spans="7:7">
      <c r="G168" s="28"/>
    </row>
    <row r="169" spans="7:7">
      <c r="G169" s="28"/>
    </row>
    <row r="170" spans="7:7">
      <c r="G170" s="28"/>
    </row>
    <row r="171" spans="7:7">
      <c r="G171" s="28"/>
    </row>
    <row r="172" spans="7:7">
      <c r="G172" s="28"/>
    </row>
    <row r="173" spans="7:7">
      <c r="G173" s="28"/>
    </row>
    <row r="174" spans="7:7">
      <c r="G174" s="28"/>
    </row>
    <row r="175" spans="7:7">
      <c r="G175" s="28"/>
    </row>
    <row r="176" spans="7:7">
      <c r="G176" s="28"/>
    </row>
    <row r="177" spans="7:7">
      <c r="G177" s="28"/>
    </row>
    <row r="178" spans="7:7">
      <c r="G178" s="28"/>
    </row>
    <row r="179" spans="7:7">
      <c r="G179" s="28"/>
    </row>
    <row r="180" spans="7:7">
      <c r="G180" s="28"/>
    </row>
    <row r="181" spans="7:7">
      <c r="G181" s="28"/>
    </row>
    <row r="182" spans="7:7">
      <c r="G182" s="28"/>
    </row>
    <row r="183" spans="7:7">
      <c r="G183" s="28"/>
    </row>
    <row r="184" spans="7:7">
      <c r="G184" s="28"/>
    </row>
    <row r="185" spans="7:7">
      <c r="G185" s="28"/>
    </row>
    <row r="186" spans="7:7">
      <c r="G186" s="28"/>
    </row>
    <row r="187" spans="7:7">
      <c r="G187" s="28"/>
    </row>
    <row r="188" spans="7:7">
      <c r="G188" s="28"/>
    </row>
    <row r="189" spans="7:7">
      <c r="G189" s="28"/>
    </row>
    <row r="190" spans="7:7">
      <c r="G190" s="28"/>
    </row>
    <row r="191" spans="7:7">
      <c r="G191" s="28"/>
    </row>
    <row r="192" spans="7:7">
      <c r="G192" s="28"/>
    </row>
    <row r="193" spans="7:7">
      <c r="G193" s="28"/>
    </row>
    <row r="194" spans="7:7">
      <c r="G194" s="28"/>
    </row>
    <row r="195" spans="7:7">
      <c r="G195" s="28"/>
    </row>
    <row r="196" spans="7:7">
      <c r="G196" s="28"/>
    </row>
    <row r="197" spans="7:7">
      <c r="G197" s="28"/>
    </row>
    <row r="198" spans="7:7">
      <c r="G198" s="28"/>
    </row>
    <row r="199" spans="7:7">
      <c r="G199" s="28"/>
    </row>
    <row r="200" spans="7:7">
      <c r="G200" s="28"/>
    </row>
    <row r="201" spans="7:7">
      <c r="G201" s="28"/>
    </row>
    <row r="202" spans="7:7">
      <c r="G202" s="28"/>
    </row>
    <row r="203" spans="7:7">
      <c r="G203" s="28"/>
    </row>
    <row r="204" spans="7:7">
      <c r="G204" s="28"/>
    </row>
    <row r="205" spans="7:7">
      <c r="G205" s="28"/>
    </row>
    <row r="206" spans="7:7">
      <c r="G206" s="28"/>
    </row>
    <row r="207" spans="7:7">
      <c r="G207" s="28"/>
    </row>
    <row r="208" spans="7:7">
      <c r="G208" s="28"/>
    </row>
    <row r="209" spans="7:7">
      <c r="G209" s="28"/>
    </row>
    <row r="210" spans="7:7">
      <c r="G210" s="28"/>
    </row>
    <row r="211" spans="7:7">
      <c r="G211" s="28"/>
    </row>
    <row r="212" spans="7:7">
      <c r="G212" s="28"/>
    </row>
    <row r="213" spans="7:7">
      <c r="G213" s="28"/>
    </row>
    <row r="214" spans="7:7">
      <c r="G214" s="28"/>
    </row>
    <row r="215" spans="7:7">
      <c r="G215" s="28"/>
    </row>
    <row r="216" spans="7:7">
      <c r="G216" s="28"/>
    </row>
    <row r="217" spans="7:7">
      <c r="G217" s="28"/>
    </row>
    <row r="218" spans="7:7">
      <c r="G218" s="28"/>
    </row>
    <row r="219" spans="7:7">
      <c r="G219" s="28"/>
    </row>
    <row r="220" spans="7:7">
      <c r="G220" s="28"/>
    </row>
    <row r="221" spans="7:7">
      <c r="G221" s="28"/>
    </row>
    <row r="222" spans="7:7">
      <c r="G222" s="28"/>
    </row>
    <row r="223" spans="7:7">
      <c r="G223" s="28"/>
    </row>
    <row r="224" spans="7:7">
      <c r="G224" s="28"/>
    </row>
    <row r="225" spans="7:7">
      <c r="G225" s="28"/>
    </row>
    <row r="226" spans="7:7">
      <c r="G226" s="28"/>
    </row>
    <row r="227" spans="7:7">
      <c r="G227" s="28"/>
    </row>
    <row r="228" spans="7:7">
      <c r="G228" s="28"/>
    </row>
    <row r="229" spans="7:7">
      <c r="G229" s="28"/>
    </row>
    <row r="230" spans="7:7">
      <c r="G230" s="28"/>
    </row>
    <row r="231" spans="7:7">
      <c r="G231" s="28"/>
    </row>
    <row r="232" spans="7:7">
      <c r="G232" s="28"/>
    </row>
    <row r="233" spans="7:7">
      <c r="G233" s="28"/>
    </row>
    <row r="234" spans="7:7">
      <c r="G234" s="28"/>
    </row>
    <row r="235" spans="7:7">
      <c r="G235" s="28"/>
    </row>
    <row r="236" spans="7:7">
      <c r="G236" s="28"/>
    </row>
    <row r="237" spans="7:7">
      <c r="G237" s="28"/>
    </row>
    <row r="238" spans="7:7">
      <c r="G238" s="28"/>
    </row>
    <row r="239" spans="7:7">
      <c r="G239" s="28"/>
    </row>
    <row r="240" spans="7:7">
      <c r="G240" s="28"/>
    </row>
    <row r="241" spans="7:7">
      <c r="G241" s="28"/>
    </row>
    <row r="242" spans="7:7">
      <c r="G242" s="28"/>
    </row>
    <row r="243" spans="7:7">
      <c r="G243" s="28"/>
    </row>
    <row r="244" spans="7:7">
      <c r="G244" s="28"/>
    </row>
    <row r="245" spans="7:7">
      <c r="G245" s="28"/>
    </row>
    <row r="246" spans="7:7">
      <c r="G246" s="28"/>
    </row>
    <row r="247" spans="7:7">
      <c r="G247" s="28"/>
    </row>
    <row r="248" spans="7:7">
      <c r="G248" s="28"/>
    </row>
    <row r="249" spans="7:7">
      <c r="G249" s="28"/>
    </row>
    <row r="250" spans="7:7">
      <c r="G250" s="28"/>
    </row>
    <row r="251" spans="7:7">
      <c r="G251" s="28"/>
    </row>
    <row r="252" spans="7:7">
      <c r="G252" s="28"/>
    </row>
    <row r="253" spans="7:7">
      <c r="G253" s="28"/>
    </row>
    <row r="254" spans="7:7">
      <c r="G254" s="28"/>
    </row>
    <row r="255" spans="7:7">
      <c r="G255" s="28"/>
    </row>
    <row r="256" spans="7:7">
      <c r="G256" s="28"/>
    </row>
    <row r="257" spans="7:7">
      <c r="G257" s="28"/>
    </row>
  </sheetData>
  <sheetProtection algorithmName="SHA-512" hashValue="UQOgOsRLVo/8xoy6k7XtkkccjbTehx3GRmBJhBr2IoPnWHWIwBYnIwJud7MOU+DkxUsJ8BTuXgReGdBM7T4KAw==" saltValue="ShNIhjlxJeSInw0KArMg6Q==" spinCount="100000" sheet="1" objects="1" scenarios="1"/>
  <protectedRanges>
    <protectedRange sqref="B29:O48" name="Område2"/>
    <protectedRange sqref="S5:W5" name="Område1"/>
  </protectedRanges>
  <mergeCells count="14">
    <mergeCell ref="B2:G2"/>
    <mergeCell ref="M26:O26"/>
    <mergeCell ref="J26:L26"/>
    <mergeCell ref="H26:I26"/>
    <mergeCell ref="G22:G25"/>
    <mergeCell ref="Q4:W4"/>
    <mergeCell ref="Q6:S6"/>
    <mergeCell ref="C7:G7"/>
    <mergeCell ref="T6:V6"/>
    <mergeCell ref="E22:E25"/>
    <mergeCell ref="D22:D25"/>
    <mergeCell ref="C22:C25"/>
    <mergeCell ref="F22:F25"/>
    <mergeCell ref="H25:O25"/>
  </mergeCells>
  <pageMargins left="0.23622047244094491" right="0.23622047244094491" top="7.0729166666666662E-2" bottom="0.74803149606299213" header="0.31496062992125984" footer="0.31496062992125984"/>
  <pageSetup paperSize="8" scale="63" fitToHeight="0" orientation="landscape" r:id="rId1"/>
  <drawing r:id="rId2"/>
  <legacy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086CB-3C03-40C0-9957-80403A8C75B4}">
  <sheetPr>
    <tabColor theme="9" tint="-0.249977111117893"/>
  </sheetPr>
  <dimension ref="B2:S67"/>
  <sheetViews>
    <sheetView showGridLines="0" topLeftCell="A16" zoomScale="70" zoomScaleNormal="70" workbookViewId="0">
      <selection activeCell="N62" sqref="N62"/>
    </sheetView>
  </sheetViews>
  <sheetFormatPr defaultRowHeight="15.75"/>
  <cols>
    <col min="1" max="1" width="5.5703125" customWidth="1"/>
    <col min="2" max="2" width="29.7109375" style="39" customWidth="1"/>
    <col min="3" max="3" width="21.5703125" style="39" customWidth="1"/>
    <col min="4" max="4" width="28.5703125" style="39" customWidth="1"/>
    <col min="5" max="5" width="16.7109375" style="39" customWidth="1"/>
    <col min="6" max="6" width="2.140625" style="39" customWidth="1"/>
    <col min="7" max="7" width="15.28515625" style="39" customWidth="1"/>
    <col min="8" max="8" width="20.7109375" style="39" customWidth="1"/>
    <col min="9" max="9" width="14.7109375" style="39" customWidth="1"/>
    <col min="10" max="10" width="2.140625" style="39" customWidth="1"/>
    <col min="11" max="11" width="22" style="39" customWidth="1"/>
    <col min="12" max="12" width="17.85546875" style="39" customWidth="1"/>
    <col min="13" max="13" width="20.85546875" style="39" customWidth="1"/>
    <col min="14" max="14" width="14.7109375" style="39" customWidth="1"/>
    <col min="15" max="15" width="2.7109375" style="39" customWidth="1"/>
    <col min="16" max="16" width="22.85546875" style="39" customWidth="1"/>
    <col min="17" max="17" width="38" style="39" customWidth="1"/>
    <col min="18" max="18" width="3.28515625" style="39" customWidth="1"/>
  </cols>
  <sheetData>
    <row r="2" spans="2:19" ht="60" customHeight="1">
      <c r="B2" s="170" t="s">
        <v>53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70" t="s">
        <v>61</v>
      </c>
    </row>
    <row r="3" spans="2:19" ht="5.0999999999999996" customHeight="1"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</row>
    <row r="4" spans="2:19" ht="20.100000000000001" customHeight="1">
      <c r="B4" s="130">
        <f>Forestillingsnummer</f>
        <v>0</v>
      </c>
      <c r="C4" s="225">
        <f>Forestillingstitel</f>
        <v>0</v>
      </c>
      <c r="D4" s="171"/>
      <c r="E4" s="171"/>
      <c r="F4" s="105"/>
      <c r="G4" s="435" t="s">
        <v>25</v>
      </c>
      <c r="H4" s="435"/>
      <c r="I4" s="435"/>
      <c r="J4" s="126"/>
      <c r="K4" s="126"/>
      <c r="L4" s="387" t="s">
        <v>50</v>
      </c>
      <c r="M4" s="387"/>
      <c r="N4" s="387"/>
      <c r="O4" s="105"/>
      <c r="P4" s="172"/>
      <c r="Q4" s="172"/>
      <c r="S4" s="39"/>
    </row>
    <row r="5" spans="2:19" ht="20.100000000000001" customHeight="1">
      <c r="B5" s="130"/>
      <c r="C5" s="225">
        <f>KUNSTART</f>
        <v>0</v>
      </c>
      <c r="D5" s="171"/>
      <c r="E5" s="171"/>
      <c r="F5" s="105"/>
      <c r="G5" s="435"/>
      <c r="H5" s="435"/>
      <c r="I5" s="435"/>
      <c r="J5" s="126"/>
      <c r="K5" s="126"/>
      <c r="L5" s="387"/>
      <c r="M5" s="387"/>
      <c r="N5" s="387"/>
      <c r="O5" s="105"/>
      <c r="P5" s="186" t="s">
        <v>54</v>
      </c>
      <c r="Q5" s="172"/>
      <c r="S5" s="39"/>
    </row>
    <row r="6" spans="2:19" ht="20.100000000000001" customHeight="1">
      <c r="B6" s="130" t="s">
        <v>106</v>
      </c>
      <c r="C6" s="225">
        <f>sæson</f>
        <v>0</v>
      </c>
      <c r="D6" s="171"/>
      <c r="E6" s="171"/>
      <c r="F6" s="105"/>
      <c r="G6" s="435"/>
      <c r="H6" s="435"/>
      <c r="I6" s="435"/>
      <c r="J6" s="126"/>
      <c r="K6" s="126"/>
      <c r="L6" s="387"/>
      <c r="M6" s="387"/>
      <c r="N6" s="387"/>
      <c r="O6" s="105"/>
      <c r="P6" s="186" t="s">
        <v>90</v>
      </c>
      <c r="Q6" s="172">
        <f>Produktionsleder</f>
        <v>0</v>
      </c>
      <c r="S6" s="39"/>
    </row>
    <row r="7" spans="2:19" ht="6.95" customHeight="1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S7" s="39"/>
    </row>
    <row r="8" spans="2:19" ht="18">
      <c r="B8" s="388" t="s">
        <v>26</v>
      </c>
      <c r="C8" s="388"/>
      <c r="D8" s="388"/>
      <c r="E8" s="388"/>
      <c r="F8" s="106"/>
      <c r="G8" s="389" t="s">
        <v>3</v>
      </c>
      <c r="H8" s="389"/>
      <c r="I8" s="389"/>
      <c r="J8" s="106"/>
      <c r="K8" s="109"/>
      <c r="L8" s="110" t="s">
        <v>27</v>
      </c>
      <c r="M8" s="110"/>
      <c r="N8" s="110"/>
      <c r="O8" s="106"/>
      <c r="P8" s="390" t="s">
        <v>28</v>
      </c>
      <c r="Q8" s="390"/>
      <c r="R8" s="40"/>
      <c r="S8" s="40"/>
    </row>
    <row r="9" spans="2:19" ht="18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40"/>
      <c r="S9" s="40"/>
    </row>
    <row r="10" spans="2:19" ht="15">
      <c r="B10" s="107" t="s">
        <v>29</v>
      </c>
      <c r="C10" s="108"/>
      <c r="D10" s="108"/>
      <c r="E10" s="108"/>
      <c r="F10" s="108"/>
      <c r="G10" s="370" t="s">
        <v>82</v>
      </c>
      <c r="H10" s="370"/>
      <c r="I10" s="294">
        <v>1</v>
      </c>
      <c r="J10" s="111"/>
      <c r="K10" s="449" t="s">
        <v>30</v>
      </c>
      <c r="L10" s="449"/>
      <c r="M10" s="449"/>
      <c r="N10" s="294">
        <v>1</v>
      </c>
      <c r="O10" s="111"/>
      <c r="P10" s="436" t="s">
        <v>31</v>
      </c>
      <c r="Q10" s="437"/>
      <c r="R10" s="42"/>
      <c r="S10" s="42"/>
    </row>
    <row r="11" spans="2:19" ht="15">
      <c r="B11" s="107" t="s">
        <v>32</v>
      </c>
      <c r="C11" s="108"/>
      <c r="D11" s="108"/>
      <c r="E11" s="108"/>
      <c r="F11" s="108"/>
      <c r="G11" s="372" t="s">
        <v>66</v>
      </c>
      <c r="H11" s="372"/>
      <c r="I11" s="295">
        <v>2</v>
      </c>
      <c r="J11" s="111"/>
      <c r="K11" s="450" t="s">
        <v>33</v>
      </c>
      <c r="L11" s="450"/>
      <c r="M11" s="450"/>
      <c r="N11" s="295">
        <v>2</v>
      </c>
      <c r="O11" s="111"/>
      <c r="P11" s="438" t="s">
        <v>34</v>
      </c>
      <c r="Q11" s="439"/>
      <c r="R11" s="42"/>
      <c r="S11" s="42"/>
    </row>
    <row r="12" spans="2:19" ht="15" customHeight="1">
      <c r="B12" s="107"/>
      <c r="C12" s="108"/>
      <c r="D12" s="108"/>
      <c r="E12" s="108"/>
      <c r="F12" s="108"/>
      <c r="G12" s="372" t="s">
        <v>84</v>
      </c>
      <c r="H12" s="372"/>
      <c r="I12" s="296">
        <v>3</v>
      </c>
      <c r="J12" s="111"/>
      <c r="K12" s="450" t="s">
        <v>35</v>
      </c>
      <c r="L12" s="450"/>
      <c r="M12" s="450"/>
      <c r="N12" s="296">
        <v>3</v>
      </c>
      <c r="O12" s="111"/>
      <c r="P12" s="440" t="s">
        <v>36</v>
      </c>
      <c r="Q12" s="441"/>
      <c r="R12" s="42"/>
      <c r="S12" s="42"/>
    </row>
    <row r="13" spans="2:19" ht="15" customHeight="1">
      <c r="B13" s="107"/>
      <c r="C13" s="108"/>
      <c r="D13" s="108"/>
      <c r="E13" s="108"/>
      <c r="F13" s="108"/>
      <c r="G13" s="372" t="s">
        <v>85</v>
      </c>
      <c r="H13" s="372"/>
      <c r="I13" s="297">
        <v>4</v>
      </c>
      <c r="J13" s="113"/>
      <c r="K13" s="450" t="s">
        <v>37</v>
      </c>
      <c r="L13" s="450"/>
      <c r="M13" s="450"/>
      <c r="N13" s="297">
        <v>4</v>
      </c>
      <c r="O13" s="113"/>
      <c r="P13" s="445" t="s">
        <v>38</v>
      </c>
      <c r="Q13" s="446"/>
      <c r="R13" s="42"/>
      <c r="S13" s="42"/>
    </row>
    <row r="14" spans="2:19" ht="15" customHeight="1">
      <c r="B14" s="107" t="s">
        <v>39</v>
      </c>
      <c r="C14" s="108"/>
      <c r="D14" s="108"/>
      <c r="E14" s="108"/>
      <c r="F14" s="108"/>
      <c r="G14" s="372" t="s">
        <v>86</v>
      </c>
      <c r="H14" s="372"/>
      <c r="I14" s="112">
        <v>5</v>
      </c>
      <c r="J14" s="113"/>
      <c r="K14" s="450" t="s">
        <v>40</v>
      </c>
      <c r="L14" s="450"/>
      <c r="M14" s="450"/>
      <c r="N14" s="112">
        <v>5</v>
      </c>
      <c r="O14" s="113"/>
      <c r="P14" s="447" t="s">
        <v>41</v>
      </c>
      <c r="Q14" s="448"/>
      <c r="R14" s="42"/>
      <c r="S14" s="42"/>
    </row>
    <row r="15" spans="2:19" ht="15">
      <c r="B15" s="11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42"/>
      <c r="S15" s="42"/>
    </row>
    <row r="16" spans="2:19" ht="35.1" customHeight="1">
      <c r="B16" s="114" t="s">
        <v>26</v>
      </c>
      <c r="C16" s="115" t="s">
        <v>42</v>
      </c>
      <c r="D16" s="115" t="s">
        <v>43</v>
      </c>
      <c r="E16" s="117" t="s">
        <v>51</v>
      </c>
      <c r="F16" s="116"/>
      <c r="G16" s="114" t="s">
        <v>3</v>
      </c>
      <c r="H16" s="115" t="s">
        <v>60</v>
      </c>
      <c r="I16" s="115" t="s">
        <v>44</v>
      </c>
      <c r="J16" s="116"/>
      <c r="K16" s="117" t="s">
        <v>52</v>
      </c>
      <c r="L16" s="114" t="s">
        <v>45</v>
      </c>
      <c r="M16" s="115" t="s">
        <v>60</v>
      </c>
      <c r="N16" s="115" t="s">
        <v>44</v>
      </c>
      <c r="O16" s="111"/>
      <c r="P16" s="115" t="s">
        <v>58</v>
      </c>
      <c r="Q16" s="115" t="s">
        <v>59</v>
      </c>
      <c r="R16" s="43"/>
      <c r="S16" s="43"/>
    </row>
    <row r="17" spans="2:19">
      <c r="B17" s="105"/>
      <c r="C17" s="105"/>
      <c r="D17" s="105"/>
      <c r="E17" s="105"/>
      <c r="F17" s="105"/>
      <c r="G17" s="105"/>
      <c r="H17" s="105"/>
      <c r="I17" s="111"/>
      <c r="J17" s="111"/>
      <c r="K17" s="105"/>
      <c r="L17" s="105"/>
      <c r="M17" s="105"/>
      <c r="N17" s="105"/>
      <c r="O17" s="105"/>
      <c r="P17" s="105"/>
      <c r="Q17" s="105"/>
      <c r="S17" s="39"/>
    </row>
    <row r="18" spans="2:19" ht="15.95" customHeight="1">
      <c r="B18" s="173"/>
      <c r="C18" s="174"/>
      <c r="D18" s="174"/>
      <c r="E18" s="175"/>
      <c r="F18" s="176"/>
      <c r="G18" s="174"/>
      <c r="H18" s="174"/>
      <c r="I18" s="177"/>
      <c r="J18" s="176"/>
      <c r="K18" s="175"/>
      <c r="L18" s="174"/>
      <c r="M18" s="174"/>
      <c r="N18" s="177"/>
      <c r="O18" s="176"/>
      <c r="P18" s="177" t="str">
        <f t="shared" ref="P18:P54" si="0">IF(N18&gt;0,I18*N18,"")</f>
        <v/>
      </c>
      <c r="Q18" s="177"/>
      <c r="S18" s="39"/>
    </row>
    <row r="19" spans="2:19" ht="15.95" customHeight="1">
      <c r="B19" s="173"/>
      <c r="C19" s="174"/>
      <c r="D19" s="174"/>
      <c r="E19" s="175"/>
      <c r="F19" s="176"/>
      <c r="G19" s="174"/>
      <c r="H19" s="174"/>
      <c r="I19" s="177"/>
      <c r="J19" s="176"/>
      <c r="K19" s="175"/>
      <c r="L19" s="174"/>
      <c r="M19" s="174"/>
      <c r="N19" s="177"/>
      <c r="O19" s="176"/>
      <c r="P19" s="177" t="str">
        <f t="shared" si="0"/>
        <v/>
      </c>
      <c r="Q19" s="177"/>
      <c r="S19" s="39"/>
    </row>
    <row r="20" spans="2:19" ht="15.95" customHeight="1">
      <c r="B20" s="173"/>
      <c r="C20" s="174"/>
      <c r="D20" s="174"/>
      <c r="E20" s="175"/>
      <c r="F20" s="176"/>
      <c r="G20" s="174"/>
      <c r="H20" s="174"/>
      <c r="I20" s="177"/>
      <c r="J20" s="176"/>
      <c r="K20" s="175"/>
      <c r="L20" s="174"/>
      <c r="M20" s="174"/>
      <c r="N20" s="177"/>
      <c r="O20" s="176"/>
      <c r="P20" s="177" t="str">
        <f t="shared" si="0"/>
        <v/>
      </c>
      <c r="Q20" s="177"/>
      <c r="S20" s="39"/>
    </row>
    <row r="21" spans="2:19" ht="15.95" customHeight="1">
      <c r="B21" s="173"/>
      <c r="C21" s="174"/>
      <c r="D21" s="174"/>
      <c r="E21" s="175"/>
      <c r="F21" s="176"/>
      <c r="G21" s="174"/>
      <c r="H21" s="174"/>
      <c r="I21" s="177"/>
      <c r="J21" s="176"/>
      <c r="K21" s="175"/>
      <c r="L21" s="174"/>
      <c r="M21" s="174"/>
      <c r="N21" s="177"/>
      <c r="O21" s="176"/>
      <c r="P21" s="177" t="str">
        <f t="shared" si="0"/>
        <v/>
      </c>
      <c r="Q21" s="177"/>
      <c r="S21" s="39"/>
    </row>
    <row r="22" spans="2:19" ht="15.95" customHeight="1">
      <c r="B22" s="173"/>
      <c r="C22" s="174"/>
      <c r="D22" s="174"/>
      <c r="E22" s="175"/>
      <c r="F22" s="176"/>
      <c r="G22" s="174"/>
      <c r="H22" s="174"/>
      <c r="I22" s="177"/>
      <c r="J22" s="176"/>
      <c r="K22" s="175"/>
      <c r="L22" s="174"/>
      <c r="M22" s="174"/>
      <c r="N22" s="177"/>
      <c r="O22" s="176"/>
      <c r="P22" s="177" t="str">
        <f t="shared" si="0"/>
        <v/>
      </c>
      <c r="Q22" s="177"/>
      <c r="S22" s="39"/>
    </row>
    <row r="23" spans="2:19" ht="15.95" customHeight="1">
      <c r="B23" s="173"/>
      <c r="C23" s="174"/>
      <c r="D23" s="174"/>
      <c r="E23" s="175"/>
      <c r="F23" s="176"/>
      <c r="G23" s="174"/>
      <c r="H23" s="174"/>
      <c r="I23" s="177"/>
      <c r="J23" s="176"/>
      <c r="K23" s="175"/>
      <c r="L23" s="174"/>
      <c r="M23" s="174"/>
      <c r="N23" s="177"/>
      <c r="O23" s="176"/>
      <c r="P23" s="177" t="str">
        <f t="shared" si="0"/>
        <v/>
      </c>
      <c r="Q23" s="177"/>
      <c r="S23" s="39"/>
    </row>
    <row r="24" spans="2:19" ht="15.95" customHeight="1">
      <c r="B24" s="173"/>
      <c r="C24" s="174"/>
      <c r="D24" s="174"/>
      <c r="E24" s="175"/>
      <c r="F24" s="176"/>
      <c r="G24" s="178"/>
      <c r="H24" s="174"/>
      <c r="I24" s="177"/>
      <c r="J24" s="176"/>
      <c r="K24" s="175"/>
      <c r="L24" s="174"/>
      <c r="M24" s="178"/>
      <c r="N24" s="177"/>
      <c r="O24" s="176"/>
      <c r="P24" s="177" t="str">
        <f t="shared" si="0"/>
        <v/>
      </c>
      <c r="Q24" s="177"/>
      <c r="S24" s="39"/>
    </row>
    <row r="25" spans="2:19" ht="15.95" customHeight="1">
      <c r="B25" s="173"/>
      <c r="C25" s="174"/>
      <c r="D25" s="174"/>
      <c r="E25" s="175"/>
      <c r="F25" s="176"/>
      <c r="G25" s="174"/>
      <c r="H25" s="174"/>
      <c r="I25" s="177"/>
      <c r="J25" s="176"/>
      <c r="K25" s="175"/>
      <c r="L25" s="174"/>
      <c r="M25" s="178"/>
      <c r="N25" s="177"/>
      <c r="O25" s="176"/>
      <c r="P25" s="177" t="str">
        <f t="shared" si="0"/>
        <v/>
      </c>
      <c r="Q25" s="177"/>
      <c r="S25" s="39"/>
    </row>
    <row r="26" spans="2:19" ht="15.95" customHeight="1">
      <c r="B26" s="173"/>
      <c r="C26" s="174"/>
      <c r="D26" s="174"/>
      <c r="E26" s="175"/>
      <c r="F26" s="176"/>
      <c r="G26" s="174"/>
      <c r="H26" s="174"/>
      <c r="I26" s="177"/>
      <c r="J26" s="176"/>
      <c r="K26" s="175"/>
      <c r="L26" s="174"/>
      <c r="M26" s="174"/>
      <c r="N26" s="177"/>
      <c r="O26" s="176"/>
      <c r="P26" s="177" t="str">
        <f t="shared" si="0"/>
        <v/>
      </c>
      <c r="Q26" s="177"/>
      <c r="S26" s="39"/>
    </row>
    <row r="27" spans="2:19" ht="15.95" customHeight="1">
      <c r="B27" s="173"/>
      <c r="C27" s="174"/>
      <c r="D27" s="174"/>
      <c r="E27" s="175"/>
      <c r="F27" s="176"/>
      <c r="G27" s="174"/>
      <c r="H27" s="174"/>
      <c r="I27" s="177"/>
      <c r="J27" s="176"/>
      <c r="K27" s="175"/>
      <c r="L27" s="174"/>
      <c r="M27" s="174"/>
      <c r="N27" s="177"/>
      <c r="O27" s="176"/>
      <c r="P27" s="177" t="str">
        <f t="shared" si="0"/>
        <v/>
      </c>
      <c r="Q27" s="177"/>
      <c r="S27" s="39"/>
    </row>
    <row r="28" spans="2:19" ht="15.95" customHeight="1">
      <c r="B28" s="173"/>
      <c r="C28" s="174"/>
      <c r="D28" s="174"/>
      <c r="E28" s="175"/>
      <c r="F28" s="176"/>
      <c r="G28" s="174"/>
      <c r="H28" s="174"/>
      <c r="I28" s="177"/>
      <c r="J28" s="176"/>
      <c r="K28" s="175"/>
      <c r="L28" s="174"/>
      <c r="M28" s="174"/>
      <c r="N28" s="177"/>
      <c r="O28" s="176"/>
      <c r="P28" s="177" t="str">
        <f t="shared" si="0"/>
        <v/>
      </c>
      <c r="Q28" s="177"/>
      <c r="S28" s="39"/>
    </row>
    <row r="29" spans="2:19" ht="15.95" customHeight="1">
      <c r="B29" s="173"/>
      <c r="C29" s="174"/>
      <c r="D29" s="174"/>
      <c r="E29" s="175"/>
      <c r="F29" s="176"/>
      <c r="G29" s="174"/>
      <c r="H29" s="174"/>
      <c r="I29" s="177"/>
      <c r="J29" s="176"/>
      <c r="K29" s="175"/>
      <c r="L29" s="174"/>
      <c r="M29" s="174"/>
      <c r="N29" s="177"/>
      <c r="O29" s="176"/>
      <c r="P29" s="177" t="str">
        <f t="shared" si="0"/>
        <v/>
      </c>
      <c r="Q29" s="177"/>
      <c r="S29" s="39"/>
    </row>
    <row r="30" spans="2:19" ht="15.95" customHeight="1">
      <c r="B30" s="173"/>
      <c r="C30" s="174"/>
      <c r="D30" s="174"/>
      <c r="E30" s="175"/>
      <c r="F30" s="176"/>
      <c r="G30" s="174"/>
      <c r="H30" s="174"/>
      <c r="I30" s="177"/>
      <c r="J30" s="176"/>
      <c r="K30" s="175"/>
      <c r="L30" s="174"/>
      <c r="M30" s="174"/>
      <c r="N30" s="177"/>
      <c r="O30" s="176"/>
      <c r="P30" s="177" t="str">
        <f t="shared" si="0"/>
        <v/>
      </c>
      <c r="Q30" s="177"/>
      <c r="S30" s="39"/>
    </row>
    <row r="31" spans="2:19" ht="15.95" customHeight="1">
      <c r="B31" s="173"/>
      <c r="C31" s="174"/>
      <c r="D31" s="174"/>
      <c r="E31" s="175"/>
      <c r="F31" s="176"/>
      <c r="G31" s="174"/>
      <c r="H31" s="174"/>
      <c r="I31" s="177"/>
      <c r="J31" s="176"/>
      <c r="K31" s="175"/>
      <c r="L31" s="174"/>
      <c r="M31" s="174"/>
      <c r="N31" s="177"/>
      <c r="O31" s="176"/>
      <c r="P31" s="177" t="str">
        <f t="shared" si="0"/>
        <v/>
      </c>
      <c r="Q31" s="177"/>
      <c r="S31" s="39"/>
    </row>
    <row r="32" spans="2:19" ht="15.95" customHeight="1">
      <c r="B32" s="173"/>
      <c r="C32" s="174"/>
      <c r="D32" s="174"/>
      <c r="E32" s="175"/>
      <c r="F32" s="176"/>
      <c r="G32" s="174"/>
      <c r="H32" s="174"/>
      <c r="I32" s="177"/>
      <c r="J32" s="176"/>
      <c r="K32" s="175"/>
      <c r="L32" s="174"/>
      <c r="M32" s="174"/>
      <c r="N32" s="177"/>
      <c r="O32" s="176"/>
      <c r="P32" s="177" t="str">
        <f t="shared" si="0"/>
        <v/>
      </c>
      <c r="Q32" s="177"/>
      <c r="S32" s="39"/>
    </row>
    <row r="33" spans="2:19" ht="15.95" customHeight="1">
      <c r="B33" s="173"/>
      <c r="C33" s="174"/>
      <c r="D33" s="174"/>
      <c r="E33" s="175"/>
      <c r="F33" s="176"/>
      <c r="G33" s="174"/>
      <c r="H33" s="174"/>
      <c r="I33" s="177"/>
      <c r="J33" s="176"/>
      <c r="K33" s="175"/>
      <c r="L33" s="174"/>
      <c r="M33" s="174"/>
      <c r="N33" s="177"/>
      <c r="O33" s="176"/>
      <c r="P33" s="177" t="str">
        <f t="shared" si="0"/>
        <v/>
      </c>
      <c r="Q33" s="177"/>
      <c r="S33" s="39"/>
    </row>
    <row r="34" spans="2:19" ht="15.95" customHeight="1">
      <c r="B34" s="173"/>
      <c r="C34" s="174"/>
      <c r="D34" s="174"/>
      <c r="E34" s="175"/>
      <c r="F34" s="176"/>
      <c r="G34" s="174"/>
      <c r="H34" s="174"/>
      <c r="I34" s="177"/>
      <c r="J34" s="176"/>
      <c r="K34" s="175"/>
      <c r="L34" s="174"/>
      <c r="M34" s="174"/>
      <c r="N34" s="177"/>
      <c r="O34" s="176"/>
      <c r="P34" s="177" t="str">
        <f t="shared" si="0"/>
        <v/>
      </c>
      <c r="Q34" s="177"/>
      <c r="S34" s="39"/>
    </row>
    <row r="35" spans="2:19" ht="15.95" customHeight="1">
      <c r="B35" s="173"/>
      <c r="C35" s="174"/>
      <c r="D35" s="174"/>
      <c r="E35" s="175"/>
      <c r="F35" s="176"/>
      <c r="G35" s="174"/>
      <c r="H35" s="174"/>
      <c r="I35" s="177"/>
      <c r="J35" s="176"/>
      <c r="K35" s="175"/>
      <c r="L35" s="174"/>
      <c r="M35" s="174"/>
      <c r="N35" s="177"/>
      <c r="O35" s="176"/>
      <c r="P35" s="177" t="str">
        <f t="shared" si="0"/>
        <v/>
      </c>
      <c r="Q35" s="177"/>
      <c r="S35" s="39"/>
    </row>
    <row r="36" spans="2:19" ht="15.95" customHeight="1">
      <c r="B36" s="173"/>
      <c r="C36" s="174"/>
      <c r="D36" s="174"/>
      <c r="E36" s="175"/>
      <c r="F36" s="176"/>
      <c r="G36" s="174"/>
      <c r="H36" s="174"/>
      <c r="I36" s="177"/>
      <c r="J36" s="176"/>
      <c r="K36" s="175"/>
      <c r="L36" s="174"/>
      <c r="M36" s="174"/>
      <c r="N36" s="177"/>
      <c r="O36" s="176"/>
      <c r="P36" s="177" t="str">
        <f t="shared" si="0"/>
        <v/>
      </c>
      <c r="Q36" s="177"/>
      <c r="S36" s="39"/>
    </row>
    <row r="37" spans="2:19" ht="15.95" customHeight="1">
      <c r="B37" s="173"/>
      <c r="C37" s="174"/>
      <c r="D37" s="174"/>
      <c r="E37" s="175"/>
      <c r="F37" s="176"/>
      <c r="G37" s="174"/>
      <c r="H37" s="174"/>
      <c r="I37" s="177"/>
      <c r="J37" s="176"/>
      <c r="K37" s="175"/>
      <c r="L37" s="174"/>
      <c r="M37" s="174"/>
      <c r="N37" s="177"/>
      <c r="O37" s="176"/>
      <c r="P37" s="177" t="str">
        <f t="shared" si="0"/>
        <v/>
      </c>
      <c r="Q37" s="177"/>
      <c r="S37" s="39"/>
    </row>
    <row r="38" spans="2:19" ht="15.95" customHeight="1">
      <c r="B38" s="173"/>
      <c r="C38" s="174"/>
      <c r="D38" s="174"/>
      <c r="E38" s="175"/>
      <c r="F38" s="176"/>
      <c r="G38" s="174"/>
      <c r="H38" s="174"/>
      <c r="I38" s="177"/>
      <c r="J38" s="176"/>
      <c r="K38" s="175"/>
      <c r="L38" s="174"/>
      <c r="M38" s="174"/>
      <c r="N38" s="177"/>
      <c r="O38" s="176"/>
      <c r="P38" s="177" t="str">
        <f t="shared" si="0"/>
        <v/>
      </c>
      <c r="Q38" s="177"/>
      <c r="S38" s="39"/>
    </row>
    <row r="39" spans="2:19" ht="15.95" customHeight="1">
      <c r="B39" s="173"/>
      <c r="C39" s="174"/>
      <c r="D39" s="174"/>
      <c r="E39" s="175"/>
      <c r="F39" s="176"/>
      <c r="G39" s="174"/>
      <c r="H39" s="174"/>
      <c r="I39" s="177"/>
      <c r="J39" s="176"/>
      <c r="K39" s="175"/>
      <c r="L39" s="174"/>
      <c r="M39" s="174"/>
      <c r="N39" s="177"/>
      <c r="O39" s="176"/>
      <c r="P39" s="177" t="str">
        <f t="shared" si="0"/>
        <v/>
      </c>
      <c r="Q39" s="177"/>
      <c r="S39" s="39"/>
    </row>
    <row r="40" spans="2:19" ht="15.95" customHeight="1">
      <c r="B40" s="173"/>
      <c r="C40" s="174"/>
      <c r="D40" s="174"/>
      <c r="E40" s="175"/>
      <c r="F40" s="176"/>
      <c r="G40" s="174"/>
      <c r="H40" s="174"/>
      <c r="I40" s="177"/>
      <c r="J40" s="176"/>
      <c r="K40" s="175"/>
      <c r="L40" s="174"/>
      <c r="M40" s="174"/>
      <c r="N40" s="177"/>
      <c r="O40" s="176"/>
      <c r="P40" s="177" t="str">
        <f t="shared" si="0"/>
        <v/>
      </c>
      <c r="Q40" s="177"/>
      <c r="S40" s="39"/>
    </row>
    <row r="41" spans="2:19" ht="15.95" customHeight="1">
      <c r="B41" s="173"/>
      <c r="C41" s="174"/>
      <c r="D41" s="174"/>
      <c r="E41" s="175"/>
      <c r="F41" s="176"/>
      <c r="G41" s="174"/>
      <c r="H41" s="174"/>
      <c r="I41" s="177"/>
      <c r="J41" s="176"/>
      <c r="K41" s="175"/>
      <c r="L41" s="174"/>
      <c r="M41" s="174"/>
      <c r="N41" s="177"/>
      <c r="O41" s="176"/>
      <c r="P41" s="177" t="str">
        <f t="shared" si="0"/>
        <v/>
      </c>
      <c r="Q41" s="177"/>
      <c r="S41" s="39"/>
    </row>
    <row r="42" spans="2:19" ht="15.95" customHeight="1">
      <c r="B42" s="173"/>
      <c r="C42" s="174"/>
      <c r="D42" s="174"/>
      <c r="E42" s="175"/>
      <c r="F42" s="176"/>
      <c r="G42" s="174"/>
      <c r="H42" s="174"/>
      <c r="I42" s="177"/>
      <c r="J42" s="176"/>
      <c r="K42" s="175"/>
      <c r="L42" s="174"/>
      <c r="M42" s="174"/>
      <c r="N42" s="177"/>
      <c r="O42" s="176"/>
      <c r="P42" s="177" t="str">
        <f t="shared" si="0"/>
        <v/>
      </c>
      <c r="Q42" s="177"/>
      <c r="S42" s="39"/>
    </row>
    <row r="43" spans="2:19" ht="15.95" customHeight="1">
      <c r="B43" s="173"/>
      <c r="C43" s="174"/>
      <c r="D43" s="174"/>
      <c r="E43" s="175"/>
      <c r="F43" s="176"/>
      <c r="G43" s="174"/>
      <c r="H43" s="174"/>
      <c r="I43" s="177"/>
      <c r="J43" s="176"/>
      <c r="K43" s="175"/>
      <c r="L43" s="174"/>
      <c r="M43" s="174"/>
      <c r="N43" s="177"/>
      <c r="O43" s="176"/>
      <c r="P43" s="177" t="str">
        <f t="shared" si="0"/>
        <v/>
      </c>
      <c r="Q43" s="177"/>
      <c r="S43" s="39"/>
    </row>
    <row r="44" spans="2:19" ht="15.95" customHeight="1">
      <c r="B44" s="173"/>
      <c r="C44" s="174"/>
      <c r="D44" s="174"/>
      <c r="E44" s="175"/>
      <c r="F44" s="176"/>
      <c r="G44" s="174"/>
      <c r="H44" s="174"/>
      <c r="I44" s="177"/>
      <c r="J44" s="176"/>
      <c r="K44" s="175"/>
      <c r="L44" s="174"/>
      <c r="M44" s="174"/>
      <c r="N44" s="177"/>
      <c r="O44" s="176"/>
      <c r="P44" s="177" t="str">
        <f t="shared" si="0"/>
        <v/>
      </c>
      <c r="Q44" s="177"/>
      <c r="S44" s="39"/>
    </row>
    <row r="45" spans="2:19" ht="15.95" customHeight="1">
      <c r="B45" s="173"/>
      <c r="C45" s="174"/>
      <c r="D45" s="174"/>
      <c r="E45" s="175"/>
      <c r="F45" s="176"/>
      <c r="G45" s="174"/>
      <c r="H45" s="174"/>
      <c r="I45" s="177"/>
      <c r="J45" s="176"/>
      <c r="K45" s="175"/>
      <c r="L45" s="174"/>
      <c r="M45" s="174"/>
      <c r="N45" s="177"/>
      <c r="O45" s="176"/>
      <c r="P45" s="177" t="str">
        <f t="shared" si="0"/>
        <v/>
      </c>
      <c r="Q45" s="177"/>
      <c r="S45" s="39"/>
    </row>
    <row r="46" spans="2:19" ht="15.95" customHeight="1">
      <c r="B46" s="173"/>
      <c r="C46" s="174"/>
      <c r="D46" s="174"/>
      <c r="E46" s="175"/>
      <c r="F46" s="176"/>
      <c r="G46" s="174"/>
      <c r="H46" s="174"/>
      <c r="I46" s="177"/>
      <c r="J46" s="176"/>
      <c r="K46" s="175"/>
      <c r="L46" s="174"/>
      <c r="M46" s="174"/>
      <c r="N46" s="177"/>
      <c r="O46" s="176"/>
      <c r="P46" s="177" t="str">
        <f t="shared" si="0"/>
        <v/>
      </c>
      <c r="Q46" s="177"/>
      <c r="S46" s="39"/>
    </row>
    <row r="47" spans="2:19" ht="15.95" customHeight="1">
      <c r="B47" s="173"/>
      <c r="C47" s="174"/>
      <c r="D47" s="174"/>
      <c r="E47" s="175"/>
      <c r="F47" s="176"/>
      <c r="G47" s="174"/>
      <c r="H47" s="174"/>
      <c r="I47" s="177"/>
      <c r="J47" s="176"/>
      <c r="K47" s="175"/>
      <c r="L47" s="174"/>
      <c r="M47" s="174"/>
      <c r="N47" s="177"/>
      <c r="O47" s="176"/>
      <c r="P47" s="177" t="str">
        <f t="shared" si="0"/>
        <v/>
      </c>
      <c r="Q47" s="177"/>
      <c r="S47" s="39"/>
    </row>
    <row r="48" spans="2:19" ht="15.95" customHeight="1">
      <c r="B48" s="173"/>
      <c r="C48" s="174"/>
      <c r="D48" s="174"/>
      <c r="E48" s="175"/>
      <c r="F48" s="176"/>
      <c r="G48" s="174"/>
      <c r="H48" s="174"/>
      <c r="I48" s="177"/>
      <c r="J48" s="176"/>
      <c r="K48" s="175"/>
      <c r="L48" s="174"/>
      <c r="M48" s="174"/>
      <c r="N48" s="177"/>
      <c r="O48" s="176"/>
      <c r="P48" s="177" t="str">
        <f t="shared" si="0"/>
        <v/>
      </c>
      <c r="Q48" s="177"/>
      <c r="S48" s="39"/>
    </row>
    <row r="49" spans="2:19" ht="15.95" customHeight="1">
      <c r="B49" s="173"/>
      <c r="C49" s="174"/>
      <c r="D49" s="174"/>
      <c r="E49" s="175"/>
      <c r="F49" s="176"/>
      <c r="G49" s="174"/>
      <c r="H49" s="174"/>
      <c r="I49" s="177"/>
      <c r="J49" s="176"/>
      <c r="K49" s="175"/>
      <c r="L49" s="174"/>
      <c r="M49" s="174"/>
      <c r="N49" s="177"/>
      <c r="O49" s="176"/>
      <c r="P49" s="177" t="str">
        <f t="shared" si="0"/>
        <v/>
      </c>
      <c r="Q49" s="177"/>
      <c r="S49" s="39"/>
    </row>
    <row r="50" spans="2:19" ht="15.95" customHeight="1">
      <c r="B50" s="173"/>
      <c r="C50" s="174"/>
      <c r="D50" s="174"/>
      <c r="E50" s="175"/>
      <c r="F50" s="176"/>
      <c r="G50" s="174"/>
      <c r="H50" s="174"/>
      <c r="I50" s="177"/>
      <c r="J50" s="176"/>
      <c r="K50" s="175"/>
      <c r="L50" s="174"/>
      <c r="M50" s="174"/>
      <c r="N50" s="177"/>
      <c r="O50" s="176"/>
      <c r="P50" s="177" t="str">
        <f t="shared" si="0"/>
        <v/>
      </c>
      <c r="Q50" s="177"/>
      <c r="S50" s="39"/>
    </row>
    <row r="51" spans="2:19" ht="15.95" customHeight="1">
      <c r="B51" s="173"/>
      <c r="C51" s="174"/>
      <c r="D51" s="174"/>
      <c r="E51" s="175"/>
      <c r="F51" s="176"/>
      <c r="G51" s="174"/>
      <c r="H51" s="174"/>
      <c r="I51" s="177"/>
      <c r="J51" s="176"/>
      <c r="K51" s="175"/>
      <c r="L51" s="174"/>
      <c r="M51" s="174"/>
      <c r="N51" s="177"/>
      <c r="O51" s="176"/>
      <c r="P51" s="177" t="str">
        <f t="shared" si="0"/>
        <v/>
      </c>
      <c r="Q51" s="177"/>
      <c r="S51" s="39"/>
    </row>
    <row r="52" spans="2:19" ht="15.95" customHeight="1">
      <c r="B52" s="173"/>
      <c r="C52" s="174"/>
      <c r="D52" s="174"/>
      <c r="E52" s="175"/>
      <c r="F52" s="176"/>
      <c r="G52" s="174"/>
      <c r="H52" s="174"/>
      <c r="I52" s="177"/>
      <c r="J52" s="176"/>
      <c r="K52" s="175"/>
      <c r="L52" s="174"/>
      <c r="M52" s="174"/>
      <c r="N52" s="177"/>
      <c r="O52" s="176"/>
      <c r="P52" s="177" t="str">
        <f t="shared" si="0"/>
        <v/>
      </c>
      <c r="Q52" s="177"/>
      <c r="S52" s="39"/>
    </row>
    <row r="53" spans="2:19" ht="15.95" customHeight="1">
      <c r="B53" s="173"/>
      <c r="C53" s="174"/>
      <c r="D53" s="174"/>
      <c r="E53" s="175"/>
      <c r="F53" s="176"/>
      <c r="G53" s="174"/>
      <c r="H53" s="174"/>
      <c r="I53" s="177"/>
      <c r="J53" s="176"/>
      <c r="K53" s="175"/>
      <c r="L53" s="174"/>
      <c r="M53" s="174"/>
      <c r="N53" s="177"/>
      <c r="O53" s="176"/>
      <c r="P53" s="177" t="str">
        <f t="shared" si="0"/>
        <v/>
      </c>
      <c r="Q53" s="177"/>
      <c r="S53" s="39"/>
    </row>
    <row r="54" spans="2:19" ht="15.95" customHeight="1">
      <c r="B54" s="173"/>
      <c r="C54" s="174"/>
      <c r="D54" s="174"/>
      <c r="E54" s="175"/>
      <c r="F54" s="176"/>
      <c r="G54" s="174"/>
      <c r="H54" s="174"/>
      <c r="I54" s="177"/>
      <c r="J54" s="176"/>
      <c r="K54" s="175"/>
      <c r="L54" s="174"/>
      <c r="M54" s="174"/>
      <c r="N54" s="177"/>
      <c r="O54" s="176"/>
      <c r="P54" s="177" t="str">
        <f t="shared" si="0"/>
        <v/>
      </c>
      <c r="Q54" s="177"/>
      <c r="S54" s="39"/>
    </row>
    <row r="55" spans="2:19" ht="5.0999999999999996" customHeight="1">
      <c r="B55" s="105"/>
      <c r="C55" s="176"/>
      <c r="D55" s="105"/>
      <c r="E55" s="122"/>
      <c r="F55" s="122"/>
      <c r="G55" s="179"/>
      <c r="H55" s="179"/>
      <c r="I55" s="180"/>
      <c r="J55" s="105"/>
      <c r="K55" s="122"/>
      <c r="L55" s="105"/>
      <c r="M55" s="105"/>
      <c r="N55" s="111"/>
      <c r="O55" s="105"/>
      <c r="P55" s="105"/>
      <c r="Q55" s="105"/>
      <c r="S55" s="39"/>
    </row>
    <row r="56" spans="2:19" ht="33" customHeight="1">
      <c r="B56" s="328" t="s">
        <v>147</v>
      </c>
      <c r="C56" s="326"/>
      <c r="D56" s="327"/>
      <c r="E56" s="325">
        <f>SUM(E18:E54)</f>
        <v>0</v>
      </c>
      <c r="F56" s="120"/>
      <c r="G56" s="413" t="s">
        <v>46</v>
      </c>
      <c r="H56" s="413"/>
      <c r="I56" s="411" t="str">
        <f>IFERROR(SUMIF(I18:I54,"&lt;4",$E18:$E54)/$E56,"n/a")</f>
        <v>n/a</v>
      </c>
      <c r="J56" s="120"/>
      <c r="K56" s="325">
        <f>SUM(K18:K54)</f>
        <v>0</v>
      </c>
      <c r="L56" s="413" t="s">
        <v>151</v>
      </c>
      <c r="M56" s="413"/>
      <c r="N56" s="411" t="str">
        <f>IFERROR(SUMIF(N18:N54,"&lt;4",$K18:$K54)/$K56,"n/a")</f>
        <v>n/a</v>
      </c>
      <c r="O56" s="119"/>
      <c r="P56" s="392"/>
      <c r="Q56" s="393"/>
      <c r="R56" s="46"/>
      <c r="S56" s="46"/>
    </row>
    <row r="57" spans="2:19" ht="33" customHeight="1">
      <c r="B57" s="328" t="s">
        <v>148</v>
      </c>
      <c r="C57" s="326"/>
      <c r="D57" s="328"/>
      <c r="E57" s="325" t="e">
        <f>E56*I56</f>
        <v>#VALUE!</v>
      </c>
      <c r="F57" s="120"/>
      <c r="G57" s="414"/>
      <c r="H57" s="414"/>
      <c r="I57" s="412"/>
      <c r="J57" s="120"/>
      <c r="K57" s="331"/>
      <c r="L57" s="414"/>
      <c r="M57" s="414"/>
      <c r="N57" s="412"/>
      <c r="O57" s="119"/>
      <c r="P57" s="394"/>
      <c r="Q57" s="395"/>
      <c r="R57" s="46"/>
      <c r="S57" s="46"/>
    </row>
    <row r="58" spans="2:19" ht="5.0999999999999996" customHeight="1">
      <c r="B58" s="121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394"/>
      <c r="Q58" s="395"/>
      <c r="R58" s="49"/>
      <c r="S58" s="49"/>
    </row>
    <row r="59" spans="2:19" ht="15.75" customHeight="1">
      <c r="B59" s="398" t="s">
        <v>57</v>
      </c>
      <c r="C59" s="399"/>
      <c r="D59" s="399"/>
      <c r="E59" s="399"/>
      <c r="F59" s="105"/>
      <c r="G59" s="443" t="s">
        <v>47</v>
      </c>
      <c r="H59" s="443"/>
      <c r="I59" s="123">
        <v>0.5</v>
      </c>
      <c r="J59" s="105"/>
      <c r="K59" s="105"/>
      <c r="L59" s="443" t="s">
        <v>47</v>
      </c>
      <c r="M59" s="443"/>
      <c r="N59" s="123">
        <v>0.65</v>
      </c>
      <c r="O59" s="105"/>
      <c r="P59" s="394"/>
      <c r="Q59" s="395"/>
      <c r="S59" s="39"/>
    </row>
    <row r="60" spans="2:19" ht="15.75" customHeight="1">
      <c r="B60" s="401"/>
      <c r="C60" s="442"/>
      <c r="D60" s="442"/>
      <c r="E60" s="442"/>
      <c r="F60" s="105"/>
      <c r="G60" s="444" t="s">
        <v>48</v>
      </c>
      <c r="H60" s="444"/>
      <c r="I60" s="124">
        <v>0.6</v>
      </c>
      <c r="J60" s="105"/>
      <c r="K60" s="105"/>
      <c r="L60" s="444" t="s">
        <v>48</v>
      </c>
      <c r="M60" s="444"/>
      <c r="N60" s="124">
        <v>0.7</v>
      </c>
      <c r="O60" s="105"/>
      <c r="P60" s="394"/>
      <c r="Q60" s="395"/>
      <c r="S60" s="39"/>
    </row>
    <row r="61" spans="2:19" ht="15.75" customHeight="1">
      <c r="B61" s="404"/>
      <c r="C61" s="405"/>
      <c r="D61" s="405"/>
      <c r="E61" s="405"/>
      <c r="F61" s="105"/>
      <c r="G61" s="444" t="s">
        <v>49</v>
      </c>
      <c r="H61" s="444"/>
      <c r="I61" s="124">
        <v>0.75</v>
      </c>
      <c r="J61" s="105"/>
      <c r="K61" s="105"/>
      <c r="L61" s="444" t="s">
        <v>49</v>
      </c>
      <c r="M61" s="444"/>
      <c r="N61" s="124">
        <v>0.8</v>
      </c>
      <c r="O61" s="105"/>
      <c r="P61" s="396"/>
      <c r="Q61" s="397"/>
      <c r="S61" s="39"/>
    </row>
    <row r="62" spans="2:19" ht="5.0999999999999996" customHeight="1">
      <c r="B62" s="12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S62" s="39"/>
    </row>
    <row r="63" spans="2:19">
      <c r="B63" s="391" t="s">
        <v>150</v>
      </c>
      <c r="C63" s="391"/>
      <c r="D63" s="391"/>
      <c r="E63" s="391"/>
      <c r="F63" s="391"/>
      <c r="G63" s="391"/>
      <c r="H63" s="391"/>
      <c r="I63" s="391"/>
      <c r="J63" s="391"/>
      <c r="K63" s="391"/>
      <c r="L63" s="391"/>
      <c r="M63" s="391"/>
      <c r="N63" s="391"/>
      <c r="O63" s="391"/>
      <c r="P63" s="391"/>
      <c r="Q63" s="391"/>
    </row>
    <row r="64" spans="2:19">
      <c r="B64" s="391"/>
      <c r="C64" s="391"/>
      <c r="D64" s="391"/>
      <c r="E64" s="391"/>
      <c r="F64" s="391"/>
      <c r="G64" s="391"/>
      <c r="H64" s="391"/>
      <c r="I64" s="391"/>
      <c r="J64" s="391"/>
      <c r="K64" s="391"/>
      <c r="L64" s="391"/>
      <c r="M64" s="391"/>
      <c r="N64" s="391"/>
      <c r="O64" s="391"/>
      <c r="P64" s="391"/>
      <c r="Q64" s="391"/>
    </row>
    <row r="65" spans="2:17">
      <c r="B65" s="391"/>
      <c r="C65" s="391"/>
      <c r="D65" s="391"/>
      <c r="E65" s="391"/>
      <c r="F65" s="391"/>
      <c r="G65" s="391"/>
      <c r="H65" s="391"/>
      <c r="I65" s="391"/>
      <c r="J65" s="391"/>
      <c r="K65" s="391"/>
      <c r="L65" s="391"/>
      <c r="M65" s="391"/>
      <c r="N65" s="391"/>
      <c r="O65" s="391"/>
      <c r="P65" s="391"/>
      <c r="Q65" s="391"/>
    </row>
    <row r="66" spans="2:17"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</row>
    <row r="67" spans="2:17"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</row>
  </sheetData>
  <sheetProtection algorithmName="SHA-512" hashValue="+uKVxjlNlppIgYnS/0u7Y9H3lBTQMyR2HoXWT1aORzBY7V2/dA/hG+Aqa1TyL0ho8/6/ktCUvkxbTPAhRRIGFQ==" saltValue="LqSSF7eNedOW/LupYOonfQ==" spinCount="100000" sheet="1" objects="1" scenarios="1"/>
  <protectedRanges>
    <protectedRange sqref="B63:Q65" name="Område3"/>
    <protectedRange sqref="Q5" name="Område1"/>
    <protectedRange sqref="B18:E54 G18:I54 K18:N54 Q18:Q54 P56:Q61" name="Område2"/>
  </protectedRanges>
  <mergeCells count="33">
    <mergeCell ref="B63:Q65"/>
    <mergeCell ref="P56:Q61"/>
    <mergeCell ref="P13:Q13"/>
    <mergeCell ref="P14:Q14"/>
    <mergeCell ref="K10:M10"/>
    <mergeCell ref="K11:M11"/>
    <mergeCell ref="K12:M12"/>
    <mergeCell ref="K13:M13"/>
    <mergeCell ref="K14:M14"/>
    <mergeCell ref="P8:Q8"/>
    <mergeCell ref="P10:Q10"/>
    <mergeCell ref="P11:Q11"/>
    <mergeCell ref="P12:Q12"/>
    <mergeCell ref="B59:E61"/>
    <mergeCell ref="G59:H59"/>
    <mergeCell ref="L59:M59"/>
    <mergeCell ref="G60:H60"/>
    <mergeCell ref="L60:M60"/>
    <mergeCell ref="G61:H61"/>
    <mergeCell ref="L61:M61"/>
    <mergeCell ref="G13:H13"/>
    <mergeCell ref="G14:H14"/>
    <mergeCell ref="G10:H10"/>
    <mergeCell ref="G11:H11"/>
    <mergeCell ref="G12:H12"/>
    <mergeCell ref="G4:I6"/>
    <mergeCell ref="L4:N6"/>
    <mergeCell ref="B8:E8"/>
    <mergeCell ref="G8:I8"/>
    <mergeCell ref="N56:N57"/>
    <mergeCell ref="L56:M57"/>
    <mergeCell ref="I56:I57"/>
    <mergeCell ref="G56:H57"/>
  </mergeCells>
  <conditionalFormatting sqref="I18:I54 N18:N54">
    <cfRule type="expression" dxfId="109" priority="11">
      <formula>I18=5</formula>
    </cfRule>
    <cfRule type="expression" dxfId="108" priority="12">
      <formula>I18=4</formula>
    </cfRule>
    <cfRule type="expression" dxfId="107" priority="13">
      <formula>I18=3</formula>
    </cfRule>
    <cfRule type="expression" dxfId="106" priority="14">
      <formula>I18=2</formula>
    </cfRule>
    <cfRule type="expression" dxfId="105" priority="15">
      <formula>I18=1</formula>
    </cfRule>
  </conditionalFormatting>
  <conditionalFormatting sqref="P18:Q54">
    <cfRule type="expression" dxfId="104" priority="1">
      <formula>AND(P18&gt;=20,P18&lt;26)</formula>
    </cfRule>
    <cfRule type="expression" dxfId="103" priority="2">
      <formula>AND(P18&gt;=15,P18&lt;20)</formula>
    </cfRule>
    <cfRule type="expression" dxfId="102" priority="3">
      <formula>AND(P18&gt;=10,P18&lt;15)</formula>
    </cfRule>
    <cfRule type="expression" dxfId="101" priority="4">
      <formula>AND(P18&gt;=5,P18&lt;10)</formula>
    </cfRule>
    <cfRule type="expression" dxfId="100" priority="5">
      <formula>AND(P18&gt;=1, P18&lt;5)</formula>
    </cfRule>
  </conditionalFormatting>
  <pageMargins left="0.7" right="0.7" top="0.75" bottom="0.75" header="0.3" footer="0.3"/>
  <pageSetup paperSize="9" scale="45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92303-8780-41D3-ADEE-CB38D831BFDC}">
  <sheetPr>
    <tabColor rgb="FFFF4BB6"/>
    <pageSetUpPr fitToPage="1"/>
  </sheetPr>
  <dimension ref="B1:AC251"/>
  <sheetViews>
    <sheetView showGridLines="0" topLeftCell="A22" zoomScale="85" zoomScaleNormal="90" zoomScalePageLayoutView="50" workbookViewId="0">
      <selection activeCell="D28" sqref="D28:D47"/>
    </sheetView>
  </sheetViews>
  <sheetFormatPr defaultColWidth="9.140625" defaultRowHeight="16.5"/>
  <cols>
    <col min="1" max="1" width="9.140625" style="1"/>
    <col min="2" max="2" width="17.140625" style="1" customWidth="1"/>
    <col min="3" max="3" width="30.42578125" style="1" customWidth="1"/>
    <col min="4" max="4" width="8.7109375" style="1" customWidth="1"/>
    <col min="5" max="5" width="12.5703125" style="4" customWidth="1"/>
    <col min="6" max="9" width="15.5703125" style="1" customWidth="1"/>
    <col min="10" max="10" width="15.5703125" style="29" customWidth="1"/>
    <col min="11" max="11" width="16.7109375" style="10" hidden="1" customWidth="1"/>
    <col min="12" max="12" width="15.28515625" style="10" hidden="1" customWidth="1"/>
    <col min="13" max="13" width="10.140625" style="11" hidden="1" customWidth="1"/>
    <col min="14" max="14" width="11.42578125" style="10" hidden="1" customWidth="1"/>
    <col min="15" max="15" width="11" style="23" hidden="1" customWidth="1"/>
    <col min="16" max="16" width="11" style="10" hidden="1" customWidth="1"/>
    <col min="17" max="17" width="11" style="11" hidden="1" customWidth="1"/>
    <col min="18" max="18" width="1.85546875" style="23" hidden="1" customWidth="1"/>
    <col min="19" max="19" width="1.42578125" style="56" customWidth="1"/>
    <col min="20" max="26" width="7.5703125" style="1" customWidth="1"/>
    <col min="27" max="16384" width="9.140625" style="1"/>
  </cols>
  <sheetData>
    <row r="1" spans="2:29" customFormat="1" ht="15.75">
      <c r="D1" t="s">
        <v>78</v>
      </c>
      <c r="S1" s="56"/>
    </row>
    <row r="2" spans="2:29" customFormat="1" ht="60" customHeight="1">
      <c r="B2" s="80" t="s">
        <v>55</v>
      </c>
      <c r="C2" s="79"/>
      <c r="D2" s="79"/>
      <c r="E2" s="79"/>
      <c r="F2" s="79"/>
      <c r="G2" s="79"/>
      <c r="H2" s="77"/>
      <c r="I2" s="77"/>
      <c r="J2" s="77"/>
      <c r="K2" s="51"/>
      <c r="L2" s="51"/>
      <c r="M2" s="51"/>
      <c r="N2" s="51"/>
      <c r="O2" s="51"/>
      <c r="P2" s="51"/>
      <c r="Q2" s="51"/>
      <c r="R2" s="51"/>
      <c r="S2" s="56"/>
      <c r="T2" s="454" t="s">
        <v>62</v>
      </c>
      <c r="U2" s="454"/>
      <c r="V2" s="454"/>
      <c r="W2" s="454"/>
      <c r="X2" s="454"/>
      <c r="Y2" s="454"/>
      <c r="Z2" s="454"/>
      <c r="AC2" s="78"/>
    </row>
    <row r="3" spans="2:29" customFormat="1" ht="5.0999999999999996" customHeight="1">
      <c r="S3" s="56"/>
    </row>
    <row r="4" spans="2:29" customFormat="1" ht="18" customHeight="1">
      <c r="B4" s="77"/>
      <c r="C4" s="231">
        <f>Forestillingsnummer</f>
        <v>0</v>
      </c>
      <c r="D4" s="232">
        <f>Forestillingstitel</f>
        <v>0</v>
      </c>
      <c r="E4" s="232"/>
      <c r="F4" s="232"/>
      <c r="G4" s="185"/>
      <c r="H4" s="185"/>
      <c r="I4" s="185"/>
      <c r="J4" s="185"/>
      <c r="K4" s="10"/>
      <c r="L4" s="10"/>
      <c r="M4" s="57"/>
      <c r="N4" s="51"/>
      <c r="O4" s="51"/>
      <c r="P4" s="10"/>
      <c r="Q4" s="11"/>
      <c r="R4" s="23"/>
      <c r="S4" s="56"/>
      <c r="T4" s="184"/>
      <c r="U4" s="184"/>
      <c r="V4" s="184"/>
      <c r="W4" s="184"/>
      <c r="X4" s="184"/>
      <c r="Y4" s="184"/>
      <c r="Z4" s="184"/>
    </row>
    <row r="5" spans="2:29" customFormat="1" ht="18" customHeight="1">
      <c r="B5" s="77"/>
      <c r="C5" s="231"/>
      <c r="D5" s="232">
        <f>KUNSTART</f>
        <v>0</v>
      </c>
      <c r="E5" s="233"/>
      <c r="F5" s="233"/>
      <c r="G5" s="455" t="s">
        <v>111</v>
      </c>
      <c r="H5" s="455"/>
      <c r="I5" s="455"/>
      <c r="J5" s="455"/>
      <c r="K5" s="455"/>
      <c r="L5" s="455"/>
      <c r="M5" s="455"/>
      <c r="N5" s="51"/>
      <c r="O5" s="51"/>
      <c r="P5" s="10"/>
      <c r="Q5" s="11"/>
      <c r="R5" s="23"/>
      <c r="S5" s="56"/>
      <c r="T5" s="184"/>
      <c r="U5" s="234" t="s">
        <v>89</v>
      </c>
      <c r="V5" s="80"/>
      <c r="W5" s="80"/>
      <c r="X5" s="80"/>
      <c r="Y5" s="80"/>
      <c r="Z5" s="80"/>
    </row>
    <row r="6" spans="2:29" customFormat="1" ht="18" customHeight="1">
      <c r="B6" s="77"/>
      <c r="C6" s="231" t="s">
        <v>110</v>
      </c>
      <c r="D6" s="232">
        <f>sæson</f>
        <v>0</v>
      </c>
      <c r="E6" s="232"/>
      <c r="F6" s="232"/>
      <c r="G6" s="185"/>
      <c r="H6" s="185"/>
      <c r="I6" s="185"/>
      <c r="J6" s="185"/>
      <c r="K6" s="10"/>
      <c r="L6" s="10"/>
      <c r="M6" s="57"/>
      <c r="N6" s="51"/>
      <c r="O6" s="51"/>
      <c r="P6" s="10"/>
      <c r="Q6" s="11"/>
      <c r="R6" s="23"/>
      <c r="S6" s="56"/>
      <c r="T6" s="184"/>
      <c r="U6" s="234" t="s">
        <v>88</v>
      </c>
      <c r="V6" s="184"/>
      <c r="W6" s="456">
        <f>_kostumier</f>
        <v>0</v>
      </c>
      <c r="X6" s="456"/>
      <c r="Y6" s="456"/>
      <c r="Z6" s="456"/>
    </row>
    <row r="7" spans="2:29" ht="4.5" customHeight="1">
      <c r="E7" s="5"/>
      <c r="H7" s="3"/>
      <c r="I7" s="36"/>
      <c r="J7" s="36"/>
    </row>
    <row r="8" spans="2:29" ht="4.5" customHeight="1">
      <c r="I8" s="36"/>
      <c r="J8" s="36"/>
    </row>
    <row r="9" spans="2:29" ht="4.5" customHeight="1"/>
    <row r="11" spans="2:29" ht="20.100000000000001" customHeight="1"/>
    <row r="15" spans="2:29" ht="16.5" customHeight="1">
      <c r="B15" s="470" t="s">
        <v>81</v>
      </c>
      <c r="C15" s="470"/>
      <c r="D15" s="82"/>
    </row>
    <row r="16" spans="2:29" ht="16.5" customHeight="1">
      <c r="B16" s="470"/>
      <c r="C16" s="470"/>
      <c r="D16" s="82"/>
    </row>
    <row r="17" spans="2:19">
      <c r="B17" s="470"/>
      <c r="C17" s="470"/>
      <c r="D17" s="82"/>
    </row>
    <row r="18" spans="2:19">
      <c r="B18" s="470"/>
      <c r="C18" s="470"/>
      <c r="D18" s="82"/>
      <c r="K18" s="22"/>
    </row>
    <row r="19" spans="2:19" s="2" customFormat="1">
      <c r="B19" s="470"/>
      <c r="C19" s="470"/>
      <c r="D19" s="82"/>
      <c r="E19" s="8"/>
      <c r="F19" s="285">
        <f>SUM(F28:F47)</f>
        <v>0</v>
      </c>
      <c r="G19" s="286">
        <f>SUM(G28:G47)</f>
        <v>0</v>
      </c>
      <c r="H19" s="287">
        <f>SUM(H28:H47)</f>
        <v>0</v>
      </c>
      <c r="I19" s="288">
        <f>SUM(I28:I47)</f>
        <v>0</v>
      </c>
      <c r="J19" s="289">
        <f>SUM(J28:J47)</f>
        <v>0</v>
      </c>
      <c r="K19" s="22"/>
      <c r="L19" s="12"/>
      <c r="M19" s="13"/>
      <c r="N19" s="26"/>
      <c r="O19" s="26"/>
      <c r="P19" s="26"/>
      <c r="Q19" s="26"/>
      <c r="R19" s="26"/>
      <c r="S19" s="56"/>
    </row>
    <row r="20" spans="2:19" ht="5.25" customHeight="1">
      <c r="B20" s="470"/>
      <c r="C20" s="470"/>
      <c r="D20" s="82"/>
      <c r="J20" s="10"/>
    </row>
    <row r="21" spans="2:19" s="6" customFormat="1" ht="42.75">
      <c r="E21" s="7" t="s">
        <v>21</v>
      </c>
      <c r="F21" s="83" t="s">
        <v>67</v>
      </c>
      <c r="G21" s="83" t="s">
        <v>66</v>
      </c>
      <c r="H21" s="83" t="s">
        <v>68</v>
      </c>
      <c r="I21" s="83" t="s">
        <v>15</v>
      </c>
      <c r="J21" s="83" t="s">
        <v>16</v>
      </c>
      <c r="K21" s="14"/>
      <c r="L21" s="14"/>
      <c r="M21" s="15"/>
      <c r="N21" s="14"/>
      <c r="O21" s="24"/>
      <c r="P21" s="14"/>
      <c r="Q21" s="15"/>
      <c r="R21" s="24"/>
      <c r="S21" s="56"/>
    </row>
    <row r="22" spans="2:19" s="4" customFormat="1" ht="16.5" customHeight="1">
      <c r="F22" s="451" t="s">
        <v>71</v>
      </c>
      <c r="G22" s="451" t="s">
        <v>70</v>
      </c>
      <c r="H22" s="451" t="s">
        <v>65</v>
      </c>
      <c r="I22" s="451" t="s">
        <v>74</v>
      </c>
      <c r="J22" s="451" t="s">
        <v>75</v>
      </c>
      <c r="K22" s="10"/>
      <c r="L22" s="10"/>
      <c r="M22" s="11"/>
      <c r="N22" s="10"/>
      <c r="O22" s="23"/>
      <c r="P22" s="10"/>
      <c r="Q22" s="11"/>
      <c r="R22" s="23"/>
      <c r="S22" s="56"/>
    </row>
    <row r="23" spans="2:19" s="4" customFormat="1" ht="15.75">
      <c r="F23" s="452"/>
      <c r="G23" s="452"/>
      <c r="H23" s="452"/>
      <c r="I23" s="452"/>
      <c r="J23" s="452"/>
      <c r="K23" s="10"/>
      <c r="L23" s="10"/>
      <c r="M23" s="11"/>
      <c r="N23" s="10"/>
      <c r="O23" s="23"/>
      <c r="P23" s="10"/>
      <c r="Q23" s="11"/>
      <c r="R23" s="23"/>
      <c r="S23" s="56"/>
    </row>
    <row r="24" spans="2:19" s="4" customFormat="1" ht="16.5" customHeight="1" thickBot="1">
      <c r="F24" s="452"/>
      <c r="G24" s="452"/>
      <c r="H24" s="452"/>
      <c r="I24" s="452"/>
      <c r="J24" s="452"/>
      <c r="K24" s="10"/>
      <c r="L24" s="10"/>
      <c r="M24" s="11"/>
      <c r="N24" s="10"/>
      <c r="O24" s="23"/>
      <c r="P24" s="10"/>
      <c r="Q24" s="11"/>
      <c r="R24" s="23"/>
      <c r="S24" s="56"/>
    </row>
    <row r="25" spans="2:19" s="4" customFormat="1" ht="16.5" customHeight="1" thickBot="1">
      <c r="F25" s="452"/>
      <c r="G25" s="452"/>
      <c r="H25" s="452"/>
      <c r="I25" s="452"/>
      <c r="J25" s="452"/>
      <c r="K25" s="461" t="s">
        <v>11</v>
      </c>
      <c r="L25" s="462"/>
      <c r="M25" s="462"/>
      <c r="N25" s="462"/>
      <c r="O25" s="462"/>
      <c r="P25" s="462"/>
      <c r="Q25" s="462"/>
      <c r="R25" s="463"/>
      <c r="S25" s="56"/>
    </row>
    <row r="26" spans="2:19" s="4" customFormat="1" ht="16.5" customHeight="1">
      <c r="F26" s="452"/>
      <c r="G26" s="452"/>
      <c r="H26" s="452"/>
      <c r="I26" s="452"/>
      <c r="J26" s="452"/>
      <c r="K26" s="453" t="s">
        <v>4</v>
      </c>
      <c r="L26" s="453"/>
      <c r="M26" s="457" t="s">
        <v>3</v>
      </c>
      <c r="N26" s="453"/>
      <c r="O26" s="453"/>
      <c r="P26" s="458" t="s">
        <v>10</v>
      </c>
      <c r="Q26" s="459"/>
      <c r="R26" s="460"/>
      <c r="S26" s="56"/>
    </row>
    <row r="27" spans="2:19" ht="32.1" customHeight="1">
      <c r="B27" s="81" t="s">
        <v>63</v>
      </c>
      <c r="C27" s="81" t="s">
        <v>64</v>
      </c>
      <c r="D27" s="81" t="s">
        <v>77</v>
      </c>
      <c r="F27" s="452"/>
      <c r="G27" s="452"/>
      <c r="H27" s="452"/>
      <c r="I27" s="452"/>
      <c r="J27" s="452"/>
      <c r="K27" s="16" t="s">
        <v>0</v>
      </c>
      <c r="L27" s="16" t="s">
        <v>1</v>
      </c>
      <c r="M27" s="16" t="s">
        <v>8</v>
      </c>
      <c r="N27" s="16" t="s">
        <v>1</v>
      </c>
      <c r="O27" s="25" t="s">
        <v>2</v>
      </c>
      <c r="P27" s="16" t="s">
        <v>5</v>
      </c>
      <c r="Q27" s="16" t="s">
        <v>7</v>
      </c>
      <c r="R27" s="25" t="s">
        <v>6</v>
      </c>
    </row>
    <row r="28" spans="2:19" ht="24" customHeight="1">
      <c r="B28" s="467" t="s">
        <v>157</v>
      </c>
      <c r="C28" s="99" t="s">
        <v>69</v>
      </c>
      <c r="D28" s="100">
        <v>4</v>
      </c>
      <c r="E28" s="245"/>
      <c r="F28" s="87" t="str">
        <f>IF(Tabel82[[#This Row],[Kolonne1]]&gt;0,E28*D28,"")</f>
        <v/>
      </c>
      <c r="G28" s="87"/>
      <c r="H28" s="87" t="str">
        <f>IF(Tabel82[[#This Row],[Kolonne3]]&gt;0,G28*F28,"")</f>
        <v/>
      </c>
      <c r="I28" s="87"/>
      <c r="J28" s="88" t="str">
        <f>IF(Tabel82[[#This Row],[Kolonne5]]&gt;0,I28*H28,"")</f>
        <v/>
      </c>
      <c r="K28" s="32"/>
      <c r="L28" s="32"/>
      <c r="M28" s="33"/>
      <c r="N28" s="32"/>
      <c r="O28" s="34"/>
      <c r="P28" s="32"/>
      <c r="Q28" s="33"/>
      <c r="R28" s="34"/>
    </row>
    <row r="29" spans="2:19" ht="24" customHeight="1">
      <c r="B29" s="468"/>
      <c r="C29" s="85" t="s">
        <v>145</v>
      </c>
      <c r="D29" s="86">
        <v>4</v>
      </c>
      <c r="E29" s="242"/>
      <c r="F29" s="87"/>
      <c r="G29" s="87" t="str">
        <f>IF(Tabel82[[#This Row],[Kolonne1]]&gt;0,$E29*$D28,"")</f>
        <v/>
      </c>
      <c r="H29" s="87"/>
      <c r="I29" s="87"/>
      <c r="J29" s="88"/>
      <c r="K29" s="32"/>
      <c r="L29" s="32"/>
      <c r="M29" s="33"/>
      <c r="N29" s="32"/>
      <c r="O29" s="34"/>
      <c r="P29" s="32"/>
      <c r="Q29" s="33"/>
      <c r="R29" s="34"/>
    </row>
    <row r="30" spans="2:19" ht="24" customHeight="1">
      <c r="B30" s="468"/>
      <c r="C30" s="84" t="s">
        <v>79</v>
      </c>
      <c r="D30" s="89">
        <v>4</v>
      </c>
      <c r="E30" s="243"/>
      <c r="F30" s="87"/>
      <c r="G30" s="87" t="str">
        <f>IF(Tabel82[[#This Row],[Kolonne2]]&gt;0,$E30*$D29,"")</f>
        <v/>
      </c>
      <c r="H30" s="87" t="str">
        <f>IF(Tabel82[[#This Row],[Kolonne1]]&gt;0,$E30*$D29,"")</f>
        <v/>
      </c>
      <c r="I30" s="87"/>
      <c r="J30" s="88"/>
      <c r="K30" s="21"/>
      <c r="L30" s="21"/>
      <c r="M30" s="17"/>
      <c r="N30" s="21"/>
      <c r="O30" s="26"/>
      <c r="P30" s="21"/>
      <c r="Q30" s="17"/>
      <c r="R30" s="26"/>
    </row>
    <row r="31" spans="2:19" ht="24" customHeight="1">
      <c r="B31" s="468"/>
      <c r="C31" s="85" t="s">
        <v>73</v>
      </c>
      <c r="D31" s="86">
        <v>4</v>
      </c>
      <c r="E31" s="242"/>
      <c r="F31" s="87"/>
      <c r="G31" s="87" t="str">
        <f>IF(Tabel82[[#This Row],[Kolonne2]]&gt;0,$E31*$D30,"")</f>
        <v/>
      </c>
      <c r="H31" s="87"/>
      <c r="I31" s="87" t="str">
        <f>IF(Tabel82[[#This Row],[Kolonne1]]&gt;0,$E31*$D30,"")</f>
        <v/>
      </c>
      <c r="J31" s="88"/>
      <c r="K31" s="32"/>
      <c r="L31" s="35"/>
      <c r="M31" s="33"/>
      <c r="N31" s="32"/>
      <c r="O31" s="34"/>
      <c r="P31" s="32"/>
      <c r="Q31" s="33"/>
      <c r="R31" s="34"/>
    </row>
    <row r="32" spans="2:19" ht="24" customHeight="1">
      <c r="B32" s="469"/>
      <c r="C32" s="92" t="s">
        <v>76</v>
      </c>
      <c r="D32" s="93">
        <v>4</v>
      </c>
      <c r="E32" s="246"/>
      <c r="F32" s="94"/>
      <c r="G32" s="94" t="str">
        <f>IF(Tabel82[[#This Row],[Kolonne2]]&gt;0,$E32*$D31,"")</f>
        <v/>
      </c>
      <c r="H32" s="94"/>
      <c r="I32" s="94"/>
      <c r="J32" s="98" t="str">
        <f>IF(Tabel82[[#This Row],[Kolonne1]]&gt;0,$E32*$D31,"")</f>
        <v/>
      </c>
      <c r="K32" s="32"/>
      <c r="L32" s="32"/>
      <c r="M32" s="33"/>
      <c r="N32" s="32"/>
      <c r="O32" s="34"/>
      <c r="P32" s="32"/>
      <c r="Q32" s="33" t="s">
        <v>9</v>
      </c>
      <c r="R32" s="34"/>
    </row>
    <row r="33" spans="2:23" ht="24" customHeight="1">
      <c r="B33" s="464" t="s">
        <v>158</v>
      </c>
      <c r="C33" s="85" t="s">
        <v>69</v>
      </c>
      <c r="D33" s="86">
        <v>2</v>
      </c>
      <c r="E33" s="242"/>
      <c r="F33" s="87" t="str">
        <f>IF(Tabel82[[#This Row],[Kolonne1]]&gt;0,E33*D33,"")</f>
        <v/>
      </c>
      <c r="G33" s="87"/>
      <c r="H33" s="87"/>
      <c r="I33" s="87"/>
      <c r="J33" s="88"/>
      <c r="K33" s="32"/>
      <c r="L33" s="32"/>
      <c r="M33" s="33"/>
      <c r="N33" s="32"/>
      <c r="O33" s="34">
        <v>6</v>
      </c>
      <c r="P33" s="32"/>
      <c r="Q33" s="33"/>
      <c r="R33" s="34">
        <v>6</v>
      </c>
    </row>
    <row r="34" spans="2:23" ht="24" customHeight="1">
      <c r="B34" s="465"/>
      <c r="C34" s="84" t="s">
        <v>145</v>
      </c>
      <c r="D34" s="89">
        <v>2</v>
      </c>
      <c r="E34" s="243"/>
      <c r="F34" s="87"/>
      <c r="G34" s="87" t="str">
        <f>IF(Tabel82[[#This Row],[Kolonne1]]&gt;0,$E34*$D33,"")</f>
        <v/>
      </c>
      <c r="H34" s="87"/>
      <c r="I34" s="87"/>
      <c r="J34" s="88"/>
      <c r="K34" s="32"/>
      <c r="L34" s="32"/>
      <c r="M34" s="33"/>
      <c r="N34" s="32"/>
      <c r="O34" s="34">
        <v>40</v>
      </c>
      <c r="P34" s="32"/>
      <c r="Q34" s="33" t="s">
        <v>9</v>
      </c>
      <c r="R34" s="34"/>
      <c r="V34" s="38"/>
      <c r="W34" s="38"/>
    </row>
    <row r="35" spans="2:23" ht="24" customHeight="1">
      <c r="B35" s="465"/>
      <c r="C35" s="85" t="s">
        <v>79</v>
      </c>
      <c r="D35" s="86">
        <v>2</v>
      </c>
      <c r="E35" s="242"/>
      <c r="F35" s="87"/>
      <c r="G35" s="87" t="str">
        <f>IF(Tabel82[[#This Row],[Kolonne2]]&gt;0,$E35*$D34,"")</f>
        <v/>
      </c>
      <c r="H35" s="87" t="str">
        <f>IF(Tabel82[[#This Row],[Kolonne1]]&gt;0,$E35*$D34,"")</f>
        <v/>
      </c>
      <c r="I35" s="87"/>
      <c r="J35" s="88"/>
      <c r="K35" s="21"/>
      <c r="L35" s="21"/>
      <c r="M35" s="17"/>
      <c r="N35" s="21"/>
      <c r="O35" s="26"/>
      <c r="P35" s="21"/>
      <c r="Q35" s="17"/>
      <c r="R35" s="26"/>
      <c r="V35" s="38"/>
      <c r="W35" s="38"/>
    </row>
    <row r="36" spans="2:23" ht="24" customHeight="1">
      <c r="B36" s="465"/>
      <c r="C36" s="84" t="s">
        <v>73</v>
      </c>
      <c r="D36" s="89">
        <v>2</v>
      </c>
      <c r="E36" s="243"/>
      <c r="F36" s="87"/>
      <c r="G36" s="87" t="str">
        <f>IF(Tabel82[[#This Row],[Kolonne2]]&gt;0,$E36*$D35,"")</f>
        <v/>
      </c>
      <c r="H36" s="87"/>
      <c r="I36" s="87" t="str">
        <f>IF(Tabel82[[#This Row],[Kolonne1]]&gt;0,$E36*$D35,"")</f>
        <v/>
      </c>
      <c r="J36" s="88"/>
      <c r="K36" s="21"/>
      <c r="L36" s="21"/>
      <c r="M36" s="17"/>
      <c r="N36" s="21"/>
      <c r="O36" s="26"/>
      <c r="P36" s="21"/>
      <c r="Q36" s="17"/>
      <c r="R36" s="26"/>
    </row>
    <row r="37" spans="2:23" ht="24" customHeight="1">
      <c r="B37" s="466"/>
      <c r="C37" s="96" t="s">
        <v>76</v>
      </c>
      <c r="D37" s="97">
        <v>2</v>
      </c>
      <c r="E37" s="244"/>
      <c r="F37" s="94"/>
      <c r="G37" s="94" t="str">
        <f>IF(Tabel82[[#This Row],[Kolonne2]]&gt;0,$E37*$D36,"")</f>
        <v/>
      </c>
      <c r="H37" s="94"/>
      <c r="I37" s="94"/>
      <c r="J37" s="98" t="str">
        <f>IF(Tabel82[[#This Row],[Kolonne1]]&gt;0,$E37*$D36,"")</f>
        <v/>
      </c>
      <c r="K37" s="21"/>
      <c r="L37" s="21"/>
      <c r="M37" s="17"/>
      <c r="N37" s="21"/>
      <c r="O37" s="26"/>
      <c r="P37" s="21"/>
      <c r="Q37" s="17"/>
      <c r="R37" s="26"/>
    </row>
    <row r="38" spans="2:23" ht="24" customHeight="1">
      <c r="B38" s="467" t="s">
        <v>159</v>
      </c>
      <c r="C38" s="99" t="s">
        <v>69</v>
      </c>
      <c r="D38" s="100">
        <v>0.1</v>
      </c>
      <c r="E38" s="245"/>
      <c r="F38" s="91" t="str">
        <f>IF(Tabel82[[#This Row],[Kolonne1]]&gt;0,E38*D38,"")</f>
        <v/>
      </c>
      <c r="G38" s="87"/>
      <c r="H38" s="87"/>
      <c r="I38" s="87"/>
      <c r="J38" s="88"/>
      <c r="K38" s="21"/>
      <c r="L38" s="21"/>
      <c r="M38" s="17"/>
      <c r="N38" s="21"/>
      <c r="O38" s="26"/>
      <c r="P38" s="21"/>
      <c r="Q38" s="17"/>
      <c r="R38" s="26"/>
    </row>
    <row r="39" spans="2:23" ht="24" customHeight="1">
      <c r="B39" s="468"/>
      <c r="C39" s="85" t="s">
        <v>145</v>
      </c>
      <c r="D39" s="86">
        <v>0.1</v>
      </c>
      <c r="E39" s="242"/>
      <c r="F39" s="87"/>
      <c r="G39" s="91" t="str">
        <f>IF(Tabel82[[#This Row],[Kolonne1]]&gt;0,$E39*$D38,"")</f>
        <v/>
      </c>
      <c r="H39" s="87"/>
      <c r="I39" s="87"/>
      <c r="J39" s="88"/>
      <c r="K39" s="21"/>
      <c r="L39" s="21"/>
      <c r="M39" s="17"/>
      <c r="N39" s="21"/>
      <c r="O39" s="26"/>
      <c r="P39" s="21"/>
      <c r="Q39" s="17"/>
      <c r="R39" s="26"/>
    </row>
    <row r="40" spans="2:23" ht="24" customHeight="1">
      <c r="B40" s="468"/>
      <c r="C40" s="84" t="s">
        <v>79</v>
      </c>
      <c r="D40" s="89">
        <v>0.1</v>
      </c>
      <c r="E40" s="243"/>
      <c r="F40" s="87"/>
      <c r="G40" s="87" t="str">
        <f>IF(Tabel82[[#This Row],[Kolonne2]]&gt;0,$E40*$D39,"")</f>
        <v/>
      </c>
      <c r="H40" s="91" t="str">
        <f>IF(Tabel82[[#This Row],[Kolonne1]]&gt;0,$E40*$D39,"")</f>
        <v/>
      </c>
      <c r="I40" s="87"/>
      <c r="J40" s="88"/>
      <c r="K40" s="21"/>
      <c r="L40" s="21"/>
      <c r="M40" s="17"/>
      <c r="N40" s="21"/>
      <c r="O40" s="26"/>
      <c r="P40" s="21"/>
      <c r="Q40" s="17"/>
      <c r="R40" s="26"/>
    </row>
    <row r="41" spans="2:23" ht="24" customHeight="1">
      <c r="B41" s="468"/>
      <c r="C41" s="85" t="s">
        <v>73</v>
      </c>
      <c r="D41" s="86">
        <v>0.1</v>
      </c>
      <c r="E41" s="242"/>
      <c r="F41" s="87"/>
      <c r="G41" s="87" t="str">
        <f>IF(Tabel82[[#This Row],[Kolonne2]]&gt;0,$E41*$D40,"")</f>
        <v/>
      </c>
      <c r="H41" s="87"/>
      <c r="I41" s="91" t="str">
        <f>IF(Tabel82[[#This Row],[Kolonne1]]&gt;0,$E41*$D40,"")</f>
        <v/>
      </c>
      <c r="J41" s="88"/>
      <c r="K41" s="21"/>
      <c r="L41" s="21"/>
      <c r="M41" s="17"/>
      <c r="N41" s="21"/>
      <c r="O41" s="26"/>
      <c r="P41" s="21"/>
      <c r="Q41" s="17"/>
      <c r="R41" s="26"/>
    </row>
    <row r="42" spans="2:23" ht="24" customHeight="1">
      <c r="B42" s="469"/>
      <c r="C42" s="92" t="s">
        <v>76</v>
      </c>
      <c r="D42" s="93">
        <v>0.1</v>
      </c>
      <c r="E42" s="90"/>
      <c r="F42" s="94"/>
      <c r="G42" s="94" t="str">
        <f>IF(Tabel82[[#This Row],[Kolonne2]]&gt;0,$E42*$D41,"")</f>
        <v/>
      </c>
      <c r="H42" s="94"/>
      <c r="I42" s="94"/>
      <c r="J42" s="95" t="str">
        <f>IF(Tabel82[[#This Row],[Kolonne1]]&gt;0,$E42*$D41,"")</f>
        <v/>
      </c>
      <c r="K42" s="21"/>
      <c r="L42" s="21"/>
      <c r="M42" s="17"/>
      <c r="N42" s="21"/>
      <c r="O42" s="26"/>
      <c r="P42" s="21"/>
      <c r="Q42" s="17"/>
      <c r="R42" s="26"/>
    </row>
    <row r="43" spans="2:23" ht="24" customHeight="1">
      <c r="B43" s="464" t="s">
        <v>160</v>
      </c>
      <c r="C43" s="85" t="s">
        <v>69</v>
      </c>
      <c r="D43" s="86">
        <v>0.5</v>
      </c>
      <c r="E43" s="307"/>
      <c r="F43" s="308" t="str">
        <f>IF(E43&gt;0,D43*E43,"")</f>
        <v/>
      </c>
      <c r="G43" s="308" t="str">
        <f>""</f>
        <v/>
      </c>
      <c r="H43" s="308" t="str">
        <f>""</f>
        <v/>
      </c>
      <c r="I43" s="308" t="str">
        <f>""</f>
        <v/>
      </c>
      <c r="J43" s="309" t="str">
        <f>""</f>
        <v/>
      </c>
    </row>
    <row r="44" spans="2:23" ht="24" customHeight="1">
      <c r="B44" s="465"/>
      <c r="C44" s="84" t="s">
        <v>72</v>
      </c>
      <c r="D44" s="89">
        <v>0.5</v>
      </c>
      <c r="E44" s="20"/>
      <c r="F44" s="91" t="str">
        <f>""</f>
        <v/>
      </c>
      <c r="G44" s="91" t="str">
        <f>IF(E44&gt;0,D44*E44,"")</f>
        <v/>
      </c>
      <c r="H44" s="91" t="str">
        <f>""</f>
        <v/>
      </c>
      <c r="I44" s="91" t="str">
        <f>""</f>
        <v/>
      </c>
      <c r="J44" s="310" t="str">
        <f>""</f>
        <v/>
      </c>
    </row>
    <row r="45" spans="2:23" ht="24" customHeight="1">
      <c r="B45" s="465"/>
      <c r="C45" s="85" t="s">
        <v>79</v>
      </c>
      <c r="D45" s="86">
        <v>0.5</v>
      </c>
      <c r="E45" s="307"/>
      <c r="F45" s="308" t="str">
        <f>""</f>
        <v/>
      </c>
      <c r="G45" s="308" t="str">
        <f>""</f>
        <v/>
      </c>
      <c r="H45" s="308" t="str">
        <f>IF(E45&gt;0,D45*E45,"")</f>
        <v/>
      </c>
      <c r="I45" s="308" t="str">
        <f>""</f>
        <v/>
      </c>
      <c r="J45" s="309" t="str">
        <f>""</f>
        <v/>
      </c>
    </row>
    <row r="46" spans="2:23" ht="24" customHeight="1">
      <c r="B46" s="465"/>
      <c r="C46" s="84" t="s">
        <v>143</v>
      </c>
      <c r="D46" s="89">
        <v>0.5</v>
      </c>
      <c r="E46" s="20"/>
      <c r="F46" s="91" t="str">
        <f>""</f>
        <v/>
      </c>
      <c r="G46" s="91" t="str">
        <f>""</f>
        <v/>
      </c>
      <c r="H46" s="91" t="str">
        <f>""</f>
        <v/>
      </c>
      <c r="I46" s="91" t="str">
        <f>IF(E46&gt;0,D46*E46,"")</f>
        <v/>
      </c>
      <c r="J46" s="310" t="str">
        <f>""</f>
        <v/>
      </c>
    </row>
    <row r="47" spans="2:23" ht="24" customHeight="1">
      <c r="B47" s="466"/>
      <c r="C47" s="96" t="s">
        <v>144</v>
      </c>
      <c r="D47" s="97">
        <v>0.5</v>
      </c>
      <c r="E47" s="311"/>
      <c r="F47" s="312" t="str">
        <f>""</f>
        <v/>
      </c>
      <c r="G47" s="312" t="str">
        <f>""</f>
        <v/>
      </c>
      <c r="H47" s="312" t="str">
        <f>""</f>
        <v/>
      </c>
      <c r="I47" s="312" t="str">
        <f>""</f>
        <v/>
      </c>
      <c r="J47" s="313" t="str">
        <f>IF(E47&gt;0,D47*E47,"")</f>
        <v/>
      </c>
    </row>
    <row r="48" spans="2:23">
      <c r="F48" s="3"/>
      <c r="G48" s="3"/>
      <c r="H48" s="3"/>
      <c r="I48" s="3"/>
      <c r="J48" s="30"/>
    </row>
    <row r="49" spans="6:10">
      <c r="F49" s="3"/>
      <c r="G49" s="3"/>
      <c r="H49" s="3"/>
      <c r="I49" s="3"/>
      <c r="J49" s="30"/>
    </row>
    <row r="50" spans="6:10">
      <c r="F50" s="3"/>
      <c r="G50" s="3"/>
      <c r="H50" s="3"/>
      <c r="I50" s="3"/>
      <c r="J50" s="30"/>
    </row>
    <row r="51" spans="6:10">
      <c r="F51" s="3"/>
      <c r="G51" s="3"/>
      <c r="H51" s="3"/>
      <c r="I51" s="3"/>
      <c r="J51" s="30"/>
    </row>
    <row r="52" spans="6:10">
      <c r="F52" s="3"/>
      <c r="G52" s="3"/>
      <c r="H52" s="3"/>
      <c r="I52" s="3"/>
      <c r="J52" s="30"/>
    </row>
    <row r="53" spans="6:10">
      <c r="F53" s="3"/>
      <c r="G53" s="3"/>
      <c r="H53" s="3"/>
      <c r="I53" s="3"/>
      <c r="J53" s="30"/>
    </row>
    <row r="54" spans="6:10">
      <c r="F54" s="3"/>
      <c r="G54" s="3"/>
      <c r="H54" s="3"/>
      <c r="I54" s="3"/>
      <c r="J54" s="30"/>
    </row>
    <row r="55" spans="6:10">
      <c r="F55" s="3"/>
      <c r="G55" s="3"/>
      <c r="H55" s="3"/>
      <c r="I55" s="3"/>
      <c r="J55" s="30"/>
    </row>
    <row r="56" spans="6:10">
      <c r="F56" s="3"/>
      <c r="G56" s="3"/>
      <c r="H56" s="3"/>
      <c r="I56" s="3"/>
      <c r="J56" s="30"/>
    </row>
    <row r="57" spans="6:10">
      <c r="F57" s="3"/>
      <c r="G57" s="3"/>
      <c r="H57" s="3"/>
      <c r="I57" s="3"/>
      <c r="J57" s="30"/>
    </row>
    <row r="58" spans="6:10">
      <c r="F58" s="3"/>
      <c r="G58" s="3"/>
      <c r="H58" s="3"/>
      <c r="I58" s="3"/>
      <c r="J58" s="30"/>
    </row>
    <row r="59" spans="6:10">
      <c r="F59" s="3"/>
      <c r="G59" s="3"/>
      <c r="H59" s="3"/>
      <c r="I59" s="3"/>
      <c r="J59" s="30"/>
    </row>
    <row r="60" spans="6:10">
      <c r="F60" s="3"/>
      <c r="G60" s="3"/>
      <c r="H60" s="3"/>
      <c r="I60" s="3"/>
      <c r="J60" s="30"/>
    </row>
    <row r="61" spans="6:10">
      <c r="F61" s="3"/>
      <c r="G61" s="3"/>
      <c r="H61" s="3"/>
      <c r="I61" s="3"/>
      <c r="J61" s="30"/>
    </row>
    <row r="62" spans="6:10">
      <c r="F62" s="3"/>
      <c r="G62" s="3"/>
      <c r="H62" s="3"/>
      <c r="I62" s="3"/>
      <c r="J62" s="30"/>
    </row>
    <row r="63" spans="6:10">
      <c r="F63" s="3"/>
      <c r="G63" s="3"/>
      <c r="H63" s="3"/>
      <c r="I63" s="3"/>
      <c r="J63" s="30"/>
    </row>
    <row r="64" spans="6:10">
      <c r="F64" s="3"/>
      <c r="G64" s="3"/>
      <c r="H64" s="3"/>
      <c r="I64" s="3"/>
      <c r="J64" s="30"/>
    </row>
    <row r="65" spans="6:10">
      <c r="F65" s="3"/>
      <c r="G65" s="3"/>
      <c r="H65" s="3"/>
      <c r="I65" s="3"/>
      <c r="J65" s="30"/>
    </row>
    <row r="66" spans="6:10">
      <c r="F66" s="3"/>
      <c r="G66" s="3"/>
      <c r="H66" s="3"/>
      <c r="I66" s="3"/>
      <c r="J66" s="30"/>
    </row>
    <row r="67" spans="6:10">
      <c r="F67" s="3"/>
      <c r="G67" s="3"/>
      <c r="H67" s="3"/>
      <c r="I67" s="3"/>
      <c r="J67" s="30"/>
    </row>
    <row r="68" spans="6:10">
      <c r="F68" s="3"/>
      <c r="G68" s="3"/>
      <c r="H68" s="3"/>
      <c r="I68" s="3"/>
      <c r="J68" s="30"/>
    </row>
    <row r="69" spans="6:10">
      <c r="F69" s="3"/>
      <c r="G69" s="3"/>
      <c r="H69" s="3"/>
      <c r="I69" s="3"/>
      <c r="J69" s="30"/>
    </row>
    <row r="70" spans="6:10">
      <c r="F70" s="3"/>
      <c r="G70" s="3"/>
      <c r="H70" s="3"/>
      <c r="I70" s="3"/>
      <c r="J70" s="30"/>
    </row>
    <row r="71" spans="6:10">
      <c r="F71" s="3"/>
      <c r="G71" s="3"/>
      <c r="H71" s="3"/>
      <c r="I71" s="3"/>
      <c r="J71" s="30"/>
    </row>
    <row r="72" spans="6:10">
      <c r="F72" s="3"/>
      <c r="G72" s="3"/>
      <c r="H72" s="3"/>
      <c r="I72" s="3"/>
      <c r="J72" s="30"/>
    </row>
    <row r="73" spans="6:10">
      <c r="F73" s="3"/>
      <c r="G73" s="3"/>
      <c r="H73" s="3"/>
      <c r="I73" s="3"/>
      <c r="J73" s="30"/>
    </row>
    <row r="74" spans="6:10">
      <c r="F74" s="3"/>
      <c r="G74" s="3"/>
      <c r="H74" s="3"/>
      <c r="I74" s="3"/>
      <c r="J74" s="30"/>
    </row>
    <row r="75" spans="6:10">
      <c r="F75" s="3"/>
      <c r="G75" s="3"/>
      <c r="H75" s="3"/>
      <c r="I75" s="3"/>
      <c r="J75" s="30"/>
    </row>
    <row r="76" spans="6:10">
      <c r="F76" s="3"/>
      <c r="G76" s="3"/>
      <c r="H76" s="3"/>
      <c r="I76" s="3"/>
      <c r="J76" s="30"/>
    </row>
    <row r="77" spans="6:10">
      <c r="F77" s="3"/>
      <c r="G77" s="3"/>
      <c r="H77" s="3"/>
      <c r="I77" s="3"/>
      <c r="J77" s="30"/>
    </row>
    <row r="78" spans="6:10">
      <c r="J78" s="30"/>
    </row>
    <row r="79" spans="6:10">
      <c r="J79" s="30"/>
    </row>
    <row r="80" spans="6:10">
      <c r="J80" s="30"/>
    </row>
    <row r="81" spans="10:10">
      <c r="J81" s="30"/>
    </row>
    <row r="82" spans="10:10">
      <c r="J82" s="30"/>
    </row>
    <row r="83" spans="10:10">
      <c r="J83" s="30"/>
    </row>
    <row r="84" spans="10:10">
      <c r="J84" s="30"/>
    </row>
    <row r="85" spans="10:10">
      <c r="J85" s="30"/>
    </row>
    <row r="86" spans="10:10">
      <c r="J86" s="30"/>
    </row>
    <row r="87" spans="10:10">
      <c r="J87" s="30"/>
    </row>
    <row r="88" spans="10:10">
      <c r="J88" s="30"/>
    </row>
    <row r="89" spans="10:10">
      <c r="J89" s="30"/>
    </row>
    <row r="90" spans="10:10">
      <c r="J90" s="30"/>
    </row>
    <row r="91" spans="10:10">
      <c r="J91" s="30"/>
    </row>
    <row r="92" spans="10:10">
      <c r="J92" s="30"/>
    </row>
    <row r="93" spans="10:10">
      <c r="J93" s="30"/>
    </row>
    <row r="94" spans="10:10">
      <c r="J94" s="30"/>
    </row>
    <row r="95" spans="10:10">
      <c r="J95" s="30"/>
    </row>
    <row r="96" spans="10:10">
      <c r="J96" s="30"/>
    </row>
    <row r="97" spans="10:10">
      <c r="J97" s="30"/>
    </row>
    <row r="98" spans="10:10">
      <c r="J98" s="30"/>
    </row>
    <row r="99" spans="10:10">
      <c r="J99" s="30"/>
    </row>
    <row r="100" spans="10:10">
      <c r="J100" s="30"/>
    </row>
    <row r="101" spans="10:10">
      <c r="J101" s="30"/>
    </row>
    <row r="102" spans="10:10">
      <c r="J102" s="30"/>
    </row>
    <row r="103" spans="10:10">
      <c r="J103" s="30"/>
    </row>
    <row r="104" spans="10:10">
      <c r="J104" s="30"/>
    </row>
    <row r="105" spans="10:10">
      <c r="J105" s="30"/>
    </row>
    <row r="106" spans="10:10">
      <c r="J106" s="30"/>
    </row>
    <row r="107" spans="10:10">
      <c r="J107" s="30"/>
    </row>
    <row r="108" spans="10:10">
      <c r="J108" s="30"/>
    </row>
    <row r="109" spans="10:10">
      <c r="J109" s="30"/>
    </row>
    <row r="110" spans="10:10">
      <c r="J110" s="30"/>
    </row>
    <row r="111" spans="10:10">
      <c r="J111" s="30"/>
    </row>
    <row r="112" spans="10:10">
      <c r="J112" s="30"/>
    </row>
    <row r="113" spans="10:10">
      <c r="J113" s="30"/>
    </row>
    <row r="114" spans="10:10">
      <c r="J114" s="30"/>
    </row>
    <row r="115" spans="10:10">
      <c r="J115" s="30"/>
    </row>
    <row r="116" spans="10:10">
      <c r="J116" s="30"/>
    </row>
    <row r="117" spans="10:10">
      <c r="J117" s="30"/>
    </row>
    <row r="118" spans="10:10">
      <c r="J118" s="30"/>
    </row>
    <row r="119" spans="10:10">
      <c r="J119" s="30"/>
    </row>
    <row r="120" spans="10:10">
      <c r="J120" s="30"/>
    </row>
    <row r="121" spans="10:10">
      <c r="J121" s="30"/>
    </row>
    <row r="122" spans="10:10">
      <c r="J122" s="30"/>
    </row>
    <row r="123" spans="10:10">
      <c r="J123" s="30"/>
    </row>
    <row r="124" spans="10:10">
      <c r="J124" s="30"/>
    </row>
    <row r="125" spans="10:10">
      <c r="J125" s="30"/>
    </row>
    <row r="126" spans="10:10">
      <c r="J126" s="30"/>
    </row>
    <row r="127" spans="10:10">
      <c r="J127" s="30"/>
    </row>
    <row r="128" spans="10:10">
      <c r="J128" s="30"/>
    </row>
    <row r="129" spans="10:10">
      <c r="J129" s="30"/>
    </row>
    <row r="130" spans="10:10">
      <c r="J130" s="30"/>
    </row>
    <row r="131" spans="10:10">
      <c r="J131" s="30"/>
    </row>
    <row r="132" spans="10:10">
      <c r="J132" s="30"/>
    </row>
    <row r="133" spans="10:10">
      <c r="J133" s="30"/>
    </row>
    <row r="134" spans="10:10">
      <c r="J134" s="30"/>
    </row>
    <row r="135" spans="10:10">
      <c r="J135" s="30"/>
    </row>
    <row r="136" spans="10:10">
      <c r="J136" s="30"/>
    </row>
    <row r="137" spans="10:10">
      <c r="J137" s="28"/>
    </row>
    <row r="138" spans="10:10">
      <c r="J138" s="28"/>
    </row>
    <row r="139" spans="10:10">
      <c r="J139" s="28"/>
    </row>
    <row r="140" spans="10:10">
      <c r="J140" s="28"/>
    </row>
    <row r="141" spans="10:10">
      <c r="J141" s="28"/>
    </row>
    <row r="142" spans="10:10">
      <c r="J142" s="28"/>
    </row>
    <row r="143" spans="10:10">
      <c r="J143" s="28"/>
    </row>
    <row r="144" spans="10:10">
      <c r="J144" s="28"/>
    </row>
    <row r="145" spans="10:10">
      <c r="J145" s="28"/>
    </row>
    <row r="146" spans="10:10">
      <c r="J146" s="28"/>
    </row>
    <row r="147" spans="10:10">
      <c r="J147" s="28"/>
    </row>
    <row r="148" spans="10:10">
      <c r="J148" s="28"/>
    </row>
    <row r="149" spans="10:10">
      <c r="J149" s="28"/>
    </row>
    <row r="150" spans="10:10">
      <c r="J150" s="28"/>
    </row>
    <row r="151" spans="10:10">
      <c r="J151" s="28"/>
    </row>
    <row r="152" spans="10:10">
      <c r="J152" s="28"/>
    </row>
    <row r="153" spans="10:10">
      <c r="J153" s="28"/>
    </row>
    <row r="154" spans="10:10">
      <c r="J154" s="28"/>
    </row>
    <row r="155" spans="10:10">
      <c r="J155" s="28"/>
    </row>
    <row r="156" spans="10:10">
      <c r="J156" s="28"/>
    </row>
    <row r="157" spans="10:10">
      <c r="J157" s="28"/>
    </row>
    <row r="158" spans="10:10">
      <c r="J158" s="28"/>
    </row>
    <row r="159" spans="10:10">
      <c r="J159" s="28"/>
    </row>
    <row r="160" spans="10:10">
      <c r="J160" s="28"/>
    </row>
    <row r="161" spans="10:10">
      <c r="J161" s="28"/>
    </row>
    <row r="162" spans="10:10">
      <c r="J162" s="28"/>
    </row>
    <row r="163" spans="10:10">
      <c r="J163" s="28"/>
    </row>
    <row r="164" spans="10:10">
      <c r="J164" s="28"/>
    </row>
    <row r="165" spans="10:10">
      <c r="J165" s="28"/>
    </row>
    <row r="166" spans="10:10">
      <c r="J166" s="28"/>
    </row>
    <row r="167" spans="10:10">
      <c r="J167" s="28"/>
    </row>
    <row r="168" spans="10:10">
      <c r="J168" s="28"/>
    </row>
    <row r="169" spans="10:10">
      <c r="J169" s="28"/>
    </row>
    <row r="170" spans="10:10">
      <c r="J170" s="28"/>
    </row>
    <row r="171" spans="10:10">
      <c r="J171" s="28"/>
    </row>
    <row r="172" spans="10:10">
      <c r="J172" s="28"/>
    </row>
    <row r="173" spans="10:10">
      <c r="J173" s="28"/>
    </row>
    <row r="174" spans="10:10">
      <c r="J174" s="28"/>
    </row>
    <row r="175" spans="10:10">
      <c r="J175" s="28"/>
    </row>
    <row r="176" spans="10:10">
      <c r="J176" s="28"/>
    </row>
    <row r="177" spans="10:10">
      <c r="J177" s="28"/>
    </row>
    <row r="178" spans="10:10">
      <c r="J178" s="28"/>
    </row>
    <row r="179" spans="10:10">
      <c r="J179" s="28"/>
    </row>
    <row r="180" spans="10:10">
      <c r="J180" s="28"/>
    </row>
    <row r="181" spans="10:10">
      <c r="J181" s="28"/>
    </row>
    <row r="182" spans="10:10">
      <c r="J182" s="28"/>
    </row>
    <row r="183" spans="10:10">
      <c r="J183" s="28"/>
    </row>
    <row r="184" spans="10:10">
      <c r="J184" s="28"/>
    </row>
    <row r="185" spans="10:10">
      <c r="J185" s="28"/>
    </row>
    <row r="186" spans="10:10">
      <c r="J186" s="28"/>
    </row>
    <row r="187" spans="10:10">
      <c r="J187" s="28"/>
    </row>
    <row r="188" spans="10:10">
      <c r="J188" s="28"/>
    </row>
    <row r="189" spans="10:10">
      <c r="J189" s="28"/>
    </row>
    <row r="190" spans="10:10">
      <c r="J190" s="28"/>
    </row>
    <row r="191" spans="10:10">
      <c r="J191" s="28"/>
    </row>
    <row r="192" spans="10:10">
      <c r="J192" s="28"/>
    </row>
    <row r="193" spans="10:10">
      <c r="J193" s="28"/>
    </row>
    <row r="194" spans="10:10">
      <c r="J194" s="28"/>
    </row>
    <row r="195" spans="10:10">
      <c r="J195" s="28"/>
    </row>
    <row r="196" spans="10:10">
      <c r="J196" s="28"/>
    </row>
    <row r="197" spans="10:10">
      <c r="J197" s="28"/>
    </row>
    <row r="198" spans="10:10">
      <c r="J198" s="28"/>
    </row>
    <row r="199" spans="10:10">
      <c r="J199" s="28"/>
    </row>
    <row r="200" spans="10:10">
      <c r="J200" s="28"/>
    </row>
    <row r="201" spans="10:10">
      <c r="J201" s="28"/>
    </row>
    <row r="202" spans="10:10">
      <c r="J202" s="28"/>
    </row>
    <row r="203" spans="10:10">
      <c r="J203" s="28"/>
    </row>
    <row r="204" spans="10:10">
      <c r="J204" s="28"/>
    </row>
    <row r="205" spans="10:10">
      <c r="J205" s="28"/>
    </row>
    <row r="206" spans="10:10">
      <c r="J206" s="28"/>
    </row>
    <row r="207" spans="10:10">
      <c r="J207" s="28"/>
    </row>
    <row r="208" spans="10:10">
      <c r="J208" s="28"/>
    </row>
    <row r="209" spans="10:10">
      <c r="J209" s="28"/>
    </row>
    <row r="210" spans="10:10">
      <c r="J210" s="28"/>
    </row>
    <row r="211" spans="10:10">
      <c r="J211" s="28"/>
    </row>
    <row r="212" spans="10:10">
      <c r="J212" s="28"/>
    </row>
    <row r="213" spans="10:10">
      <c r="J213" s="28"/>
    </row>
    <row r="214" spans="10:10">
      <c r="J214" s="28"/>
    </row>
    <row r="215" spans="10:10">
      <c r="J215" s="28"/>
    </row>
    <row r="216" spans="10:10">
      <c r="J216" s="28"/>
    </row>
    <row r="217" spans="10:10">
      <c r="J217" s="28"/>
    </row>
    <row r="218" spans="10:10">
      <c r="J218" s="28"/>
    </row>
    <row r="219" spans="10:10">
      <c r="J219" s="28"/>
    </row>
    <row r="220" spans="10:10">
      <c r="J220" s="28"/>
    </row>
    <row r="221" spans="10:10">
      <c r="J221" s="28"/>
    </row>
    <row r="222" spans="10:10">
      <c r="J222" s="28"/>
    </row>
    <row r="223" spans="10:10">
      <c r="J223" s="28"/>
    </row>
    <row r="224" spans="10:10">
      <c r="J224" s="28"/>
    </row>
    <row r="225" spans="10:10">
      <c r="J225" s="28"/>
    </row>
    <row r="226" spans="10:10">
      <c r="J226" s="28"/>
    </row>
    <row r="227" spans="10:10">
      <c r="J227" s="28"/>
    </row>
    <row r="228" spans="10:10">
      <c r="J228" s="28"/>
    </row>
    <row r="229" spans="10:10">
      <c r="J229" s="28"/>
    </row>
    <row r="230" spans="10:10">
      <c r="J230" s="28"/>
    </row>
    <row r="231" spans="10:10">
      <c r="J231" s="28"/>
    </row>
    <row r="232" spans="10:10">
      <c r="J232" s="28"/>
    </row>
    <row r="233" spans="10:10">
      <c r="J233" s="28"/>
    </row>
    <row r="234" spans="10:10">
      <c r="J234" s="28"/>
    </row>
    <row r="235" spans="10:10">
      <c r="J235" s="28"/>
    </row>
    <row r="236" spans="10:10">
      <c r="J236" s="28"/>
    </row>
    <row r="237" spans="10:10">
      <c r="J237" s="28"/>
    </row>
    <row r="238" spans="10:10">
      <c r="J238" s="28"/>
    </row>
    <row r="239" spans="10:10">
      <c r="J239" s="28"/>
    </row>
    <row r="240" spans="10:10">
      <c r="J240" s="28"/>
    </row>
    <row r="241" spans="10:10">
      <c r="J241" s="28"/>
    </row>
    <row r="242" spans="10:10">
      <c r="J242" s="28"/>
    </row>
    <row r="243" spans="10:10">
      <c r="J243" s="28"/>
    </row>
    <row r="244" spans="10:10">
      <c r="J244" s="28"/>
    </row>
    <row r="245" spans="10:10">
      <c r="J245" s="28"/>
    </row>
    <row r="246" spans="10:10">
      <c r="J246" s="28"/>
    </row>
    <row r="247" spans="10:10">
      <c r="J247" s="28"/>
    </row>
    <row r="248" spans="10:10">
      <c r="J248" s="28"/>
    </row>
    <row r="249" spans="10:10">
      <c r="J249" s="28"/>
    </row>
    <row r="250" spans="10:10">
      <c r="J250" s="28"/>
    </row>
    <row r="251" spans="10:10">
      <c r="J251" s="28"/>
    </row>
  </sheetData>
  <sheetProtection algorithmName="SHA-512" hashValue="iKk2HkIekR4pf6rCcvlvbgvIBiV74JowIVuV0rrJsSZIRZ9+h/nd5wdOvc61Pi60WTjtEqLRAG/2AafvYGTVvw==" saltValue="CHViYusayazh8GyY1f4xXA==" spinCount="100000" sheet="1" objects="1" scenarios="1"/>
  <protectedRanges>
    <protectedRange sqref="E43:E47" name="Område3_5"/>
    <protectedRange sqref="E28:E42" name="Område3"/>
  </protectedRanges>
  <mergeCells count="17">
    <mergeCell ref="B43:B47"/>
    <mergeCell ref="B28:B32"/>
    <mergeCell ref="B33:B37"/>
    <mergeCell ref="B38:B42"/>
    <mergeCell ref="B15:C20"/>
    <mergeCell ref="F22:F27"/>
    <mergeCell ref="G22:G27"/>
    <mergeCell ref="H22:H27"/>
    <mergeCell ref="K26:L26"/>
    <mergeCell ref="T2:Z2"/>
    <mergeCell ref="G5:M5"/>
    <mergeCell ref="W6:Z6"/>
    <mergeCell ref="M26:O26"/>
    <mergeCell ref="P26:R26"/>
    <mergeCell ref="K25:R25"/>
    <mergeCell ref="I22:I27"/>
    <mergeCell ref="J22:J27"/>
  </mergeCells>
  <pageMargins left="0.23622047244094491" right="0.23622047244094491" top="7.0729166666666662E-2" bottom="0.74803149606299213" header="0.31496062992125984" footer="0.31496062992125984"/>
  <pageSetup paperSize="8" scale="62" fitToHeight="0" orientation="landscape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73D8E-106E-4B52-9FA7-30AE5FF48831}">
  <sheetPr>
    <tabColor rgb="FFC00000"/>
  </sheetPr>
  <dimension ref="B2:W48"/>
  <sheetViews>
    <sheetView showGridLines="0" topLeftCell="A5" zoomScale="71" zoomScaleNormal="70" workbookViewId="0">
      <selection activeCell="U32" sqref="U32"/>
    </sheetView>
  </sheetViews>
  <sheetFormatPr defaultRowHeight="15.75"/>
  <cols>
    <col min="1" max="1" width="5.5703125" customWidth="1"/>
    <col min="2" max="2" width="29.7109375" style="39" customWidth="1"/>
    <col min="3" max="3" width="30.28515625" style="39" customWidth="1"/>
    <col min="4" max="4" width="10.85546875" style="39" hidden="1" customWidth="1"/>
    <col min="5" max="5" width="22.85546875" style="39" customWidth="1"/>
    <col min="6" max="6" width="16.7109375" style="39" customWidth="1"/>
    <col min="7" max="7" width="2.140625" style="39" customWidth="1"/>
    <col min="8" max="8" width="21.5703125" style="39" customWidth="1"/>
    <col min="9" max="9" width="20.7109375" style="39" customWidth="1"/>
    <col min="10" max="10" width="14.7109375" style="39" customWidth="1"/>
    <col min="11" max="11" width="2.140625" style="39" customWidth="1"/>
    <col min="12" max="12" width="17.85546875" style="39" customWidth="1"/>
    <col min="13" max="13" width="20.85546875" style="39" customWidth="1"/>
    <col min="14" max="14" width="14.7109375" style="39" customWidth="1"/>
    <col min="15" max="15" width="2.7109375" style="39" customWidth="1"/>
    <col min="16" max="16" width="19" style="39" customWidth="1"/>
    <col min="17" max="17" width="38" style="39" customWidth="1"/>
    <col min="18" max="18" width="3.28515625" style="39" customWidth="1"/>
  </cols>
  <sheetData>
    <row r="2" spans="2:23" ht="60" customHeight="1">
      <c r="B2" s="102" t="s">
        <v>53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4"/>
      <c r="N2" s="103"/>
      <c r="O2" s="101"/>
      <c r="P2" s="101"/>
      <c r="Q2" s="80" t="s">
        <v>80</v>
      </c>
      <c r="R2" s="183"/>
      <c r="S2" s="183"/>
      <c r="T2" s="183"/>
      <c r="U2" s="183"/>
      <c r="V2" s="183"/>
      <c r="W2" s="183"/>
    </row>
    <row r="3" spans="2:23" ht="5.0999999999999996" customHeight="1"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</row>
    <row r="4" spans="2:23" ht="20.100000000000001" customHeight="1">
      <c r="B4" s="231">
        <f>Forestillingsnummer</f>
        <v>0</v>
      </c>
      <c r="C4" s="232">
        <f>Forestillingstitel</f>
        <v>0</v>
      </c>
      <c r="D4" s="235"/>
      <c r="E4" s="235"/>
      <c r="F4" s="235"/>
      <c r="G4" s="236"/>
      <c r="H4" s="471" t="s">
        <v>25</v>
      </c>
      <c r="I4" s="471"/>
      <c r="J4" s="471"/>
      <c r="K4" s="237"/>
      <c r="L4" s="472" t="s">
        <v>50</v>
      </c>
      <c r="M4" s="472"/>
      <c r="N4" s="472"/>
      <c r="O4" s="238"/>
      <c r="P4" s="239"/>
      <c r="Q4" s="239"/>
      <c r="S4" s="39"/>
    </row>
    <row r="5" spans="2:23" ht="20.100000000000001" customHeight="1">
      <c r="B5" s="231"/>
      <c r="C5" s="232">
        <f>KUNSTART</f>
        <v>0</v>
      </c>
      <c r="D5" s="235"/>
      <c r="E5" s="235"/>
      <c r="F5" s="235"/>
      <c r="G5" s="236"/>
      <c r="H5" s="471"/>
      <c r="I5" s="471"/>
      <c r="J5" s="471"/>
      <c r="K5" s="237"/>
      <c r="L5" s="472"/>
      <c r="M5" s="472"/>
      <c r="N5" s="472"/>
      <c r="O5" s="238"/>
      <c r="P5" s="240" t="s">
        <v>54</v>
      </c>
      <c r="Q5" s="240"/>
      <c r="S5" s="39"/>
    </row>
    <row r="6" spans="2:23" ht="20.100000000000001" customHeight="1">
      <c r="B6" s="231" t="s">
        <v>110</v>
      </c>
      <c r="C6" s="232">
        <f>sæson</f>
        <v>0</v>
      </c>
      <c r="D6" s="235"/>
      <c r="E6" s="235"/>
      <c r="F6" s="235"/>
      <c r="G6" s="236"/>
      <c r="H6" s="471"/>
      <c r="I6" s="471"/>
      <c r="J6" s="471"/>
      <c r="K6" s="237"/>
      <c r="L6" s="472"/>
      <c r="M6" s="472"/>
      <c r="N6" s="472"/>
      <c r="O6" s="238"/>
      <c r="P6" s="240" t="s">
        <v>88</v>
      </c>
      <c r="Q6" s="241">
        <f>_kostumier</f>
        <v>0</v>
      </c>
      <c r="S6" s="39"/>
    </row>
    <row r="7" spans="2:23" ht="6.95" customHeight="1">
      <c r="S7" s="39"/>
    </row>
    <row r="8" spans="2:23" ht="18">
      <c r="B8" s="388" t="s">
        <v>26</v>
      </c>
      <c r="C8" s="388"/>
      <c r="D8" s="388"/>
      <c r="E8" s="388"/>
      <c r="F8" s="388"/>
      <c r="G8" s="40"/>
      <c r="H8" s="389" t="s">
        <v>3</v>
      </c>
      <c r="I8" s="389"/>
      <c r="J8" s="389"/>
      <c r="K8" s="106"/>
      <c r="L8" s="110" t="s">
        <v>27</v>
      </c>
      <c r="M8" s="110"/>
      <c r="N8" s="110"/>
      <c r="O8" s="106"/>
      <c r="P8" s="390" t="s">
        <v>28</v>
      </c>
      <c r="Q8" s="390"/>
      <c r="R8" s="40"/>
      <c r="S8" s="40"/>
    </row>
    <row r="9" spans="2:23" ht="18">
      <c r="B9" s="106"/>
      <c r="C9" s="106"/>
      <c r="D9" s="106"/>
      <c r="E9" s="106"/>
      <c r="F9" s="106"/>
      <c r="G9" s="40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40"/>
      <c r="S9" s="40"/>
    </row>
    <row r="10" spans="2:23" ht="20.100000000000001" customHeight="1">
      <c r="B10" s="107"/>
      <c r="C10" s="108"/>
      <c r="D10" s="108"/>
      <c r="E10" s="108"/>
      <c r="F10" s="108"/>
      <c r="G10" s="42"/>
      <c r="H10" s="370" t="s">
        <v>82</v>
      </c>
      <c r="I10" s="370"/>
      <c r="J10" s="294">
        <v>1</v>
      </c>
      <c r="K10" s="111"/>
      <c r="L10" s="370" t="s">
        <v>156</v>
      </c>
      <c r="M10" s="370"/>
      <c r="N10" s="294">
        <v>1</v>
      </c>
      <c r="O10" s="111"/>
      <c r="P10" s="436" t="s">
        <v>31</v>
      </c>
      <c r="Q10" s="437"/>
      <c r="R10" s="42"/>
      <c r="S10" s="42"/>
    </row>
    <row r="11" spans="2:23" ht="20.100000000000001" customHeight="1">
      <c r="B11" s="107"/>
      <c r="C11" s="108"/>
      <c r="D11" s="108"/>
      <c r="E11" s="108"/>
      <c r="F11" s="108"/>
      <c r="G11" s="42"/>
      <c r="H11" s="372" t="s">
        <v>66</v>
      </c>
      <c r="I11" s="372"/>
      <c r="J11" s="295">
        <v>2</v>
      </c>
      <c r="K11" s="111"/>
      <c r="L11" s="372" t="s">
        <v>146</v>
      </c>
      <c r="M11" s="372"/>
      <c r="N11" s="295">
        <v>2</v>
      </c>
      <c r="O11" s="111"/>
      <c r="P11" s="438" t="s">
        <v>34</v>
      </c>
      <c r="Q11" s="439"/>
      <c r="R11" s="42"/>
      <c r="S11" s="42"/>
    </row>
    <row r="12" spans="2:23" ht="20.100000000000001" customHeight="1">
      <c r="B12" s="107"/>
      <c r="C12" s="108"/>
      <c r="D12" s="108"/>
      <c r="E12" s="108"/>
      <c r="F12" s="108"/>
      <c r="G12" s="42"/>
      <c r="H12" s="372" t="s">
        <v>84</v>
      </c>
      <c r="I12" s="372"/>
      <c r="J12" s="296">
        <v>3</v>
      </c>
      <c r="K12" s="111"/>
      <c r="L12" s="372" t="s">
        <v>146</v>
      </c>
      <c r="M12" s="372"/>
      <c r="N12" s="296">
        <v>3</v>
      </c>
      <c r="O12" s="111"/>
      <c r="P12" s="440" t="s">
        <v>36</v>
      </c>
      <c r="Q12" s="441"/>
      <c r="R12" s="42"/>
      <c r="S12" s="42"/>
    </row>
    <row r="13" spans="2:23" ht="20.100000000000001" customHeight="1">
      <c r="B13" s="107"/>
      <c r="C13" s="108"/>
      <c r="D13" s="108"/>
      <c r="E13" s="108"/>
      <c r="F13" s="108"/>
      <c r="G13" s="42"/>
      <c r="H13" s="372" t="s">
        <v>85</v>
      </c>
      <c r="I13" s="372"/>
      <c r="J13" s="297">
        <v>4</v>
      </c>
      <c r="K13" s="113"/>
      <c r="L13" s="372" t="s">
        <v>155</v>
      </c>
      <c r="M13" s="372"/>
      <c r="N13" s="297">
        <v>4</v>
      </c>
      <c r="O13" s="113"/>
      <c r="P13" s="445" t="s">
        <v>38</v>
      </c>
      <c r="Q13" s="446"/>
      <c r="R13" s="42"/>
      <c r="S13" s="42"/>
    </row>
    <row r="14" spans="2:23" ht="20.100000000000001" customHeight="1">
      <c r="B14" s="107" t="s">
        <v>39</v>
      </c>
      <c r="C14" s="108"/>
      <c r="D14" s="108"/>
      <c r="E14" s="108"/>
      <c r="F14" s="108"/>
      <c r="G14" s="42"/>
      <c r="H14" s="372" t="s">
        <v>86</v>
      </c>
      <c r="I14" s="372"/>
      <c r="J14" s="112">
        <v>5</v>
      </c>
      <c r="K14" s="113"/>
      <c r="L14" s="372" t="s">
        <v>154</v>
      </c>
      <c r="M14" s="372"/>
      <c r="N14" s="112">
        <v>5</v>
      </c>
      <c r="O14" s="113"/>
      <c r="P14" s="447" t="s">
        <v>41</v>
      </c>
      <c r="Q14" s="448"/>
      <c r="R14" s="42"/>
      <c r="S14" s="42"/>
    </row>
    <row r="15" spans="2:23" ht="15">
      <c r="B15" s="118"/>
      <c r="C15" s="108"/>
      <c r="D15" s="108"/>
      <c r="E15" s="108"/>
      <c r="F15" s="108"/>
      <c r="G15" s="42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42"/>
      <c r="S15" s="42"/>
    </row>
    <row r="16" spans="2:23" ht="35.1" customHeight="1">
      <c r="B16" s="115" t="s">
        <v>63</v>
      </c>
      <c r="C16" s="115" t="s">
        <v>64</v>
      </c>
      <c r="D16" s="115"/>
      <c r="E16" s="115" t="s">
        <v>83</v>
      </c>
      <c r="F16" s="117" t="s">
        <v>51</v>
      </c>
      <c r="G16" s="55"/>
      <c r="H16" s="114" t="s">
        <v>3</v>
      </c>
      <c r="I16" s="115" t="s">
        <v>60</v>
      </c>
      <c r="J16" s="115" t="s">
        <v>44</v>
      </c>
      <c r="K16" s="116"/>
      <c r="L16" s="114" t="s">
        <v>45</v>
      </c>
      <c r="M16" s="115" t="s">
        <v>60</v>
      </c>
      <c r="N16" s="115" t="s">
        <v>44</v>
      </c>
      <c r="O16" s="111"/>
      <c r="P16" s="473" t="s">
        <v>59</v>
      </c>
      <c r="Q16" s="473"/>
      <c r="R16" s="43"/>
      <c r="S16" s="43"/>
    </row>
    <row r="17" spans="2:19">
      <c r="J17" s="43"/>
      <c r="K17" s="43"/>
      <c r="S17" s="39"/>
    </row>
    <row r="18" spans="2:19" ht="20.100000000000001" customHeight="1">
      <c r="B18" s="467" t="s">
        <v>157</v>
      </c>
      <c r="C18" s="99" t="s">
        <v>69</v>
      </c>
      <c r="D18" s="100">
        <v>4</v>
      </c>
      <c r="E18" s="181"/>
      <c r="F18" s="182">
        <f t="shared" ref="F18:F37" si="0">E18*D18</f>
        <v>0</v>
      </c>
      <c r="G18" s="45"/>
      <c r="H18" s="69"/>
      <c r="I18" s="69"/>
      <c r="J18" s="71" t="str">
        <f>IF(F18&gt;0,$J$10,"")</f>
        <v/>
      </c>
      <c r="K18" s="45"/>
      <c r="L18" s="69"/>
      <c r="M18" s="69"/>
      <c r="N18" s="71"/>
      <c r="O18" s="45"/>
      <c r="P18" s="177" t="str">
        <f>IF(N18&gt;0,J18*N18,"")</f>
        <v/>
      </c>
      <c r="Q18" s="69"/>
      <c r="S18" s="39"/>
    </row>
    <row r="19" spans="2:19" ht="20.100000000000001" customHeight="1">
      <c r="B19" s="468"/>
      <c r="C19" s="85" t="s">
        <v>145</v>
      </c>
      <c r="D19" s="86">
        <v>4</v>
      </c>
      <c r="E19" s="181"/>
      <c r="F19" s="182">
        <f t="shared" si="0"/>
        <v>0</v>
      </c>
      <c r="G19" s="45"/>
      <c r="H19" s="72"/>
      <c r="I19" s="69"/>
      <c r="J19" s="71" t="str">
        <f>IF(F19&gt;0,$J$11,"")</f>
        <v/>
      </c>
      <c r="K19" s="45"/>
      <c r="L19" s="69"/>
      <c r="M19" s="72"/>
      <c r="N19" s="71"/>
      <c r="O19" s="45"/>
      <c r="P19" s="177" t="str">
        <f t="shared" ref="P19:P37" si="1">IF(N19&gt;0,J19*N19,"")</f>
        <v/>
      </c>
      <c r="Q19" s="72"/>
      <c r="S19" s="39"/>
    </row>
    <row r="20" spans="2:19" ht="20.100000000000001" customHeight="1">
      <c r="B20" s="468"/>
      <c r="C20" s="84" t="s">
        <v>79</v>
      </c>
      <c r="D20" s="89">
        <v>4</v>
      </c>
      <c r="E20" s="181"/>
      <c r="F20" s="182">
        <f t="shared" si="0"/>
        <v>0</v>
      </c>
      <c r="G20" s="45"/>
      <c r="H20" s="69"/>
      <c r="I20" s="69"/>
      <c r="J20" s="71" t="str">
        <f>IF(F20&gt;0,$J$12,"")</f>
        <v/>
      </c>
      <c r="K20" s="45"/>
      <c r="L20" s="69"/>
      <c r="M20" s="72"/>
      <c r="N20" s="71"/>
      <c r="O20" s="45"/>
      <c r="P20" s="177" t="str">
        <f t="shared" si="1"/>
        <v/>
      </c>
      <c r="Q20" s="72"/>
      <c r="S20" s="39"/>
    </row>
    <row r="21" spans="2:19" ht="20.100000000000001" customHeight="1">
      <c r="B21" s="468"/>
      <c r="C21" s="85" t="s">
        <v>73</v>
      </c>
      <c r="D21" s="86">
        <v>4</v>
      </c>
      <c r="E21" s="181"/>
      <c r="F21" s="182">
        <f t="shared" si="0"/>
        <v>0</v>
      </c>
      <c r="G21" s="45"/>
      <c r="H21" s="69"/>
      <c r="I21" s="69"/>
      <c r="J21" s="71" t="str">
        <f>IF(F21&gt;0,$J$13,"")</f>
        <v/>
      </c>
      <c r="K21" s="45"/>
      <c r="L21" s="69"/>
      <c r="M21" s="69"/>
      <c r="N21" s="71"/>
      <c r="O21" s="45"/>
      <c r="P21" s="177" t="str">
        <f t="shared" si="1"/>
        <v/>
      </c>
      <c r="Q21" s="69"/>
      <c r="S21" s="39"/>
    </row>
    <row r="22" spans="2:19" ht="20.100000000000001" customHeight="1">
      <c r="B22" s="469"/>
      <c r="C22" s="92" t="s">
        <v>76</v>
      </c>
      <c r="D22" s="93">
        <v>4</v>
      </c>
      <c r="E22" s="181"/>
      <c r="F22" s="182">
        <f t="shared" si="0"/>
        <v>0</v>
      </c>
      <c r="G22" s="45"/>
      <c r="H22" s="69"/>
      <c r="I22" s="69"/>
      <c r="J22" s="71" t="str">
        <f>IF(F22&gt;0,$J$14,"")</f>
        <v/>
      </c>
      <c r="K22" s="45"/>
      <c r="L22" s="69"/>
      <c r="M22" s="69"/>
      <c r="N22" s="71"/>
      <c r="O22" s="45"/>
      <c r="P22" s="177" t="str">
        <f t="shared" si="1"/>
        <v/>
      </c>
      <c r="Q22" s="69"/>
      <c r="S22" s="39"/>
    </row>
    <row r="23" spans="2:19" ht="20.100000000000001" customHeight="1">
      <c r="B23" s="464" t="s">
        <v>158</v>
      </c>
      <c r="C23" s="85" t="s">
        <v>69</v>
      </c>
      <c r="D23" s="86">
        <v>2</v>
      </c>
      <c r="E23" s="181"/>
      <c r="F23" s="182">
        <f t="shared" si="0"/>
        <v>0</v>
      </c>
      <c r="G23" s="45"/>
      <c r="H23" s="69"/>
      <c r="I23" s="69"/>
      <c r="J23" s="71" t="str">
        <f>IF(F23&gt;0,$J$10,"")</f>
        <v/>
      </c>
      <c r="K23" s="45"/>
      <c r="L23" s="69"/>
      <c r="M23" s="69"/>
      <c r="N23" s="71"/>
      <c r="O23" s="45"/>
      <c r="P23" s="177" t="str">
        <f t="shared" si="1"/>
        <v/>
      </c>
      <c r="Q23" s="69"/>
      <c r="S23" s="39"/>
    </row>
    <row r="24" spans="2:19" ht="20.100000000000001" customHeight="1">
      <c r="B24" s="465"/>
      <c r="C24" s="84" t="s">
        <v>145</v>
      </c>
      <c r="D24" s="89">
        <v>2</v>
      </c>
      <c r="E24" s="181"/>
      <c r="F24" s="182">
        <f t="shared" si="0"/>
        <v>0</v>
      </c>
      <c r="G24" s="45"/>
      <c r="H24" s="69"/>
      <c r="I24" s="69"/>
      <c r="J24" s="71" t="str">
        <f>IF(F24&gt;0,$J$11,"")</f>
        <v/>
      </c>
      <c r="K24" s="45"/>
      <c r="L24" s="69"/>
      <c r="M24" s="69"/>
      <c r="N24" s="71"/>
      <c r="O24" s="45"/>
      <c r="P24" s="177" t="str">
        <f t="shared" si="1"/>
        <v/>
      </c>
      <c r="Q24" s="69"/>
      <c r="S24" s="39"/>
    </row>
    <row r="25" spans="2:19" ht="20.100000000000001" customHeight="1">
      <c r="B25" s="465"/>
      <c r="C25" s="85" t="s">
        <v>79</v>
      </c>
      <c r="D25" s="86">
        <v>2</v>
      </c>
      <c r="E25" s="181"/>
      <c r="F25" s="182">
        <f t="shared" si="0"/>
        <v>0</v>
      </c>
      <c r="G25" s="45"/>
      <c r="H25" s="69"/>
      <c r="I25" s="69"/>
      <c r="J25" s="71" t="str">
        <f>IF(F25&gt;0,$J$12,"")</f>
        <v/>
      </c>
      <c r="K25" s="45"/>
      <c r="L25" s="69"/>
      <c r="M25" s="69"/>
      <c r="N25" s="71"/>
      <c r="O25" s="45"/>
      <c r="P25" s="177" t="str">
        <f t="shared" si="1"/>
        <v/>
      </c>
      <c r="Q25" s="69"/>
      <c r="S25" s="39"/>
    </row>
    <row r="26" spans="2:19" ht="20.100000000000001" customHeight="1">
      <c r="B26" s="465"/>
      <c r="C26" s="84" t="s">
        <v>73</v>
      </c>
      <c r="D26" s="89">
        <v>2</v>
      </c>
      <c r="E26" s="181"/>
      <c r="F26" s="182">
        <f t="shared" si="0"/>
        <v>0</v>
      </c>
      <c r="G26" s="45"/>
      <c r="H26" s="69"/>
      <c r="I26" s="69"/>
      <c r="J26" s="71" t="str">
        <f>IF(F26&gt;0,$J$13,"")</f>
        <v/>
      </c>
      <c r="K26" s="45"/>
      <c r="L26" s="69"/>
      <c r="M26" s="69"/>
      <c r="N26" s="71"/>
      <c r="O26" s="45"/>
      <c r="P26" s="177" t="str">
        <f t="shared" si="1"/>
        <v/>
      </c>
      <c r="Q26" s="69"/>
      <c r="S26" s="39"/>
    </row>
    <row r="27" spans="2:19" ht="20.100000000000001" customHeight="1">
      <c r="B27" s="466"/>
      <c r="C27" s="96" t="s">
        <v>76</v>
      </c>
      <c r="D27" s="97">
        <v>2</v>
      </c>
      <c r="E27" s="181"/>
      <c r="F27" s="182">
        <f t="shared" si="0"/>
        <v>0</v>
      </c>
      <c r="G27" s="45"/>
      <c r="H27" s="69"/>
      <c r="I27" s="69"/>
      <c r="J27" s="71" t="str">
        <f>IF(F27&gt;0,$J$14,"")</f>
        <v/>
      </c>
      <c r="K27" s="45"/>
      <c r="L27" s="69"/>
      <c r="M27" s="69"/>
      <c r="N27" s="71"/>
      <c r="O27" s="45"/>
      <c r="P27" s="177" t="str">
        <f t="shared" si="1"/>
        <v/>
      </c>
      <c r="Q27" s="69"/>
      <c r="S27" s="39"/>
    </row>
    <row r="28" spans="2:19" ht="20.100000000000001" customHeight="1">
      <c r="B28" s="467" t="s">
        <v>159</v>
      </c>
      <c r="C28" s="99" t="s">
        <v>69</v>
      </c>
      <c r="D28" s="100">
        <v>0.1</v>
      </c>
      <c r="E28" s="181"/>
      <c r="F28" s="182">
        <f t="shared" si="0"/>
        <v>0</v>
      </c>
      <c r="G28" s="45"/>
      <c r="H28" s="69"/>
      <c r="I28" s="69"/>
      <c r="J28" s="71" t="str">
        <f>IF(F28&gt;0,$J$10,"")</f>
        <v/>
      </c>
      <c r="K28" s="45"/>
      <c r="L28" s="69"/>
      <c r="M28" s="69"/>
      <c r="N28" s="71"/>
      <c r="O28" s="45"/>
      <c r="P28" s="177" t="str">
        <f t="shared" si="1"/>
        <v/>
      </c>
      <c r="Q28" s="69"/>
      <c r="S28" s="39"/>
    </row>
    <row r="29" spans="2:19" ht="20.100000000000001" customHeight="1">
      <c r="B29" s="468"/>
      <c r="C29" s="85" t="s">
        <v>145</v>
      </c>
      <c r="D29" s="86">
        <v>0.1</v>
      </c>
      <c r="E29" s="181"/>
      <c r="F29" s="182">
        <f t="shared" si="0"/>
        <v>0</v>
      </c>
      <c r="G29" s="45"/>
      <c r="H29" s="69"/>
      <c r="I29" s="69"/>
      <c r="J29" s="71" t="str">
        <f>IF(F29&gt;0,$J$11,"")</f>
        <v/>
      </c>
      <c r="K29" s="45"/>
      <c r="L29" s="69"/>
      <c r="M29" s="69"/>
      <c r="N29" s="71"/>
      <c r="O29" s="45"/>
      <c r="P29" s="177" t="str">
        <f t="shared" si="1"/>
        <v/>
      </c>
      <c r="Q29" s="69"/>
      <c r="S29" s="39"/>
    </row>
    <row r="30" spans="2:19" ht="20.100000000000001" customHeight="1">
      <c r="B30" s="468"/>
      <c r="C30" s="84" t="s">
        <v>79</v>
      </c>
      <c r="D30" s="89">
        <v>0.1</v>
      </c>
      <c r="E30" s="181"/>
      <c r="F30" s="182">
        <f t="shared" si="0"/>
        <v>0</v>
      </c>
      <c r="G30" s="45"/>
      <c r="H30" s="69"/>
      <c r="I30" s="69"/>
      <c r="J30" s="71" t="str">
        <f>IF(F30&gt;0,$J$12,"")</f>
        <v/>
      </c>
      <c r="K30" s="45"/>
      <c r="L30" s="69"/>
      <c r="M30" s="69"/>
      <c r="N30" s="71"/>
      <c r="O30" s="45"/>
      <c r="P30" s="177" t="str">
        <f t="shared" si="1"/>
        <v/>
      </c>
      <c r="Q30" s="69"/>
      <c r="S30" s="39"/>
    </row>
    <row r="31" spans="2:19" ht="20.100000000000001" customHeight="1">
      <c r="B31" s="468"/>
      <c r="C31" s="85" t="s">
        <v>73</v>
      </c>
      <c r="D31" s="86">
        <v>0.1</v>
      </c>
      <c r="E31" s="181"/>
      <c r="F31" s="182">
        <f t="shared" si="0"/>
        <v>0</v>
      </c>
      <c r="G31" s="45"/>
      <c r="H31" s="69"/>
      <c r="I31" s="69"/>
      <c r="J31" s="71" t="str">
        <f>IF(F31&gt;0,$J$13,"")</f>
        <v/>
      </c>
      <c r="K31" s="45"/>
      <c r="L31" s="69"/>
      <c r="M31" s="69"/>
      <c r="N31" s="71"/>
      <c r="O31" s="45"/>
      <c r="P31" s="177" t="str">
        <f t="shared" si="1"/>
        <v/>
      </c>
      <c r="Q31" s="69"/>
      <c r="S31" s="39"/>
    </row>
    <row r="32" spans="2:19" ht="20.100000000000001" customHeight="1">
      <c r="B32" s="469"/>
      <c r="C32" s="92" t="s">
        <v>76</v>
      </c>
      <c r="D32" s="93">
        <v>0.1</v>
      </c>
      <c r="E32" s="181"/>
      <c r="F32" s="182">
        <f t="shared" si="0"/>
        <v>0</v>
      </c>
      <c r="G32" s="45"/>
      <c r="H32" s="69"/>
      <c r="I32" s="69"/>
      <c r="J32" s="71" t="str">
        <f>IF(F32&gt;0,$J$14,"")</f>
        <v/>
      </c>
      <c r="K32" s="45"/>
      <c r="L32" s="69"/>
      <c r="M32" s="69"/>
      <c r="N32" s="71"/>
      <c r="O32" s="45"/>
      <c r="P32" s="177" t="str">
        <f t="shared" si="1"/>
        <v/>
      </c>
      <c r="Q32" s="69"/>
      <c r="S32" s="39"/>
    </row>
    <row r="33" spans="2:19" ht="20.100000000000001" customHeight="1">
      <c r="B33" s="464" t="s">
        <v>160</v>
      </c>
      <c r="C33" s="85" t="s">
        <v>69</v>
      </c>
      <c r="D33" s="86">
        <v>0.5</v>
      </c>
      <c r="E33" s="181"/>
      <c r="F33" s="182">
        <f t="shared" si="0"/>
        <v>0</v>
      </c>
      <c r="G33" s="45"/>
      <c r="H33" s="69"/>
      <c r="I33" s="69"/>
      <c r="J33" s="71" t="str">
        <f>IF(F33&gt;0,$J$10,"")</f>
        <v/>
      </c>
      <c r="K33" s="45"/>
      <c r="L33" s="69"/>
      <c r="M33" s="69"/>
      <c r="N33" s="71"/>
      <c r="O33" s="45"/>
      <c r="P33" s="177" t="str">
        <f t="shared" si="1"/>
        <v/>
      </c>
      <c r="Q33" s="69"/>
      <c r="S33" s="39"/>
    </row>
    <row r="34" spans="2:19" ht="20.100000000000001" customHeight="1">
      <c r="B34" s="465"/>
      <c r="C34" s="84" t="s">
        <v>72</v>
      </c>
      <c r="D34" s="89">
        <v>0.5</v>
      </c>
      <c r="E34" s="181"/>
      <c r="F34" s="182">
        <f t="shared" si="0"/>
        <v>0</v>
      </c>
      <c r="G34" s="45"/>
      <c r="H34" s="69"/>
      <c r="I34" s="69"/>
      <c r="J34" s="71" t="str">
        <f>IF(F34&gt;0,$J$11,"")</f>
        <v/>
      </c>
      <c r="K34" s="45"/>
      <c r="L34" s="69"/>
      <c r="M34" s="69"/>
      <c r="N34" s="71"/>
      <c r="O34" s="45"/>
      <c r="P34" s="177" t="str">
        <f t="shared" si="1"/>
        <v/>
      </c>
      <c r="Q34" s="69"/>
      <c r="S34" s="39"/>
    </row>
    <row r="35" spans="2:19" ht="20.100000000000001" customHeight="1">
      <c r="B35" s="465"/>
      <c r="C35" s="85" t="s">
        <v>79</v>
      </c>
      <c r="D35" s="86">
        <v>0.5</v>
      </c>
      <c r="E35" s="181"/>
      <c r="F35" s="182">
        <f t="shared" si="0"/>
        <v>0</v>
      </c>
      <c r="G35" s="45"/>
      <c r="H35" s="69"/>
      <c r="I35" s="69"/>
      <c r="J35" s="71" t="str">
        <f>IF(F35&gt;0,$J$12,"")</f>
        <v/>
      </c>
      <c r="K35" s="45"/>
      <c r="L35" s="69"/>
      <c r="M35" s="69"/>
      <c r="N35" s="71"/>
      <c r="O35" s="45"/>
      <c r="P35" s="177" t="str">
        <f t="shared" si="1"/>
        <v/>
      </c>
      <c r="Q35" s="69"/>
      <c r="S35" s="39"/>
    </row>
    <row r="36" spans="2:19" ht="20.100000000000001" customHeight="1">
      <c r="B36" s="465"/>
      <c r="C36" s="84" t="s">
        <v>143</v>
      </c>
      <c r="D36" s="89">
        <v>0.5</v>
      </c>
      <c r="E36" s="181"/>
      <c r="F36" s="182">
        <f t="shared" si="0"/>
        <v>0</v>
      </c>
      <c r="G36" s="45"/>
      <c r="H36" s="69"/>
      <c r="I36" s="69"/>
      <c r="J36" s="71" t="str">
        <f>IF(F36&gt;0,$J$13,"")</f>
        <v/>
      </c>
      <c r="K36" s="45"/>
      <c r="L36" s="69"/>
      <c r="M36" s="69"/>
      <c r="N36" s="71"/>
      <c r="O36" s="45"/>
      <c r="P36" s="177" t="str">
        <f t="shared" si="1"/>
        <v/>
      </c>
      <c r="Q36" s="69"/>
      <c r="S36" s="39"/>
    </row>
    <row r="37" spans="2:19" ht="20.100000000000001" customHeight="1">
      <c r="B37" s="466"/>
      <c r="C37" s="96" t="s">
        <v>144</v>
      </c>
      <c r="D37" s="97">
        <v>0.5</v>
      </c>
      <c r="E37" s="181"/>
      <c r="F37" s="182">
        <f t="shared" si="0"/>
        <v>0</v>
      </c>
      <c r="G37" s="45"/>
      <c r="H37" s="69"/>
      <c r="I37" s="69"/>
      <c r="J37" s="71" t="str">
        <f t="shared" ref="J37" si="2">IF(F37&gt;0,$J$14,"")</f>
        <v/>
      </c>
      <c r="K37" s="45"/>
      <c r="L37" s="69"/>
      <c r="M37" s="69"/>
      <c r="N37" s="71"/>
      <c r="O37" s="45"/>
      <c r="P37" s="177" t="str">
        <f t="shared" si="1"/>
        <v/>
      </c>
      <c r="Q37" s="69"/>
      <c r="S37" s="39"/>
    </row>
    <row r="38" spans="2:19" ht="5.0999999999999996" customHeight="1">
      <c r="C38" s="45"/>
      <c r="D38" s="45"/>
      <c r="F38"/>
      <c r="G38"/>
      <c r="H38" s="73"/>
      <c r="I38" s="73"/>
      <c r="J38" s="74"/>
      <c r="N38" s="43"/>
      <c r="P38" s="177" t="str">
        <f t="shared" ref="P38" si="3">IF(N38&gt;0,J38*N38,"")</f>
        <v/>
      </c>
      <c r="S38" s="39"/>
    </row>
    <row r="39" spans="2:19" ht="33" customHeight="1">
      <c r="B39" s="328" t="s">
        <v>147</v>
      </c>
      <c r="C39" s="326"/>
      <c r="D39" s="327"/>
      <c r="F39" s="325">
        <f>SUM(F18:F38)</f>
        <v>0</v>
      </c>
      <c r="G39" s="120"/>
      <c r="H39" s="413" t="s">
        <v>46</v>
      </c>
      <c r="I39" s="413"/>
      <c r="J39" s="332" t="str">
        <f>IFERROR(SUMIF(J18:J37,"&lt;4",$F18:$F37)/$F39,"n/a")</f>
        <v>n/a</v>
      </c>
      <c r="K39" s="120"/>
      <c r="L39" s="413" t="s">
        <v>151</v>
      </c>
      <c r="M39" s="413"/>
      <c r="N39" s="332" t="str">
        <f>IFERROR(SUMIF(N18:N37,"&lt;4",$F18:$F37)/F39,"n/a")</f>
        <v>n/a</v>
      </c>
      <c r="O39" s="119"/>
      <c r="P39" s="392"/>
      <c r="Q39" s="393"/>
      <c r="R39" s="46"/>
      <c r="S39" s="46"/>
    </row>
    <row r="40" spans="2:19" ht="33" customHeight="1">
      <c r="B40" s="328" t="s">
        <v>148</v>
      </c>
      <c r="C40" s="326"/>
      <c r="D40" s="328"/>
      <c r="F40" s="325" t="e">
        <f>F39*J39</f>
        <v>#VALUE!</v>
      </c>
      <c r="G40" s="120"/>
      <c r="H40" s="414"/>
      <c r="I40" s="414"/>
      <c r="J40" s="333"/>
      <c r="K40" s="120"/>
      <c r="L40" s="414"/>
      <c r="M40" s="414"/>
      <c r="N40" s="334"/>
      <c r="O40" s="119"/>
      <c r="P40" s="394"/>
      <c r="Q40" s="395"/>
      <c r="R40" s="46"/>
      <c r="S40" s="46"/>
    </row>
    <row r="41" spans="2:19" ht="5.0999999999999996" customHeight="1">
      <c r="B41" s="121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394"/>
      <c r="Q41" s="395"/>
      <c r="R41" s="49"/>
      <c r="S41" s="49"/>
    </row>
    <row r="42" spans="2:19" ht="15.75" customHeight="1">
      <c r="B42" s="398" t="s">
        <v>87</v>
      </c>
      <c r="C42" s="399"/>
      <c r="D42" s="399"/>
      <c r="E42" s="399"/>
      <c r="F42" s="399"/>
      <c r="G42" s="105"/>
      <c r="H42" s="443" t="s">
        <v>47</v>
      </c>
      <c r="I42" s="443"/>
      <c r="J42" s="123">
        <v>0.5</v>
      </c>
      <c r="K42" s="105"/>
      <c r="L42" s="443" t="s">
        <v>47</v>
      </c>
      <c r="M42" s="443"/>
      <c r="N42" s="123">
        <v>0.65</v>
      </c>
      <c r="O42" s="105"/>
      <c r="P42" s="394"/>
      <c r="Q42" s="395"/>
      <c r="S42" s="39"/>
    </row>
    <row r="43" spans="2:19" ht="15.75" customHeight="1">
      <c r="B43" s="401"/>
      <c r="C43" s="442"/>
      <c r="D43" s="442"/>
      <c r="E43" s="442"/>
      <c r="F43" s="442"/>
      <c r="G43" s="105"/>
      <c r="H43" s="444" t="s">
        <v>48</v>
      </c>
      <c r="I43" s="444"/>
      <c r="J43" s="124">
        <v>0.6</v>
      </c>
      <c r="K43" s="105"/>
      <c r="L43" s="444" t="s">
        <v>48</v>
      </c>
      <c r="M43" s="444"/>
      <c r="N43" s="124">
        <v>0.7</v>
      </c>
      <c r="O43" s="105"/>
      <c r="P43" s="394"/>
      <c r="Q43" s="395"/>
      <c r="S43" s="39"/>
    </row>
    <row r="44" spans="2:19" ht="15.75" customHeight="1">
      <c r="B44" s="404"/>
      <c r="C44" s="405"/>
      <c r="D44" s="405"/>
      <c r="E44" s="405"/>
      <c r="F44" s="405"/>
      <c r="G44" s="105"/>
      <c r="H44" s="444" t="s">
        <v>49</v>
      </c>
      <c r="I44" s="444"/>
      <c r="J44" s="124">
        <v>0.75</v>
      </c>
      <c r="K44" s="105"/>
      <c r="L44" s="444" t="s">
        <v>49</v>
      </c>
      <c r="M44" s="444"/>
      <c r="N44" s="124">
        <v>0.8</v>
      </c>
      <c r="O44" s="105"/>
      <c r="P44" s="396"/>
      <c r="Q44" s="397"/>
      <c r="S44" s="39"/>
    </row>
    <row r="45" spans="2:19" ht="5.0999999999999996" customHeight="1">
      <c r="B45" s="12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S45" s="39"/>
    </row>
    <row r="46" spans="2:19">
      <c r="B46" s="391" t="s">
        <v>150</v>
      </c>
      <c r="C46" s="391"/>
      <c r="D46" s="391"/>
      <c r="E46" s="391"/>
      <c r="F46" s="391"/>
      <c r="G46" s="391"/>
      <c r="H46" s="391"/>
      <c r="I46" s="391"/>
      <c r="J46" s="391"/>
      <c r="K46" s="391"/>
      <c r="L46" s="391"/>
      <c r="M46" s="391"/>
      <c r="N46" s="391"/>
      <c r="O46" s="391"/>
      <c r="P46" s="391"/>
      <c r="Q46" s="391"/>
    </row>
    <row r="47" spans="2:19">
      <c r="B47" s="391"/>
      <c r="C47" s="391"/>
      <c r="D47" s="391"/>
      <c r="E47" s="391"/>
      <c r="F47" s="391"/>
      <c r="G47" s="391"/>
      <c r="H47" s="391"/>
      <c r="I47" s="391"/>
      <c r="J47" s="391"/>
      <c r="K47" s="391"/>
      <c r="L47" s="391"/>
      <c r="M47" s="391"/>
      <c r="N47" s="391"/>
      <c r="O47" s="391"/>
      <c r="P47" s="391"/>
      <c r="Q47" s="391"/>
    </row>
    <row r="48" spans="2:19">
      <c r="B48" s="391"/>
      <c r="C48" s="391"/>
      <c r="D48" s="391"/>
      <c r="E48" s="391"/>
      <c r="F48" s="391"/>
      <c r="G48" s="391"/>
      <c r="H48" s="391"/>
      <c r="I48" s="391"/>
      <c r="J48" s="391"/>
      <c r="K48" s="391"/>
      <c r="L48" s="391"/>
      <c r="M48" s="391"/>
      <c r="N48" s="391"/>
      <c r="O48" s="391"/>
      <c r="P48" s="391"/>
      <c r="Q48" s="391"/>
    </row>
  </sheetData>
  <sheetProtection algorithmName="SHA-512" hashValue="I9x0yO8MrJJkc2arRYCdZX8XbJVDIzRpPgkD8ehCLPYYffIzXNcV/PzTfs3RCUu1YS4zV93W7UuGRDUFb54SEA==" saltValue="kAYeqCaVTB8vfDenvjmsig==" spinCount="100000" sheet="1" objects="1" scenarios="1"/>
  <protectedRanges>
    <protectedRange sqref="E18:E37 L18:N37 Q18:Q37 P39:Q44 H18:J37" name="Område2"/>
    <protectedRange sqref="Q5" name="Område1"/>
    <protectedRange sqref="B46:Q48" name="Område3"/>
  </protectedRanges>
  <mergeCells count="36">
    <mergeCell ref="B46:Q48"/>
    <mergeCell ref="B42:F44"/>
    <mergeCell ref="H42:I42"/>
    <mergeCell ref="L42:M42"/>
    <mergeCell ref="H43:I43"/>
    <mergeCell ref="L43:M43"/>
    <mergeCell ref="H44:I44"/>
    <mergeCell ref="L44:M44"/>
    <mergeCell ref="L14:M14"/>
    <mergeCell ref="P14:Q14"/>
    <mergeCell ref="P16:Q16"/>
    <mergeCell ref="L39:M40"/>
    <mergeCell ref="H39:I40"/>
    <mergeCell ref="P39:Q44"/>
    <mergeCell ref="L12:M12"/>
    <mergeCell ref="P12:Q12"/>
    <mergeCell ref="H13:I13"/>
    <mergeCell ref="L13:M13"/>
    <mergeCell ref="P13:Q13"/>
    <mergeCell ref="L4:N6"/>
    <mergeCell ref="B8:F8"/>
    <mergeCell ref="H8:J8"/>
    <mergeCell ref="P8:Q8"/>
    <mergeCell ref="H11:I11"/>
    <mergeCell ref="L11:M11"/>
    <mergeCell ref="P11:Q11"/>
    <mergeCell ref="H10:I10"/>
    <mergeCell ref="L10:M10"/>
    <mergeCell ref="P10:Q10"/>
    <mergeCell ref="B18:B22"/>
    <mergeCell ref="B23:B27"/>
    <mergeCell ref="B28:B32"/>
    <mergeCell ref="B33:B37"/>
    <mergeCell ref="H4:J6"/>
    <mergeCell ref="H12:I12"/>
    <mergeCell ref="H14:I14"/>
  </mergeCells>
  <conditionalFormatting sqref="N18:N37 J18:J37">
    <cfRule type="expression" dxfId="69" priority="21">
      <formula>J18=5</formula>
    </cfRule>
    <cfRule type="expression" dxfId="68" priority="22">
      <formula>J18=4</formula>
    </cfRule>
    <cfRule type="expression" dxfId="67" priority="23">
      <formula>J18=3</formula>
    </cfRule>
    <cfRule type="expression" dxfId="66" priority="24">
      <formula>J18=2</formula>
    </cfRule>
    <cfRule type="expression" dxfId="65" priority="25">
      <formula>J18=1</formula>
    </cfRule>
  </conditionalFormatting>
  <conditionalFormatting sqref="P18:P38">
    <cfRule type="expression" dxfId="64" priority="1">
      <formula>AND(P18&gt;=20,P18&lt;26)</formula>
    </cfRule>
    <cfRule type="expression" dxfId="63" priority="2">
      <formula>AND(P18&gt;=15,P18&lt;20)</formula>
    </cfRule>
    <cfRule type="expression" dxfId="62" priority="3">
      <formula>AND(P18&gt;=10,P18&lt;15)</formula>
    </cfRule>
    <cfRule type="expression" dxfId="61" priority="4">
      <formula>AND(P18&gt;=5,P18&lt;10)</formula>
    </cfRule>
    <cfRule type="expression" dxfId="60" priority="5">
      <formula>AND(P18&gt;=1, P18&lt;5)</formula>
    </cfRule>
  </conditionalFormatting>
  <pageMargins left="0.7" right="0.7" top="0.75" bottom="0.75" header="0.3" footer="0.3"/>
  <pageSetup paperSize="9" scale="45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52413-FCB8-48F8-9779-836C36542D73}">
  <sheetPr>
    <tabColor theme="5" tint="0.39997558519241921"/>
    <pageSetUpPr fitToPage="1"/>
  </sheetPr>
  <dimension ref="B1:Y258"/>
  <sheetViews>
    <sheetView showGridLines="0" zoomScale="80" zoomScaleNormal="80" zoomScalePageLayoutView="50" workbookViewId="0">
      <selection activeCell="D22" sqref="D22"/>
    </sheetView>
  </sheetViews>
  <sheetFormatPr defaultColWidth="9.140625" defaultRowHeight="16.5"/>
  <cols>
    <col min="1" max="1" width="9.140625" style="1"/>
    <col min="2" max="2" width="23.28515625" style="4" customWidth="1"/>
    <col min="3" max="3" width="20.5703125" style="1" customWidth="1"/>
    <col min="4" max="4" width="26.7109375" style="1" customWidth="1"/>
    <col min="5" max="5" width="20.5703125" style="1" customWidth="1"/>
    <col min="6" max="6" width="26.85546875" style="1" customWidth="1"/>
    <col min="7" max="7" width="27.28515625" style="29" customWidth="1"/>
    <col min="8" max="8" width="16.7109375" style="10" hidden="1" customWidth="1"/>
    <col min="9" max="9" width="15.28515625" style="10" hidden="1" customWidth="1"/>
    <col min="10" max="10" width="10.140625" style="11" hidden="1" customWidth="1"/>
    <col min="11" max="11" width="11.42578125" style="10" hidden="1" customWidth="1"/>
    <col min="12" max="12" width="11" style="23" hidden="1" customWidth="1"/>
    <col min="13" max="13" width="11" style="10" hidden="1" customWidth="1"/>
    <col min="14" max="14" width="11" style="11" hidden="1" customWidth="1"/>
    <col min="15" max="15" width="1.85546875" style="23" hidden="1" customWidth="1"/>
    <col min="16" max="16" width="1.42578125" style="56" customWidth="1"/>
    <col min="17" max="16384" width="9.140625" style="1"/>
  </cols>
  <sheetData>
    <row r="1" spans="2:25" customFormat="1" ht="15.75">
      <c r="P1" s="56"/>
    </row>
    <row r="2" spans="2:25" customFormat="1" ht="60" customHeight="1">
      <c r="B2" s="429" t="s">
        <v>55</v>
      </c>
      <c r="C2" s="429"/>
      <c r="D2" s="429"/>
      <c r="E2" s="429"/>
      <c r="F2" s="429"/>
      <c r="G2" s="429"/>
      <c r="H2" s="51"/>
      <c r="I2" s="51"/>
      <c r="J2" s="51"/>
      <c r="K2" s="51"/>
      <c r="L2" s="51"/>
      <c r="M2" s="51"/>
      <c r="N2" s="51"/>
      <c r="O2" s="51"/>
      <c r="P2" s="56"/>
      <c r="Q2" s="51"/>
      <c r="R2" s="37"/>
      <c r="S2" s="37"/>
      <c r="T2" s="188" t="s">
        <v>92</v>
      </c>
      <c r="U2" s="128"/>
      <c r="V2" s="128"/>
      <c r="W2" s="128"/>
      <c r="X2" s="122"/>
      <c r="Y2" s="122"/>
    </row>
    <row r="3" spans="2:25" customFormat="1" ht="5.0999999999999996" customHeight="1">
      <c r="P3" s="56"/>
    </row>
    <row r="4" spans="2:25" customFormat="1" ht="18" customHeight="1">
      <c r="B4" s="130">
        <f>Forestillingsnummer</f>
        <v>0</v>
      </c>
      <c r="C4" s="230">
        <f>Forestillingstitel</f>
        <v>0</v>
      </c>
      <c r="D4" s="130"/>
      <c r="E4" s="53"/>
      <c r="F4" s="481" t="s">
        <v>50</v>
      </c>
      <c r="G4" s="481"/>
      <c r="H4" s="481"/>
      <c r="I4" s="10"/>
      <c r="J4" s="57"/>
      <c r="K4" s="51"/>
      <c r="L4" s="51"/>
      <c r="M4" s="10"/>
      <c r="N4" s="11"/>
      <c r="O4" s="23"/>
      <c r="P4" s="56"/>
      <c r="Q4" s="37"/>
      <c r="R4" s="37"/>
      <c r="S4" s="37"/>
      <c r="T4" s="37"/>
      <c r="U4" s="37"/>
      <c r="V4" s="37"/>
      <c r="W4" s="37"/>
    </row>
    <row r="5" spans="2:25" customFormat="1" ht="18" customHeight="1">
      <c r="B5" s="130"/>
      <c r="C5" s="129">
        <f>KUNSTART</f>
        <v>0</v>
      </c>
      <c r="D5" s="130"/>
      <c r="E5" s="53"/>
      <c r="F5" s="481"/>
      <c r="G5" s="481"/>
      <c r="H5" s="481"/>
      <c r="I5" s="10"/>
      <c r="J5" s="57"/>
      <c r="K5" s="51"/>
      <c r="L5" s="51"/>
      <c r="M5" s="10"/>
      <c r="N5" s="11"/>
      <c r="O5" s="23"/>
      <c r="P5" s="56"/>
      <c r="Q5" s="475" t="s">
        <v>54</v>
      </c>
      <c r="R5" s="475"/>
      <c r="S5" s="475"/>
      <c r="T5" s="306"/>
      <c r="U5" s="306"/>
      <c r="V5" s="306"/>
      <c r="W5" s="37"/>
    </row>
    <row r="6" spans="2:25" customFormat="1" ht="18" customHeight="1">
      <c r="B6" s="130" t="s">
        <v>106</v>
      </c>
      <c r="C6" s="227">
        <f>sæson</f>
        <v>0</v>
      </c>
      <c r="D6" s="130"/>
      <c r="E6" s="53"/>
      <c r="F6" s="53"/>
      <c r="G6" s="53"/>
      <c r="H6" s="10"/>
      <c r="I6" s="10"/>
      <c r="J6" s="57"/>
      <c r="K6" s="51"/>
      <c r="L6" s="51"/>
      <c r="M6" s="10"/>
      <c r="N6" s="11"/>
      <c r="O6" s="23"/>
      <c r="P6" s="56"/>
      <c r="Q6" s="482" t="s">
        <v>121</v>
      </c>
      <c r="R6" s="482"/>
      <c r="S6" s="482"/>
      <c r="T6" s="474"/>
      <c r="U6" s="474"/>
      <c r="V6" s="474"/>
      <c r="W6" s="474"/>
    </row>
    <row r="7" spans="2:25" customFormat="1" ht="18" customHeight="1">
      <c r="B7" s="130"/>
      <c r="C7" s="227"/>
      <c r="D7" s="130"/>
      <c r="E7" s="53"/>
      <c r="F7" s="53"/>
      <c r="G7" s="53"/>
      <c r="H7" s="10"/>
      <c r="I7" s="10"/>
      <c r="J7" s="57"/>
      <c r="K7" s="51"/>
      <c r="L7" s="51"/>
      <c r="M7" s="10"/>
      <c r="N7" s="11"/>
      <c r="O7" s="23"/>
      <c r="P7" s="56"/>
      <c r="Q7" s="482" t="s">
        <v>122</v>
      </c>
      <c r="R7" s="482"/>
      <c r="S7" s="482"/>
      <c r="T7" s="474"/>
      <c r="U7" s="474"/>
      <c r="V7" s="474"/>
      <c r="W7" s="474"/>
    </row>
    <row r="8" spans="2:25" ht="4.5" customHeight="1">
      <c r="B8" s="5"/>
      <c r="E8" s="3"/>
      <c r="F8" s="36"/>
      <c r="G8" s="36"/>
    </row>
    <row r="9" spans="2:25" ht="4.5" customHeight="1">
      <c r="F9" s="36"/>
      <c r="G9" s="36"/>
    </row>
    <row r="10" spans="2:25" ht="4.5" customHeight="1"/>
    <row r="16" spans="2:25" ht="16.5" customHeight="1"/>
    <row r="17" spans="2:16" ht="16.5" customHeight="1"/>
    <row r="19" spans="2:16">
      <c r="H19" s="22"/>
    </row>
    <row r="20" spans="2:16" s="2" customFormat="1">
      <c r="B20" s="8"/>
      <c r="C20" s="285">
        <f>SUM(C28:C48)</f>
        <v>0</v>
      </c>
      <c r="D20" s="286">
        <f>SUM(D28:D48)</f>
        <v>0</v>
      </c>
      <c r="E20" s="287">
        <f>SUM(E28:E48)</f>
        <v>0</v>
      </c>
      <c r="F20" s="288">
        <f>SUM(F28:F48)</f>
        <v>0</v>
      </c>
      <c r="G20" s="289">
        <f>SUM(G28:G48)</f>
        <v>0</v>
      </c>
      <c r="H20" s="22"/>
      <c r="I20" s="12"/>
      <c r="J20" s="13"/>
      <c r="K20" s="26"/>
      <c r="L20" s="26"/>
      <c r="M20" s="26"/>
      <c r="N20" s="26"/>
      <c r="O20" s="26"/>
      <c r="P20" s="56"/>
    </row>
    <row r="21" spans="2:16" ht="5.25" customHeight="1">
      <c r="G21" s="10"/>
    </row>
    <row r="22" spans="2:16" s="6" customFormat="1" ht="28.5">
      <c r="B22" s="7" t="s">
        <v>21</v>
      </c>
      <c r="C22" s="27" t="s">
        <v>119</v>
      </c>
      <c r="D22" s="27" t="s">
        <v>118</v>
      </c>
      <c r="E22" s="27" t="s">
        <v>120</v>
      </c>
      <c r="F22" s="27" t="s">
        <v>123</v>
      </c>
      <c r="G22" s="27" t="s">
        <v>124</v>
      </c>
      <c r="H22" s="14"/>
      <c r="I22" s="14"/>
      <c r="J22" s="15"/>
      <c r="K22" s="14"/>
      <c r="L22" s="24"/>
      <c r="M22" s="14"/>
      <c r="N22" s="15"/>
      <c r="O22" s="24"/>
      <c r="P22" s="56"/>
    </row>
    <row r="23" spans="2:16" s="4" customFormat="1" ht="15.75">
      <c r="C23" s="476" t="s">
        <v>115</v>
      </c>
      <c r="D23" s="476" t="s">
        <v>137</v>
      </c>
      <c r="E23" s="476" t="s">
        <v>131</v>
      </c>
      <c r="F23" s="476" t="s">
        <v>116</v>
      </c>
      <c r="G23" s="476" t="s">
        <v>117</v>
      </c>
      <c r="H23" s="10"/>
      <c r="I23" s="10"/>
      <c r="J23" s="11"/>
      <c r="K23" s="10"/>
      <c r="L23" s="23"/>
      <c r="M23" s="10"/>
      <c r="N23" s="11"/>
      <c r="O23" s="23"/>
      <c r="P23" s="56"/>
    </row>
    <row r="24" spans="2:16" s="4" customFormat="1" ht="15.75">
      <c r="C24" s="477"/>
      <c r="D24" s="477"/>
      <c r="E24" s="479"/>
      <c r="F24" s="479"/>
      <c r="G24" s="479"/>
      <c r="H24" s="10"/>
      <c r="I24" s="10"/>
      <c r="J24" s="11"/>
      <c r="K24" s="10"/>
      <c r="L24" s="23"/>
      <c r="M24" s="10"/>
      <c r="N24" s="11"/>
      <c r="O24" s="23"/>
      <c r="P24" s="56"/>
    </row>
    <row r="25" spans="2:16" s="4" customFormat="1" ht="16.5" customHeight="1" thickBot="1">
      <c r="C25" s="477"/>
      <c r="D25" s="477"/>
      <c r="E25" s="479"/>
      <c r="F25" s="479"/>
      <c r="G25" s="479"/>
      <c r="H25" s="10"/>
      <c r="I25" s="10"/>
      <c r="J25" s="11"/>
      <c r="K25" s="10"/>
      <c r="L25" s="23"/>
      <c r="M25" s="10"/>
      <c r="N25" s="11"/>
      <c r="O25" s="23"/>
      <c r="P25" s="56"/>
    </row>
    <row r="26" spans="2:16" s="4" customFormat="1" ht="16.5" customHeight="1" thickBot="1">
      <c r="C26" s="478"/>
      <c r="D26" s="478"/>
      <c r="E26" s="480"/>
      <c r="F26" s="480"/>
      <c r="G26" s="480"/>
      <c r="H26" s="461" t="s">
        <v>11</v>
      </c>
      <c r="I26" s="462"/>
      <c r="J26" s="462"/>
      <c r="K26" s="462"/>
      <c r="L26" s="462"/>
      <c r="M26" s="462"/>
      <c r="N26" s="462"/>
      <c r="O26" s="463"/>
      <c r="P26" s="56"/>
    </row>
    <row r="27" spans="2:16" s="4" customFormat="1" ht="15.75">
      <c r="C27" s="9"/>
      <c r="D27" s="9"/>
      <c r="E27" s="9"/>
      <c r="F27" s="9"/>
      <c r="G27" s="31"/>
      <c r="H27" s="453" t="s">
        <v>4</v>
      </c>
      <c r="I27" s="453"/>
      <c r="J27" s="457" t="s">
        <v>3</v>
      </c>
      <c r="K27" s="453"/>
      <c r="L27" s="453"/>
      <c r="M27" s="458" t="s">
        <v>10</v>
      </c>
      <c r="N27" s="459"/>
      <c r="O27" s="460"/>
      <c r="P27" s="56"/>
    </row>
    <row r="28" spans="2:16" ht="30" customHeight="1">
      <c r="B28" s="18" t="s">
        <v>136</v>
      </c>
      <c r="C28" s="19"/>
      <c r="D28" s="19"/>
      <c r="E28" s="19"/>
      <c r="F28" s="19"/>
      <c r="G28" s="30"/>
      <c r="H28" s="16" t="s">
        <v>0</v>
      </c>
      <c r="I28" s="16" t="s">
        <v>1</v>
      </c>
      <c r="J28" s="16" t="s">
        <v>8</v>
      </c>
      <c r="K28" s="16" t="s">
        <v>1</v>
      </c>
      <c r="L28" s="25" t="s">
        <v>2</v>
      </c>
      <c r="M28" s="16" t="s">
        <v>5</v>
      </c>
      <c r="N28" s="16" t="s">
        <v>7</v>
      </c>
      <c r="O28" s="25" t="s">
        <v>6</v>
      </c>
    </row>
    <row r="29" spans="2:16">
      <c r="B29" s="20"/>
      <c r="C29" s="59"/>
      <c r="D29" s="59"/>
      <c r="E29" s="59"/>
      <c r="F29" s="59"/>
      <c r="G29" s="61"/>
      <c r="H29" s="32"/>
      <c r="I29" s="32"/>
      <c r="J29" s="33"/>
      <c r="K29" s="32"/>
      <c r="L29" s="34">
        <v>40</v>
      </c>
      <c r="M29" s="32"/>
      <c r="N29" s="33"/>
      <c r="O29" s="34"/>
    </row>
    <row r="30" spans="2:16">
      <c r="B30" s="20"/>
      <c r="C30" s="59"/>
      <c r="D30" s="59"/>
      <c r="E30" s="59"/>
      <c r="F30" s="59"/>
      <c r="G30" s="61"/>
      <c r="H30" s="32"/>
      <c r="I30" s="32"/>
      <c r="J30" s="33"/>
      <c r="K30" s="32"/>
      <c r="L30" s="34"/>
      <c r="M30" s="32"/>
      <c r="N30" s="33"/>
      <c r="O30" s="34"/>
    </row>
    <row r="31" spans="2:16">
      <c r="B31" s="20"/>
      <c r="C31" s="59"/>
      <c r="D31" s="59"/>
      <c r="E31" s="59"/>
      <c r="F31" s="59"/>
      <c r="G31" s="61"/>
      <c r="H31" s="32"/>
      <c r="I31" s="32"/>
      <c r="J31" s="33"/>
      <c r="K31" s="32"/>
      <c r="L31" s="34"/>
      <c r="M31" s="32"/>
      <c r="N31" s="33"/>
      <c r="O31" s="34"/>
    </row>
    <row r="32" spans="2:16">
      <c r="B32" s="20"/>
      <c r="C32" s="59"/>
      <c r="D32" s="59"/>
      <c r="E32" s="59"/>
      <c r="F32" s="59"/>
      <c r="G32" s="61"/>
      <c r="H32" s="32"/>
      <c r="I32" s="32"/>
      <c r="J32" s="33"/>
      <c r="K32" s="32"/>
      <c r="L32" s="34"/>
      <c r="M32" s="32"/>
      <c r="N32" s="33"/>
      <c r="O32" s="34"/>
    </row>
    <row r="33" spans="2:20">
      <c r="B33" s="20"/>
      <c r="C33" s="59"/>
      <c r="D33" s="59"/>
      <c r="E33" s="59"/>
      <c r="F33" s="59"/>
      <c r="G33" s="61"/>
      <c r="H33" s="32"/>
      <c r="I33" s="32"/>
      <c r="J33" s="33"/>
      <c r="K33" s="32"/>
      <c r="L33" s="34"/>
      <c r="M33" s="32"/>
      <c r="N33" s="33"/>
      <c r="O33" s="34"/>
    </row>
    <row r="34" spans="2:20" ht="16.5" customHeight="1">
      <c r="B34" s="20"/>
      <c r="C34" s="59"/>
      <c r="D34" s="59"/>
      <c r="E34" s="59"/>
      <c r="F34" s="59"/>
      <c r="G34" s="61"/>
      <c r="H34" s="32"/>
      <c r="I34" s="32"/>
      <c r="J34" s="33"/>
      <c r="K34" s="32"/>
      <c r="L34" s="34"/>
      <c r="M34" s="32"/>
      <c r="N34" s="33"/>
      <c r="O34" s="34"/>
    </row>
    <row r="35" spans="2:20" ht="16.5" customHeight="1">
      <c r="B35" s="20"/>
      <c r="C35" s="59"/>
      <c r="D35" s="59"/>
      <c r="E35" s="59"/>
      <c r="F35" s="59"/>
      <c r="G35" s="61"/>
      <c r="H35" s="32"/>
      <c r="I35" s="35"/>
      <c r="J35" s="33"/>
      <c r="K35" s="32"/>
      <c r="L35" s="34"/>
      <c r="M35" s="32"/>
      <c r="N35" s="33"/>
      <c r="O35" s="34"/>
    </row>
    <row r="36" spans="2:20">
      <c r="B36" s="20"/>
      <c r="C36" s="59"/>
      <c r="D36" s="59"/>
      <c r="E36" s="59"/>
      <c r="F36" s="59"/>
      <c r="G36" s="61"/>
      <c r="H36" s="32"/>
      <c r="I36" s="32"/>
      <c r="J36" s="33"/>
      <c r="K36" s="32"/>
      <c r="L36" s="34"/>
      <c r="M36" s="32"/>
      <c r="N36" s="33" t="s">
        <v>9</v>
      </c>
      <c r="O36" s="34"/>
    </row>
    <row r="37" spans="2:20">
      <c r="B37" s="20"/>
      <c r="C37" s="59"/>
      <c r="D37" s="59"/>
      <c r="E37" s="59"/>
      <c r="F37" s="59"/>
      <c r="G37" s="61"/>
      <c r="H37" s="32"/>
      <c r="I37" s="32"/>
      <c r="J37" s="33"/>
      <c r="K37" s="32"/>
      <c r="L37" s="34">
        <v>6</v>
      </c>
      <c r="M37" s="32"/>
      <c r="N37" s="33"/>
      <c r="O37" s="34">
        <v>6</v>
      </c>
    </row>
    <row r="38" spans="2:20">
      <c r="B38" s="20"/>
      <c r="C38" s="59"/>
      <c r="D38" s="59"/>
      <c r="E38" s="59"/>
      <c r="F38" s="59"/>
      <c r="G38" s="61"/>
      <c r="H38" s="32"/>
      <c r="I38" s="32"/>
      <c r="J38" s="33"/>
      <c r="K38" s="32"/>
      <c r="L38" s="34">
        <v>40</v>
      </c>
      <c r="M38" s="32"/>
      <c r="N38" s="33" t="s">
        <v>9</v>
      </c>
      <c r="O38" s="34"/>
      <c r="S38" s="38"/>
      <c r="T38" s="38"/>
    </row>
    <row r="39" spans="2:20">
      <c r="B39" s="20"/>
      <c r="C39" s="59"/>
      <c r="D39" s="59"/>
      <c r="E39" s="59"/>
      <c r="F39" s="59"/>
      <c r="G39" s="61"/>
      <c r="H39" s="21"/>
      <c r="I39" s="21"/>
      <c r="J39" s="17"/>
      <c r="K39" s="21"/>
      <c r="L39" s="26"/>
      <c r="M39" s="21"/>
      <c r="N39" s="17"/>
      <c r="O39" s="26"/>
    </row>
    <row r="40" spans="2:20">
      <c r="B40" s="20"/>
      <c r="C40" s="59"/>
      <c r="D40" s="59"/>
      <c r="E40" s="59"/>
      <c r="F40" s="59"/>
      <c r="G40" s="61"/>
      <c r="H40" s="21"/>
      <c r="I40" s="21"/>
      <c r="J40" s="17"/>
      <c r="K40" s="21"/>
      <c r="L40" s="26"/>
      <c r="M40" s="21"/>
      <c r="N40" s="17"/>
      <c r="O40" s="26"/>
    </row>
    <row r="41" spans="2:20">
      <c r="B41" s="20"/>
      <c r="C41" s="59"/>
      <c r="D41" s="59"/>
      <c r="E41" s="59"/>
      <c r="F41" s="59"/>
      <c r="G41" s="61"/>
      <c r="H41" s="21"/>
      <c r="I41" s="21"/>
      <c r="J41" s="17"/>
      <c r="K41" s="21"/>
      <c r="L41" s="26"/>
      <c r="M41" s="21"/>
      <c r="N41" s="17"/>
      <c r="O41" s="26"/>
    </row>
    <row r="42" spans="2:20">
      <c r="B42" s="20"/>
      <c r="C42" s="59"/>
      <c r="D42" s="59"/>
      <c r="E42" s="59"/>
      <c r="F42" s="59"/>
      <c r="G42" s="61"/>
      <c r="H42" s="21"/>
      <c r="I42" s="21"/>
      <c r="J42" s="17"/>
      <c r="K42" s="21"/>
      <c r="L42" s="26"/>
      <c r="M42" s="21"/>
      <c r="N42" s="17"/>
      <c r="O42" s="26"/>
    </row>
    <row r="43" spans="2:20">
      <c r="B43" s="20"/>
      <c r="C43" s="59"/>
      <c r="D43" s="59"/>
      <c r="E43" s="59"/>
      <c r="F43" s="59"/>
      <c r="G43" s="61"/>
      <c r="H43" s="21"/>
      <c r="I43" s="21"/>
      <c r="J43" s="17"/>
      <c r="K43" s="21"/>
      <c r="L43" s="26"/>
      <c r="M43" s="21"/>
      <c r="N43" s="17"/>
      <c r="O43" s="26"/>
    </row>
    <row r="44" spans="2:20">
      <c r="B44" s="20"/>
      <c r="C44" s="59"/>
      <c r="D44" s="59"/>
      <c r="E44" s="59"/>
      <c r="F44" s="59"/>
      <c r="G44" s="61"/>
      <c r="H44" s="21"/>
      <c r="I44" s="21"/>
      <c r="J44" s="17"/>
      <c r="K44" s="21"/>
      <c r="L44" s="26"/>
      <c r="M44" s="21"/>
      <c r="N44" s="17"/>
      <c r="O44" s="26"/>
    </row>
    <row r="45" spans="2:20">
      <c r="B45" s="20"/>
      <c r="C45" s="59"/>
      <c r="D45" s="59"/>
      <c r="E45" s="59"/>
      <c r="F45" s="59"/>
      <c r="G45" s="61"/>
      <c r="H45" s="21"/>
      <c r="I45" s="21"/>
      <c r="J45" s="17"/>
      <c r="K45" s="21"/>
      <c r="L45" s="26"/>
      <c r="M45" s="21"/>
      <c r="N45" s="17"/>
      <c r="O45" s="26"/>
    </row>
    <row r="46" spans="2:20">
      <c r="B46" s="20"/>
      <c r="C46" s="60"/>
      <c r="D46" s="60"/>
      <c r="E46" s="60"/>
      <c r="F46" s="60"/>
      <c r="G46" s="62"/>
      <c r="H46" s="21"/>
      <c r="I46" s="21"/>
      <c r="J46" s="17"/>
      <c r="K46" s="21"/>
      <c r="L46" s="26"/>
      <c r="M46" s="21"/>
      <c r="N46" s="17"/>
      <c r="O46" s="26"/>
    </row>
    <row r="47" spans="2:20">
      <c r="B47" s="20"/>
      <c r="C47" s="60"/>
      <c r="D47" s="60"/>
      <c r="E47" s="60"/>
      <c r="F47" s="60"/>
      <c r="G47" s="62"/>
      <c r="H47" s="21"/>
      <c r="I47" s="21"/>
      <c r="J47" s="17"/>
      <c r="K47" s="21"/>
      <c r="L47" s="26"/>
      <c r="M47" s="21"/>
      <c r="N47" s="17"/>
      <c r="O47" s="26"/>
    </row>
    <row r="48" spans="2:20">
      <c r="B48" s="20"/>
      <c r="C48" s="60"/>
      <c r="D48" s="60"/>
      <c r="E48" s="60"/>
      <c r="F48" s="60"/>
      <c r="G48" s="62"/>
      <c r="H48" s="21"/>
      <c r="I48" s="21"/>
      <c r="J48" s="17"/>
      <c r="K48" s="21"/>
      <c r="L48" s="26"/>
      <c r="M48" s="21"/>
      <c r="N48" s="17"/>
      <c r="O48" s="26"/>
    </row>
    <row r="49" spans="2:15">
      <c r="B49" s="20"/>
      <c r="C49" s="60"/>
      <c r="D49" s="60"/>
      <c r="E49" s="60"/>
      <c r="F49" s="60"/>
      <c r="G49" s="62"/>
      <c r="H49" s="21"/>
      <c r="I49" s="21"/>
      <c r="J49" s="17"/>
      <c r="K49" s="21"/>
      <c r="L49" s="26"/>
      <c r="M49" s="21"/>
      <c r="N49" s="17"/>
      <c r="O49" s="26"/>
    </row>
    <row r="50" spans="2:15">
      <c r="C50" s="3"/>
      <c r="D50" s="3"/>
      <c r="E50" s="3"/>
      <c r="F50" s="3"/>
      <c r="G50" s="30"/>
    </row>
    <row r="51" spans="2:15">
      <c r="C51" s="3"/>
      <c r="D51" s="3"/>
      <c r="E51" s="3"/>
      <c r="F51" s="3"/>
      <c r="G51" s="30"/>
    </row>
    <row r="52" spans="2:15">
      <c r="C52" s="3"/>
      <c r="D52" s="3"/>
      <c r="E52" s="3"/>
      <c r="F52" s="3"/>
      <c r="G52" s="30"/>
    </row>
    <row r="53" spans="2:15">
      <c r="C53" s="3"/>
      <c r="D53" s="3"/>
      <c r="E53" s="3"/>
      <c r="F53" s="3"/>
      <c r="G53" s="30"/>
    </row>
    <row r="54" spans="2:15">
      <c r="C54" s="3"/>
      <c r="D54" s="3"/>
      <c r="E54" s="3"/>
      <c r="F54" s="3"/>
      <c r="G54" s="30"/>
    </row>
    <row r="55" spans="2:15">
      <c r="C55" s="3"/>
      <c r="D55" s="3"/>
      <c r="E55" s="3"/>
      <c r="F55" s="3"/>
      <c r="G55" s="30"/>
    </row>
    <row r="56" spans="2:15">
      <c r="C56" s="3"/>
      <c r="D56" s="3"/>
      <c r="E56" s="3"/>
      <c r="F56" s="3"/>
      <c r="G56" s="30"/>
    </row>
    <row r="57" spans="2:15">
      <c r="C57" s="3"/>
      <c r="D57" s="3"/>
      <c r="E57" s="3"/>
      <c r="F57" s="3"/>
      <c r="G57" s="30"/>
    </row>
    <row r="58" spans="2:15">
      <c r="C58" s="3"/>
      <c r="D58" s="3"/>
      <c r="E58" s="3"/>
      <c r="F58" s="3"/>
      <c r="G58" s="30"/>
    </row>
    <row r="59" spans="2:15">
      <c r="C59" s="3"/>
      <c r="D59" s="3"/>
      <c r="E59" s="3"/>
      <c r="F59" s="3"/>
      <c r="G59" s="30"/>
    </row>
    <row r="60" spans="2:15">
      <c r="C60" s="3"/>
      <c r="D60" s="3"/>
      <c r="E60" s="3"/>
      <c r="F60" s="3"/>
      <c r="G60" s="30"/>
    </row>
    <row r="61" spans="2:15">
      <c r="C61" s="3"/>
      <c r="D61" s="3"/>
      <c r="E61" s="3"/>
      <c r="F61" s="3"/>
      <c r="G61" s="30"/>
    </row>
    <row r="62" spans="2:15">
      <c r="C62" s="3"/>
      <c r="D62" s="3"/>
      <c r="E62" s="3"/>
      <c r="F62" s="3"/>
      <c r="G62" s="30"/>
    </row>
    <row r="63" spans="2:15">
      <c r="C63" s="3"/>
      <c r="D63" s="3"/>
      <c r="E63" s="3"/>
      <c r="F63" s="3"/>
      <c r="G63" s="30"/>
    </row>
    <row r="64" spans="2:15">
      <c r="C64" s="3"/>
      <c r="D64" s="3"/>
      <c r="E64" s="3"/>
      <c r="F64" s="3"/>
      <c r="G64" s="30"/>
    </row>
    <row r="65" spans="3:7">
      <c r="C65" s="3"/>
      <c r="D65" s="3"/>
      <c r="E65" s="3"/>
      <c r="F65" s="3"/>
      <c r="G65" s="30"/>
    </row>
    <row r="66" spans="3:7">
      <c r="C66" s="3"/>
      <c r="D66" s="3"/>
      <c r="E66" s="3"/>
      <c r="F66" s="3"/>
      <c r="G66" s="30"/>
    </row>
    <row r="67" spans="3:7">
      <c r="C67" s="3"/>
      <c r="D67" s="3"/>
      <c r="E67" s="3"/>
      <c r="F67" s="3"/>
      <c r="G67" s="30"/>
    </row>
    <row r="68" spans="3:7">
      <c r="C68" s="3"/>
      <c r="D68" s="3"/>
      <c r="E68" s="3"/>
      <c r="F68" s="3"/>
      <c r="G68" s="30"/>
    </row>
    <row r="69" spans="3:7">
      <c r="C69" s="3"/>
      <c r="D69" s="3"/>
      <c r="E69" s="3"/>
      <c r="F69" s="3"/>
      <c r="G69" s="30"/>
    </row>
    <row r="70" spans="3:7">
      <c r="C70" s="3"/>
      <c r="D70" s="3"/>
      <c r="E70" s="3"/>
      <c r="F70" s="3"/>
      <c r="G70" s="30"/>
    </row>
    <row r="71" spans="3:7">
      <c r="C71" s="3"/>
      <c r="D71" s="3"/>
      <c r="E71" s="3"/>
      <c r="F71" s="3"/>
      <c r="G71" s="30"/>
    </row>
    <row r="72" spans="3:7">
      <c r="C72" s="3"/>
      <c r="D72" s="3"/>
      <c r="E72" s="3"/>
      <c r="F72" s="3"/>
      <c r="G72" s="30"/>
    </row>
    <row r="73" spans="3:7">
      <c r="C73" s="3"/>
      <c r="D73" s="3"/>
      <c r="E73" s="3"/>
      <c r="F73" s="3"/>
      <c r="G73" s="30"/>
    </row>
    <row r="74" spans="3:7">
      <c r="C74" s="3"/>
      <c r="D74" s="3"/>
      <c r="E74" s="3"/>
      <c r="F74" s="3"/>
      <c r="G74" s="30"/>
    </row>
    <row r="75" spans="3:7">
      <c r="C75" s="3"/>
      <c r="D75" s="3"/>
      <c r="E75" s="3"/>
      <c r="F75" s="3"/>
      <c r="G75" s="30"/>
    </row>
    <row r="76" spans="3:7">
      <c r="C76" s="3"/>
      <c r="D76" s="3"/>
      <c r="E76" s="3"/>
      <c r="F76" s="3"/>
      <c r="G76" s="30"/>
    </row>
    <row r="77" spans="3:7">
      <c r="C77" s="3"/>
      <c r="D77" s="3"/>
      <c r="E77" s="3"/>
      <c r="F77" s="3"/>
      <c r="G77" s="30"/>
    </row>
    <row r="78" spans="3:7">
      <c r="C78" s="3"/>
      <c r="D78" s="3"/>
      <c r="E78" s="3"/>
      <c r="F78" s="3"/>
      <c r="G78" s="30"/>
    </row>
    <row r="79" spans="3:7">
      <c r="C79" s="3"/>
      <c r="D79" s="3"/>
      <c r="E79" s="3"/>
      <c r="F79" s="3"/>
      <c r="G79" s="30"/>
    </row>
    <row r="80" spans="3:7">
      <c r="C80" s="3"/>
      <c r="D80" s="3"/>
      <c r="E80" s="3"/>
      <c r="F80" s="3"/>
      <c r="G80" s="30"/>
    </row>
    <row r="81" spans="3:7">
      <c r="C81" s="3"/>
      <c r="D81" s="3"/>
      <c r="E81" s="3"/>
      <c r="F81" s="3"/>
      <c r="G81" s="30"/>
    </row>
    <row r="82" spans="3:7">
      <c r="C82" s="3"/>
      <c r="D82" s="3"/>
      <c r="E82" s="3"/>
      <c r="F82" s="3"/>
      <c r="G82" s="30"/>
    </row>
    <row r="83" spans="3:7">
      <c r="C83" s="3"/>
      <c r="D83" s="3"/>
      <c r="E83" s="3"/>
      <c r="F83" s="3"/>
      <c r="G83" s="30"/>
    </row>
    <row r="84" spans="3:7">
      <c r="C84" s="3"/>
      <c r="D84" s="3"/>
      <c r="E84" s="3"/>
      <c r="F84" s="3"/>
      <c r="G84" s="30"/>
    </row>
    <row r="85" spans="3:7">
      <c r="G85" s="30"/>
    </row>
    <row r="86" spans="3:7">
      <c r="G86" s="30"/>
    </row>
    <row r="87" spans="3:7">
      <c r="G87" s="30"/>
    </row>
    <row r="88" spans="3:7">
      <c r="G88" s="30"/>
    </row>
    <row r="89" spans="3:7">
      <c r="G89" s="30"/>
    </row>
    <row r="90" spans="3:7">
      <c r="G90" s="30"/>
    </row>
    <row r="91" spans="3:7">
      <c r="G91" s="30"/>
    </row>
    <row r="92" spans="3:7">
      <c r="G92" s="30"/>
    </row>
    <row r="93" spans="3:7">
      <c r="G93" s="30"/>
    </row>
    <row r="94" spans="3:7">
      <c r="G94" s="30"/>
    </row>
    <row r="95" spans="3:7">
      <c r="G95" s="30"/>
    </row>
    <row r="96" spans="3:7">
      <c r="G96" s="30"/>
    </row>
    <row r="97" spans="7:7">
      <c r="G97" s="30"/>
    </row>
    <row r="98" spans="7:7">
      <c r="G98" s="30"/>
    </row>
    <row r="99" spans="7:7">
      <c r="G99" s="30"/>
    </row>
    <row r="100" spans="7:7">
      <c r="G100" s="30"/>
    </row>
    <row r="101" spans="7:7">
      <c r="G101" s="30"/>
    </row>
    <row r="102" spans="7:7">
      <c r="G102" s="30"/>
    </row>
    <row r="103" spans="7:7">
      <c r="G103" s="30"/>
    </row>
    <row r="104" spans="7:7">
      <c r="G104" s="30"/>
    </row>
    <row r="105" spans="7:7">
      <c r="G105" s="30"/>
    </row>
    <row r="106" spans="7:7">
      <c r="G106" s="30"/>
    </row>
    <row r="107" spans="7:7">
      <c r="G107" s="30"/>
    </row>
    <row r="108" spans="7:7">
      <c r="G108" s="30"/>
    </row>
    <row r="109" spans="7:7">
      <c r="G109" s="30"/>
    </row>
    <row r="110" spans="7:7">
      <c r="G110" s="30"/>
    </row>
    <row r="111" spans="7:7">
      <c r="G111" s="30"/>
    </row>
    <row r="112" spans="7:7">
      <c r="G112" s="30"/>
    </row>
    <row r="113" spans="7:7">
      <c r="G113" s="30"/>
    </row>
    <row r="114" spans="7:7">
      <c r="G114" s="30"/>
    </row>
    <row r="115" spans="7:7">
      <c r="G115" s="30"/>
    </row>
    <row r="116" spans="7:7">
      <c r="G116" s="30"/>
    </row>
    <row r="117" spans="7:7">
      <c r="G117" s="30"/>
    </row>
    <row r="118" spans="7:7">
      <c r="G118" s="30"/>
    </row>
    <row r="119" spans="7:7">
      <c r="G119" s="30"/>
    </row>
    <row r="120" spans="7:7">
      <c r="G120" s="30"/>
    </row>
    <row r="121" spans="7:7">
      <c r="G121" s="30"/>
    </row>
    <row r="122" spans="7:7">
      <c r="G122" s="30"/>
    </row>
    <row r="123" spans="7:7">
      <c r="G123" s="30"/>
    </row>
    <row r="124" spans="7:7">
      <c r="G124" s="30"/>
    </row>
    <row r="125" spans="7:7">
      <c r="G125" s="30"/>
    </row>
    <row r="126" spans="7:7">
      <c r="G126" s="30"/>
    </row>
    <row r="127" spans="7:7">
      <c r="G127" s="30"/>
    </row>
    <row r="128" spans="7:7">
      <c r="G128" s="30"/>
    </row>
    <row r="129" spans="7:7">
      <c r="G129" s="30"/>
    </row>
    <row r="130" spans="7:7">
      <c r="G130" s="30"/>
    </row>
    <row r="131" spans="7:7">
      <c r="G131" s="30"/>
    </row>
    <row r="132" spans="7:7">
      <c r="G132" s="30"/>
    </row>
    <row r="133" spans="7:7">
      <c r="G133" s="30"/>
    </row>
    <row r="134" spans="7:7">
      <c r="G134" s="30"/>
    </row>
    <row r="135" spans="7:7">
      <c r="G135" s="30"/>
    </row>
    <row r="136" spans="7:7">
      <c r="G136" s="30"/>
    </row>
    <row r="137" spans="7:7">
      <c r="G137" s="30"/>
    </row>
    <row r="138" spans="7:7">
      <c r="G138" s="30"/>
    </row>
    <row r="139" spans="7:7">
      <c r="G139" s="30"/>
    </row>
    <row r="140" spans="7:7">
      <c r="G140" s="30"/>
    </row>
    <row r="141" spans="7:7">
      <c r="G141" s="30"/>
    </row>
    <row r="142" spans="7:7">
      <c r="G142" s="30"/>
    </row>
    <row r="143" spans="7:7">
      <c r="G143" s="30"/>
    </row>
    <row r="144" spans="7:7">
      <c r="G144" s="28"/>
    </row>
    <row r="145" spans="7:7">
      <c r="G145" s="28"/>
    </row>
    <row r="146" spans="7:7">
      <c r="G146" s="28"/>
    </row>
    <row r="147" spans="7:7">
      <c r="G147" s="28"/>
    </row>
    <row r="148" spans="7:7">
      <c r="G148" s="28"/>
    </row>
    <row r="149" spans="7:7">
      <c r="G149" s="28"/>
    </row>
    <row r="150" spans="7:7">
      <c r="G150" s="28"/>
    </row>
    <row r="151" spans="7:7">
      <c r="G151" s="28"/>
    </row>
    <row r="152" spans="7:7">
      <c r="G152" s="28"/>
    </row>
    <row r="153" spans="7:7">
      <c r="G153" s="28"/>
    </row>
    <row r="154" spans="7:7">
      <c r="G154" s="28"/>
    </row>
    <row r="155" spans="7:7">
      <c r="G155" s="28"/>
    </row>
    <row r="156" spans="7:7">
      <c r="G156" s="28"/>
    </row>
    <row r="157" spans="7:7">
      <c r="G157" s="28"/>
    </row>
    <row r="158" spans="7:7">
      <c r="G158" s="28"/>
    </row>
    <row r="159" spans="7:7">
      <c r="G159" s="28"/>
    </row>
    <row r="160" spans="7:7">
      <c r="G160" s="28"/>
    </row>
    <row r="161" spans="7:7">
      <c r="G161" s="28"/>
    </row>
    <row r="162" spans="7:7">
      <c r="G162" s="28"/>
    </row>
    <row r="163" spans="7:7">
      <c r="G163" s="28"/>
    </row>
    <row r="164" spans="7:7">
      <c r="G164" s="28"/>
    </row>
    <row r="165" spans="7:7">
      <c r="G165" s="28"/>
    </row>
    <row r="166" spans="7:7">
      <c r="G166" s="28"/>
    </row>
    <row r="167" spans="7:7">
      <c r="G167" s="28"/>
    </row>
    <row r="168" spans="7:7">
      <c r="G168" s="28"/>
    </row>
    <row r="169" spans="7:7">
      <c r="G169" s="28"/>
    </row>
    <row r="170" spans="7:7">
      <c r="G170" s="28"/>
    </row>
    <row r="171" spans="7:7">
      <c r="G171" s="28"/>
    </row>
    <row r="172" spans="7:7">
      <c r="G172" s="28"/>
    </row>
    <row r="173" spans="7:7">
      <c r="G173" s="28"/>
    </row>
    <row r="174" spans="7:7">
      <c r="G174" s="28"/>
    </row>
    <row r="175" spans="7:7">
      <c r="G175" s="28"/>
    </row>
    <row r="176" spans="7:7">
      <c r="G176" s="28"/>
    </row>
    <row r="177" spans="7:7">
      <c r="G177" s="28"/>
    </row>
    <row r="178" spans="7:7">
      <c r="G178" s="28"/>
    </row>
    <row r="179" spans="7:7">
      <c r="G179" s="28"/>
    </row>
    <row r="180" spans="7:7">
      <c r="G180" s="28"/>
    </row>
    <row r="181" spans="7:7">
      <c r="G181" s="28"/>
    </row>
    <row r="182" spans="7:7">
      <c r="G182" s="28"/>
    </row>
    <row r="183" spans="7:7">
      <c r="G183" s="28"/>
    </row>
    <row r="184" spans="7:7">
      <c r="G184" s="28"/>
    </row>
    <row r="185" spans="7:7">
      <c r="G185" s="28"/>
    </row>
    <row r="186" spans="7:7">
      <c r="G186" s="28"/>
    </row>
    <row r="187" spans="7:7">
      <c r="G187" s="28"/>
    </row>
    <row r="188" spans="7:7">
      <c r="G188" s="28"/>
    </row>
    <row r="189" spans="7:7">
      <c r="G189" s="28"/>
    </row>
    <row r="190" spans="7:7">
      <c r="G190" s="28"/>
    </row>
    <row r="191" spans="7:7">
      <c r="G191" s="28"/>
    </row>
    <row r="192" spans="7:7">
      <c r="G192" s="28"/>
    </row>
    <row r="193" spans="7:7">
      <c r="G193" s="28"/>
    </row>
    <row r="194" spans="7:7">
      <c r="G194" s="28"/>
    </row>
    <row r="195" spans="7:7">
      <c r="G195" s="28"/>
    </row>
    <row r="196" spans="7:7">
      <c r="G196" s="28"/>
    </row>
    <row r="197" spans="7:7">
      <c r="G197" s="28"/>
    </row>
    <row r="198" spans="7:7">
      <c r="G198" s="28"/>
    </row>
    <row r="199" spans="7:7">
      <c r="G199" s="28"/>
    </row>
    <row r="200" spans="7:7">
      <c r="G200" s="28"/>
    </row>
    <row r="201" spans="7:7">
      <c r="G201" s="28"/>
    </row>
    <row r="202" spans="7:7">
      <c r="G202" s="28"/>
    </row>
    <row r="203" spans="7:7">
      <c r="G203" s="28"/>
    </row>
    <row r="204" spans="7:7">
      <c r="G204" s="28"/>
    </row>
    <row r="205" spans="7:7">
      <c r="G205" s="28"/>
    </row>
    <row r="206" spans="7:7">
      <c r="G206" s="28"/>
    </row>
    <row r="207" spans="7:7">
      <c r="G207" s="28"/>
    </row>
    <row r="208" spans="7:7">
      <c r="G208" s="28"/>
    </row>
    <row r="209" spans="7:7">
      <c r="G209" s="28"/>
    </row>
    <row r="210" spans="7:7">
      <c r="G210" s="28"/>
    </row>
    <row r="211" spans="7:7">
      <c r="G211" s="28"/>
    </row>
    <row r="212" spans="7:7">
      <c r="G212" s="28"/>
    </row>
    <row r="213" spans="7:7">
      <c r="G213" s="28"/>
    </row>
    <row r="214" spans="7:7">
      <c r="G214" s="28"/>
    </row>
    <row r="215" spans="7:7">
      <c r="G215" s="28"/>
    </row>
    <row r="216" spans="7:7">
      <c r="G216" s="28"/>
    </row>
    <row r="217" spans="7:7">
      <c r="G217" s="28"/>
    </row>
    <row r="218" spans="7:7">
      <c r="G218" s="28"/>
    </row>
    <row r="219" spans="7:7">
      <c r="G219" s="28"/>
    </row>
    <row r="220" spans="7:7">
      <c r="G220" s="28"/>
    </row>
    <row r="221" spans="7:7">
      <c r="G221" s="28"/>
    </row>
    <row r="222" spans="7:7">
      <c r="G222" s="28"/>
    </row>
    <row r="223" spans="7:7">
      <c r="G223" s="28"/>
    </row>
    <row r="224" spans="7:7">
      <c r="G224" s="28"/>
    </row>
    <row r="225" spans="7:7">
      <c r="G225" s="28"/>
    </row>
    <row r="226" spans="7:7">
      <c r="G226" s="28"/>
    </row>
    <row r="227" spans="7:7">
      <c r="G227" s="28"/>
    </row>
    <row r="228" spans="7:7">
      <c r="G228" s="28"/>
    </row>
    <row r="229" spans="7:7">
      <c r="G229" s="28"/>
    </row>
    <row r="230" spans="7:7">
      <c r="G230" s="28"/>
    </row>
    <row r="231" spans="7:7">
      <c r="G231" s="28"/>
    </row>
    <row r="232" spans="7:7">
      <c r="G232" s="28"/>
    </row>
    <row r="233" spans="7:7">
      <c r="G233" s="28"/>
    </row>
    <row r="234" spans="7:7">
      <c r="G234" s="28"/>
    </row>
    <row r="235" spans="7:7">
      <c r="G235" s="28"/>
    </row>
    <row r="236" spans="7:7">
      <c r="G236" s="28"/>
    </row>
    <row r="237" spans="7:7">
      <c r="G237" s="28"/>
    </row>
    <row r="238" spans="7:7">
      <c r="G238" s="28"/>
    </row>
    <row r="239" spans="7:7">
      <c r="G239" s="28"/>
    </row>
    <row r="240" spans="7:7">
      <c r="G240" s="28"/>
    </row>
    <row r="241" spans="7:7">
      <c r="G241" s="28"/>
    </row>
    <row r="242" spans="7:7">
      <c r="G242" s="28"/>
    </row>
    <row r="243" spans="7:7">
      <c r="G243" s="28"/>
    </row>
    <row r="244" spans="7:7">
      <c r="G244" s="28"/>
    </row>
    <row r="245" spans="7:7">
      <c r="G245" s="28"/>
    </row>
    <row r="246" spans="7:7">
      <c r="G246" s="28"/>
    </row>
    <row r="247" spans="7:7">
      <c r="G247" s="28"/>
    </row>
    <row r="248" spans="7:7">
      <c r="G248" s="28"/>
    </row>
    <row r="249" spans="7:7">
      <c r="G249" s="28"/>
    </row>
    <row r="250" spans="7:7">
      <c r="G250" s="28"/>
    </row>
    <row r="251" spans="7:7">
      <c r="G251" s="28"/>
    </row>
    <row r="252" spans="7:7">
      <c r="G252" s="28"/>
    </row>
    <row r="253" spans="7:7">
      <c r="G253" s="28"/>
    </row>
    <row r="254" spans="7:7">
      <c r="G254" s="28"/>
    </row>
    <row r="255" spans="7:7">
      <c r="G255" s="28"/>
    </row>
    <row r="256" spans="7:7">
      <c r="G256" s="28"/>
    </row>
    <row r="257" spans="7:7">
      <c r="G257" s="28"/>
    </row>
    <row r="258" spans="7:7">
      <c r="G258" s="28"/>
    </row>
  </sheetData>
  <sheetProtection algorithmName="SHA-512" hashValue="nFuAyoRDWCmRBB2TItqP5L4Xwtid6CodFljYm/HEBptLXo/wsE+x52+qq7trB/IA9JT79uB1HEHXzra6gNBmwg==" saltValue="u6/v8adAUPBxwc3TLznSpw==" spinCount="100000" sheet="1" objects="1" scenarios="1"/>
  <protectedRanges>
    <protectedRange sqref="U5 S5" name="Område2"/>
    <protectedRange sqref="T5:W7" name="Område4"/>
    <protectedRange sqref="B29:O73" name="Område3"/>
  </protectedRanges>
  <mergeCells count="16">
    <mergeCell ref="T6:W6"/>
    <mergeCell ref="T7:W7"/>
    <mergeCell ref="Q5:S5"/>
    <mergeCell ref="B2:G2"/>
    <mergeCell ref="H27:I27"/>
    <mergeCell ref="J27:L27"/>
    <mergeCell ref="M27:O27"/>
    <mergeCell ref="C23:C26"/>
    <mergeCell ref="D23:D26"/>
    <mergeCell ref="E23:E26"/>
    <mergeCell ref="F23:F26"/>
    <mergeCell ref="G23:G26"/>
    <mergeCell ref="H26:O26"/>
    <mergeCell ref="F4:H5"/>
    <mergeCell ref="Q6:S6"/>
    <mergeCell ref="Q7:S7"/>
  </mergeCells>
  <pageMargins left="0.23622047244094491" right="0.23622047244094491" top="7.0729166666666662E-2" bottom="0.74803149606299213" header="0.31496062992125984" footer="0.31496062992125984"/>
  <pageSetup paperSize="8" scale="89" fitToHeight="0" orientation="landscape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E3A16-9209-4C00-A5C8-D2B5038D9A98}">
  <sheetPr>
    <tabColor theme="5"/>
  </sheetPr>
  <dimension ref="B2:R66"/>
  <sheetViews>
    <sheetView showGridLines="0" topLeftCell="A22" zoomScale="80" zoomScaleNormal="80" workbookViewId="0">
      <selection activeCell="O57" sqref="O57:P62"/>
    </sheetView>
  </sheetViews>
  <sheetFormatPr defaultRowHeight="15.75"/>
  <cols>
    <col min="1" max="1" width="5.5703125" customWidth="1"/>
    <col min="2" max="2" width="29.7109375" style="39" customWidth="1"/>
    <col min="3" max="3" width="21.5703125" style="39" hidden="1" customWidth="1"/>
    <col min="4" max="4" width="28.5703125" style="39" customWidth="1"/>
    <col min="5" max="5" width="16.7109375" style="39" customWidth="1"/>
    <col min="6" max="6" width="2.140625" style="39" customWidth="1"/>
    <col min="7" max="7" width="94" style="39" customWidth="1"/>
    <col min="8" max="8" width="14.7109375" style="39" customWidth="1"/>
    <col min="9" max="9" width="2.140625" style="39" customWidth="1"/>
    <col min="10" max="10" width="15.42578125" style="39" hidden="1" customWidth="1"/>
    <col min="11" max="11" width="32.7109375" style="39" customWidth="1"/>
    <col min="12" max="12" width="20.85546875" style="39" hidden="1" customWidth="1"/>
    <col min="13" max="13" width="14.7109375" style="39" customWidth="1"/>
    <col min="14" max="14" width="2.7109375" style="39" customWidth="1"/>
    <col min="15" max="15" width="23.85546875" style="39" customWidth="1"/>
    <col min="16" max="16" width="25.7109375" style="39" customWidth="1"/>
    <col min="17" max="17" width="3.28515625" style="39" customWidth="1"/>
  </cols>
  <sheetData>
    <row r="2" spans="2:18" ht="60" customHeight="1">
      <c r="B2" s="58" t="s">
        <v>53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37"/>
      <c r="N2" s="37"/>
      <c r="O2" s="188" t="s">
        <v>92</v>
      </c>
      <c r="P2" s="128"/>
    </row>
    <row r="3" spans="2:18" ht="12" customHeight="1"/>
    <row r="4" spans="2:18" ht="20.100000000000001" customHeight="1">
      <c r="B4" s="53" t="s">
        <v>23</v>
      </c>
      <c r="C4" s="54"/>
      <c r="D4" s="54"/>
      <c r="E4" s="54"/>
      <c r="G4" s="486" t="s">
        <v>25</v>
      </c>
      <c r="H4" s="486"/>
      <c r="I4" s="51"/>
      <c r="J4" s="51"/>
      <c r="K4" s="487" t="s">
        <v>50</v>
      </c>
      <c r="L4" s="487"/>
      <c r="M4" s="487"/>
      <c r="O4" s="52"/>
      <c r="P4" s="52"/>
      <c r="R4" s="39"/>
    </row>
    <row r="5" spans="2:18" ht="20.100000000000001" customHeight="1">
      <c r="B5" s="53" t="s">
        <v>126</v>
      </c>
      <c r="C5" s="54"/>
      <c r="D5" s="54"/>
      <c r="E5" s="54"/>
      <c r="G5" s="486"/>
      <c r="H5" s="486"/>
      <c r="I5" s="51"/>
      <c r="J5" s="51"/>
      <c r="K5" s="487"/>
      <c r="L5" s="487"/>
      <c r="M5" s="487"/>
      <c r="O5" s="52" t="s">
        <v>54</v>
      </c>
      <c r="P5" s="52"/>
      <c r="R5" s="39"/>
    </row>
    <row r="6" spans="2:18" ht="20.100000000000001" customHeight="1">
      <c r="B6" s="53" t="s">
        <v>125</v>
      </c>
      <c r="C6" s="54"/>
      <c r="D6" s="54"/>
      <c r="E6" s="54"/>
      <c r="G6" s="486"/>
      <c r="H6" s="486"/>
      <c r="I6" s="51"/>
      <c r="J6" s="51"/>
      <c r="K6" s="487"/>
      <c r="L6" s="487"/>
      <c r="M6" s="487"/>
      <c r="O6" s="52" t="s">
        <v>121</v>
      </c>
      <c r="P6" s="52"/>
      <c r="R6" s="39"/>
    </row>
    <row r="7" spans="2:18" ht="20.100000000000001" customHeight="1">
      <c r="B7" s="53"/>
      <c r="C7" s="54"/>
      <c r="D7" s="54"/>
      <c r="E7" s="54"/>
      <c r="G7" s="57"/>
      <c r="H7" s="57"/>
      <c r="I7" s="51"/>
      <c r="J7" s="51"/>
      <c r="K7" s="300"/>
      <c r="L7" s="300"/>
      <c r="M7" s="300"/>
      <c r="O7" s="301" t="s">
        <v>122</v>
      </c>
      <c r="P7" s="52"/>
      <c r="R7" s="39"/>
    </row>
    <row r="8" spans="2:18" ht="6.95" customHeight="1">
      <c r="R8" s="39"/>
    </row>
    <row r="9" spans="2:18" ht="18">
      <c r="B9" s="483" t="s">
        <v>26</v>
      </c>
      <c r="C9" s="483"/>
      <c r="D9" s="483"/>
      <c r="E9" s="483"/>
      <c r="F9" s="40"/>
      <c r="G9" s="484" t="s">
        <v>64</v>
      </c>
      <c r="H9" s="484"/>
      <c r="I9" s="40"/>
      <c r="J9" s="66"/>
      <c r="K9" s="67" t="s">
        <v>140</v>
      </c>
      <c r="L9" s="67"/>
      <c r="M9" s="67"/>
      <c r="N9" s="40"/>
      <c r="O9" s="485" t="s">
        <v>28</v>
      </c>
      <c r="P9" s="485"/>
      <c r="Q9" s="40"/>
      <c r="R9" s="40"/>
    </row>
    <row r="10" spans="2:18" ht="18"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</row>
    <row r="11" spans="2:18">
      <c r="B11" s="41" t="s">
        <v>29</v>
      </c>
      <c r="C11" s="42"/>
      <c r="D11" s="42"/>
      <c r="E11" s="42"/>
      <c r="F11" s="42"/>
      <c r="G11" s="303" t="s">
        <v>127</v>
      </c>
      <c r="H11" s="294">
        <v>1</v>
      </c>
      <c r="I11" s="111"/>
      <c r="J11" s="449" t="s">
        <v>133</v>
      </c>
      <c r="K11" s="449"/>
      <c r="L11" s="449"/>
      <c r="M11" s="294">
        <v>1</v>
      </c>
      <c r="N11" s="111"/>
      <c r="O11" s="436" t="s">
        <v>31</v>
      </c>
      <c r="P11" s="437"/>
      <c r="Q11" s="42"/>
      <c r="R11" s="42"/>
    </row>
    <row r="12" spans="2:18">
      <c r="B12" s="41" t="s">
        <v>32</v>
      </c>
      <c r="C12" s="42"/>
      <c r="D12" s="42"/>
      <c r="E12" s="42"/>
      <c r="F12" s="42"/>
      <c r="G12" s="302" t="s">
        <v>138</v>
      </c>
      <c r="H12" s="295">
        <v>2</v>
      </c>
      <c r="I12" s="111"/>
      <c r="J12" s="450" t="s">
        <v>132</v>
      </c>
      <c r="K12" s="450"/>
      <c r="L12" s="450"/>
      <c r="M12" s="295">
        <v>2</v>
      </c>
      <c r="N12" s="111"/>
      <c r="O12" s="438" t="s">
        <v>34</v>
      </c>
      <c r="P12" s="439"/>
      <c r="Q12" s="42"/>
      <c r="R12" s="42"/>
    </row>
    <row r="13" spans="2:18">
      <c r="B13" s="41"/>
      <c r="C13" s="42"/>
      <c r="D13" s="42"/>
      <c r="E13" s="42"/>
      <c r="F13" s="42"/>
      <c r="G13" s="302" t="s">
        <v>130</v>
      </c>
      <c r="H13" s="296">
        <v>3</v>
      </c>
      <c r="I13" s="111"/>
      <c r="J13" s="450" t="s">
        <v>135</v>
      </c>
      <c r="K13" s="450"/>
      <c r="L13" s="450"/>
      <c r="M13" s="296">
        <v>3</v>
      </c>
      <c r="N13" s="111"/>
      <c r="O13" s="440" t="s">
        <v>36</v>
      </c>
      <c r="P13" s="441"/>
      <c r="Q13" s="42"/>
      <c r="R13" s="42"/>
    </row>
    <row r="14" spans="2:18">
      <c r="B14" s="41"/>
      <c r="C14" s="42"/>
      <c r="D14" s="42"/>
      <c r="E14" s="42"/>
      <c r="F14" s="42"/>
      <c r="G14" s="302" t="s">
        <v>128</v>
      </c>
      <c r="H14" s="297">
        <v>4</v>
      </c>
      <c r="I14" s="113"/>
      <c r="J14" s="450" t="s">
        <v>132</v>
      </c>
      <c r="K14" s="450"/>
      <c r="L14" s="450"/>
      <c r="M14" s="297">
        <v>4</v>
      </c>
      <c r="N14" s="113"/>
      <c r="O14" s="445" t="s">
        <v>38</v>
      </c>
      <c r="P14" s="446"/>
      <c r="Q14" s="42"/>
      <c r="R14" s="42"/>
    </row>
    <row r="15" spans="2:18">
      <c r="B15" s="41"/>
      <c r="C15" s="42"/>
      <c r="D15" s="42"/>
      <c r="E15" s="42"/>
      <c r="F15" s="42"/>
      <c r="G15" s="302" t="s">
        <v>129</v>
      </c>
      <c r="H15" s="112">
        <v>5</v>
      </c>
      <c r="I15" s="113"/>
      <c r="J15" s="450" t="s">
        <v>134</v>
      </c>
      <c r="K15" s="450"/>
      <c r="L15" s="450"/>
      <c r="M15" s="112">
        <v>5</v>
      </c>
      <c r="N15" s="113"/>
      <c r="O15" s="447" t="s">
        <v>41</v>
      </c>
      <c r="P15" s="448"/>
      <c r="Q15" s="42"/>
      <c r="R15" s="42"/>
    </row>
    <row r="16" spans="2:18" ht="15">
      <c r="B16" s="44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</row>
    <row r="17" spans="2:18" ht="35.1" customHeight="1">
      <c r="B17" s="64" t="s">
        <v>136</v>
      </c>
      <c r="C17" s="63" t="s">
        <v>42</v>
      </c>
      <c r="D17" s="63" t="s">
        <v>43</v>
      </c>
      <c r="E17" s="65" t="s">
        <v>139</v>
      </c>
      <c r="F17" s="55"/>
      <c r="G17" s="64" t="s">
        <v>43</v>
      </c>
      <c r="H17" s="63" t="s">
        <v>44</v>
      </c>
      <c r="I17" s="55"/>
      <c r="J17" s="65" t="s">
        <v>52</v>
      </c>
      <c r="K17" s="64" t="s">
        <v>43</v>
      </c>
      <c r="L17" s="63"/>
      <c r="M17" s="63" t="s">
        <v>44</v>
      </c>
      <c r="N17" s="43"/>
      <c r="O17" s="63" t="s">
        <v>58</v>
      </c>
      <c r="P17" s="63" t="s">
        <v>59</v>
      </c>
      <c r="Q17" s="43"/>
      <c r="R17" s="43"/>
    </row>
    <row r="18" spans="2:18">
      <c r="H18" s="43"/>
      <c r="I18" s="43"/>
      <c r="R18" s="39"/>
    </row>
    <row r="19" spans="2:18" ht="15.95" customHeight="1">
      <c r="B19" s="68"/>
      <c r="C19" s="69"/>
      <c r="D19" s="69"/>
      <c r="E19" s="70"/>
      <c r="F19" s="45"/>
      <c r="G19" s="69"/>
      <c r="H19" s="71"/>
      <c r="I19" s="45"/>
      <c r="J19" s="70"/>
      <c r="K19" s="69"/>
      <c r="L19" s="69"/>
      <c r="M19" s="71"/>
      <c r="N19" s="45"/>
      <c r="O19" s="71" t="str">
        <f>IF(M19&gt;0,H19*M19,"")</f>
        <v/>
      </c>
      <c r="P19" s="71"/>
      <c r="R19" s="39"/>
    </row>
    <row r="20" spans="2:18" ht="15.95" customHeight="1">
      <c r="B20" s="68"/>
      <c r="C20" s="69"/>
      <c r="D20" s="69"/>
      <c r="E20" s="70"/>
      <c r="F20" s="45"/>
      <c r="G20" s="69"/>
      <c r="H20" s="71"/>
      <c r="I20" s="45"/>
      <c r="J20" s="70"/>
      <c r="K20" s="69"/>
      <c r="L20" s="69"/>
      <c r="M20" s="71"/>
      <c r="N20" s="45"/>
      <c r="O20" s="71" t="str">
        <f t="shared" ref="O20:O55" si="0">IF(M20&gt;0,H20*M20,"")</f>
        <v/>
      </c>
      <c r="P20" s="71"/>
      <c r="R20" s="39"/>
    </row>
    <row r="21" spans="2:18" ht="15.95" customHeight="1">
      <c r="B21" s="68"/>
      <c r="C21" s="69"/>
      <c r="D21" s="69"/>
      <c r="E21" s="70"/>
      <c r="F21" s="45"/>
      <c r="G21" s="69"/>
      <c r="H21" s="71"/>
      <c r="I21" s="45"/>
      <c r="J21" s="70"/>
      <c r="K21" s="69"/>
      <c r="L21" s="69"/>
      <c r="M21" s="71"/>
      <c r="N21" s="45"/>
      <c r="O21" s="71" t="str">
        <f t="shared" si="0"/>
        <v/>
      </c>
      <c r="P21" s="71"/>
      <c r="R21" s="39"/>
    </row>
    <row r="22" spans="2:18" ht="15.95" customHeight="1">
      <c r="B22" s="68"/>
      <c r="C22" s="69"/>
      <c r="D22" s="69"/>
      <c r="E22" s="70"/>
      <c r="F22" s="45"/>
      <c r="G22" s="69"/>
      <c r="H22" s="71"/>
      <c r="I22" s="45"/>
      <c r="J22" s="70"/>
      <c r="K22" s="69"/>
      <c r="L22" s="69"/>
      <c r="M22" s="71"/>
      <c r="N22" s="45"/>
      <c r="O22" s="71" t="str">
        <f t="shared" si="0"/>
        <v/>
      </c>
      <c r="P22" s="71"/>
      <c r="R22" s="39"/>
    </row>
    <row r="23" spans="2:18" ht="15.95" customHeight="1">
      <c r="B23" s="68"/>
      <c r="C23" s="69"/>
      <c r="D23" s="69"/>
      <c r="E23" s="70"/>
      <c r="F23" s="45"/>
      <c r="G23" s="69"/>
      <c r="H23" s="71"/>
      <c r="I23" s="45"/>
      <c r="J23" s="70"/>
      <c r="K23" s="69"/>
      <c r="L23" s="69"/>
      <c r="M23" s="71"/>
      <c r="N23" s="45"/>
      <c r="O23" s="71" t="str">
        <f t="shared" si="0"/>
        <v/>
      </c>
      <c r="P23" s="71"/>
      <c r="R23" s="39"/>
    </row>
    <row r="24" spans="2:18" ht="15.95" customHeight="1">
      <c r="B24" s="68"/>
      <c r="C24" s="69"/>
      <c r="D24" s="69"/>
      <c r="E24" s="70"/>
      <c r="F24" s="45"/>
      <c r="G24" s="69"/>
      <c r="H24" s="71"/>
      <c r="I24" s="45"/>
      <c r="J24" s="70"/>
      <c r="K24" s="69"/>
      <c r="L24" s="69"/>
      <c r="M24" s="71"/>
      <c r="N24" s="45"/>
      <c r="O24" s="71" t="str">
        <f t="shared" si="0"/>
        <v/>
      </c>
      <c r="P24" s="71"/>
      <c r="R24" s="39"/>
    </row>
    <row r="25" spans="2:18" ht="15.95" customHeight="1">
      <c r="B25" s="68"/>
      <c r="C25" s="69"/>
      <c r="D25" s="69"/>
      <c r="E25" s="70"/>
      <c r="F25" s="45"/>
      <c r="G25" s="72"/>
      <c r="H25" s="71"/>
      <c r="I25" s="45"/>
      <c r="J25" s="70"/>
      <c r="K25" s="69"/>
      <c r="L25" s="72"/>
      <c r="M25" s="71"/>
      <c r="N25" s="45"/>
      <c r="O25" s="71" t="str">
        <f t="shared" si="0"/>
        <v/>
      </c>
      <c r="P25" s="71"/>
      <c r="R25" s="39"/>
    </row>
    <row r="26" spans="2:18" ht="15.95" customHeight="1">
      <c r="B26" s="68"/>
      <c r="C26" s="69"/>
      <c r="D26" s="69"/>
      <c r="E26" s="70"/>
      <c r="F26" s="45"/>
      <c r="G26" s="69"/>
      <c r="H26" s="71"/>
      <c r="I26" s="45"/>
      <c r="J26" s="70"/>
      <c r="K26" s="69"/>
      <c r="L26" s="72"/>
      <c r="M26" s="71"/>
      <c r="N26" s="45"/>
      <c r="O26" s="71" t="str">
        <f t="shared" si="0"/>
        <v/>
      </c>
      <c r="P26" s="71"/>
      <c r="R26" s="39"/>
    </row>
    <row r="27" spans="2:18" ht="15.95" customHeight="1">
      <c r="B27" s="68"/>
      <c r="C27" s="69"/>
      <c r="D27" s="69"/>
      <c r="E27" s="70"/>
      <c r="F27" s="45"/>
      <c r="G27" s="69"/>
      <c r="H27" s="71"/>
      <c r="I27" s="45"/>
      <c r="J27" s="70"/>
      <c r="K27" s="69"/>
      <c r="L27" s="69"/>
      <c r="M27" s="71"/>
      <c r="N27" s="45"/>
      <c r="O27" s="71" t="str">
        <f t="shared" si="0"/>
        <v/>
      </c>
      <c r="P27" s="71"/>
      <c r="R27" s="39"/>
    </row>
    <row r="28" spans="2:18" ht="15.95" customHeight="1">
      <c r="B28" s="68"/>
      <c r="C28" s="69"/>
      <c r="D28" s="69"/>
      <c r="E28" s="70"/>
      <c r="F28" s="45"/>
      <c r="G28" s="69"/>
      <c r="H28" s="71"/>
      <c r="I28" s="45"/>
      <c r="J28" s="70"/>
      <c r="K28" s="69"/>
      <c r="L28" s="69"/>
      <c r="M28" s="71"/>
      <c r="N28" s="45"/>
      <c r="O28" s="71" t="str">
        <f t="shared" si="0"/>
        <v/>
      </c>
      <c r="P28" s="71"/>
      <c r="R28" s="39"/>
    </row>
    <row r="29" spans="2:18" ht="15.95" customHeight="1">
      <c r="B29" s="68"/>
      <c r="C29" s="69"/>
      <c r="D29" s="69"/>
      <c r="E29" s="70"/>
      <c r="F29" s="45"/>
      <c r="G29" s="69"/>
      <c r="H29" s="71"/>
      <c r="I29" s="45"/>
      <c r="J29" s="70"/>
      <c r="K29" s="69"/>
      <c r="L29" s="69"/>
      <c r="M29" s="71"/>
      <c r="N29" s="45"/>
      <c r="O29" s="71" t="str">
        <f t="shared" si="0"/>
        <v/>
      </c>
      <c r="P29" s="71"/>
      <c r="R29" s="39"/>
    </row>
    <row r="30" spans="2:18" ht="15.95" customHeight="1">
      <c r="B30" s="68"/>
      <c r="C30" s="69"/>
      <c r="D30" s="69"/>
      <c r="E30" s="70"/>
      <c r="F30" s="45"/>
      <c r="G30" s="69"/>
      <c r="H30" s="71"/>
      <c r="I30" s="45"/>
      <c r="J30" s="70"/>
      <c r="K30" s="69"/>
      <c r="L30" s="69"/>
      <c r="M30" s="71"/>
      <c r="N30" s="45"/>
      <c r="O30" s="71" t="str">
        <f t="shared" si="0"/>
        <v/>
      </c>
      <c r="P30" s="71"/>
      <c r="R30" s="39"/>
    </row>
    <row r="31" spans="2:18" ht="15.95" customHeight="1">
      <c r="B31" s="68"/>
      <c r="C31" s="69"/>
      <c r="D31" s="69"/>
      <c r="E31" s="70"/>
      <c r="F31" s="45"/>
      <c r="G31" s="69"/>
      <c r="H31" s="71"/>
      <c r="I31" s="45"/>
      <c r="J31" s="70"/>
      <c r="K31" s="69"/>
      <c r="L31" s="69"/>
      <c r="M31" s="71"/>
      <c r="N31" s="45"/>
      <c r="O31" s="71" t="str">
        <f t="shared" si="0"/>
        <v/>
      </c>
      <c r="P31" s="71"/>
      <c r="R31" s="39"/>
    </row>
    <row r="32" spans="2:18" ht="15.95" customHeight="1">
      <c r="B32" s="68"/>
      <c r="C32" s="69"/>
      <c r="D32" s="69"/>
      <c r="E32" s="70"/>
      <c r="F32" s="45"/>
      <c r="G32" s="69"/>
      <c r="H32" s="71"/>
      <c r="I32" s="45"/>
      <c r="J32" s="70"/>
      <c r="K32" s="69"/>
      <c r="L32" s="69"/>
      <c r="M32" s="71"/>
      <c r="N32" s="45"/>
      <c r="O32" s="71" t="str">
        <f t="shared" si="0"/>
        <v/>
      </c>
      <c r="P32" s="71"/>
      <c r="R32" s="39"/>
    </row>
    <row r="33" spans="2:18" ht="15.95" customHeight="1">
      <c r="B33" s="68"/>
      <c r="C33" s="69"/>
      <c r="D33" s="69"/>
      <c r="E33" s="70"/>
      <c r="F33" s="45"/>
      <c r="G33" s="69"/>
      <c r="H33" s="71"/>
      <c r="I33" s="45"/>
      <c r="J33" s="70"/>
      <c r="K33" s="69"/>
      <c r="L33" s="69"/>
      <c r="M33" s="71"/>
      <c r="N33" s="45"/>
      <c r="O33" s="71" t="str">
        <f t="shared" si="0"/>
        <v/>
      </c>
      <c r="P33" s="71"/>
      <c r="R33" s="39"/>
    </row>
    <row r="34" spans="2:18" ht="15.95" customHeight="1">
      <c r="B34" s="68"/>
      <c r="C34" s="69"/>
      <c r="D34" s="69"/>
      <c r="E34" s="70"/>
      <c r="F34" s="45"/>
      <c r="G34" s="69"/>
      <c r="H34" s="71"/>
      <c r="I34" s="45"/>
      <c r="J34" s="70"/>
      <c r="K34" s="69"/>
      <c r="L34" s="69"/>
      <c r="M34" s="71"/>
      <c r="N34" s="45"/>
      <c r="O34" s="71" t="str">
        <f t="shared" si="0"/>
        <v/>
      </c>
      <c r="P34" s="71"/>
      <c r="R34" s="39"/>
    </row>
    <row r="35" spans="2:18" ht="15.95" customHeight="1">
      <c r="B35" s="68"/>
      <c r="C35" s="69"/>
      <c r="D35" s="69"/>
      <c r="E35" s="70"/>
      <c r="F35" s="45"/>
      <c r="G35" s="69"/>
      <c r="H35" s="71"/>
      <c r="I35" s="45"/>
      <c r="J35" s="70"/>
      <c r="K35" s="69"/>
      <c r="L35" s="69"/>
      <c r="M35" s="71"/>
      <c r="N35" s="45"/>
      <c r="O35" s="71" t="str">
        <f t="shared" si="0"/>
        <v/>
      </c>
      <c r="P35" s="71"/>
      <c r="R35" s="39"/>
    </row>
    <row r="36" spans="2:18" ht="15.95" customHeight="1">
      <c r="B36" s="68"/>
      <c r="C36" s="69"/>
      <c r="D36" s="69"/>
      <c r="E36" s="70"/>
      <c r="F36" s="45"/>
      <c r="G36" s="69"/>
      <c r="H36" s="71"/>
      <c r="I36" s="45"/>
      <c r="J36" s="70"/>
      <c r="K36" s="69"/>
      <c r="L36" s="69"/>
      <c r="M36" s="71"/>
      <c r="N36" s="45"/>
      <c r="O36" s="71" t="str">
        <f t="shared" si="0"/>
        <v/>
      </c>
      <c r="P36" s="71"/>
      <c r="R36" s="39"/>
    </row>
    <row r="37" spans="2:18" ht="15.95" customHeight="1">
      <c r="B37" s="68"/>
      <c r="C37" s="69"/>
      <c r="D37" s="69"/>
      <c r="E37" s="70"/>
      <c r="F37" s="45"/>
      <c r="G37" s="69"/>
      <c r="H37" s="71"/>
      <c r="I37" s="45"/>
      <c r="J37" s="70"/>
      <c r="K37" s="69"/>
      <c r="L37" s="69"/>
      <c r="M37" s="71"/>
      <c r="N37" s="45"/>
      <c r="O37" s="71" t="str">
        <f t="shared" si="0"/>
        <v/>
      </c>
      <c r="P37" s="71"/>
      <c r="R37" s="39"/>
    </row>
    <row r="38" spans="2:18" ht="15.95" customHeight="1">
      <c r="B38" s="68"/>
      <c r="C38" s="69"/>
      <c r="D38" s="69"/>
      <c r="E38" s="70"/>
      <c r="F38" s="45"/>
      <c r="G38" s="69"/>
      <c r="H38" s="71"/>
      <c r="I38" s="45"/>
      <c r="J38" s="70"/>
      <c r="K38" s="69"/>
      <c r="L38" s="69"/>
      <c r="M38" s="71"/>
      <c r="N38" s="45"/>
      <c r="O38" s="71" t="str">
        <f t="shared" si="0"/>
        <v/>
      </c>
      <c r="P38" s="71"/>
      <c r="R38" s="39"/>
    </row>
    <row r="39" spans="2:18" ht="15.95" customHeight="1">
      <c r="B39" s="68"/>
      <c r="C39" s="69"/>
      <c r="D39" s="69"/>
      <c r="E39" s="70"/>
      <c r="F39" s="45"/>
      <c r="G39" s="69"/>
      <c r="H39" s="71"/>
      <c r="I39" s="45"/>
      <c r="J39" s="70"/>
      <c r="K39" s="69"/>
      <c r="L39" s="69"/>
      <c r="M39" s="71"/>
      <c r="N39" s="45"/>
      <c r="O39" s="71" t="str">
        <f t="shared" si="0"/>
        <v/>
      </c>
      <c r="P39" s="71"/>
      <c r="R39" s="39"/>
    </row>
    <row r="40" spans="2:18" ht="15.95" customHeight="1">
      <c r="B40" s="68"/>
      <c r="C40" s="69"/>
      <c r="D40" s="69"/>
      <c r="E40" s="70"/>
      <c r="F40" s="45"/>
      <c r="G40" s="69"/>
      <c r="H40" s="71"/>
      <c r="I40" s="45"/>
      <c r="J40" s="70"/>
      <c r="K40" s="69"/>
      <c r="L40" s="69"/>
      <c r="M40" s="71"/>
      <c r="N40" s="45"/>
      <c r="O40" s="71" t="str">
        <f t="shared" si="0"/>
        <v/>
      </c>
      <c r="P40" s="71"/>
      <c r="R40" s="39"/>
    </row>
    <row r="41" spans="2:18" ht="15.95" customHeight="1">
      <c r="B41" s="68"/>
      <c r="C41" s="69"/>
      <c r="D41" s="69"/>
      <c r="E41" s="70"/>
      <c r="F41" s="45"/>
      <c r="G41" s="69"/>
      <c r="H41" s="71"/>
      <c r="I41" s="45"/>
      <c r="J41" s="70"/>
      <c r="K41" s="69"/>
      <c r="L41" s="69"/>
      <c r="M41" s="71"/>
      <c r="N41" s="45"/>
      <c r="O41" s="71" t="str">
        <f t="shared" si="0"/>
        <v/>
      </c>
      <c r="P41" s="71"/>
      <c r="R41" s="39"/>
    </row>
    <row r="42" spans="2:18" ht="15.95" customHeight="1">
      <c r="B42" s="68"/>
      <c r="C42" s="69"/>
      <c r="D42" s="69"/>
      <c r="E42" s="70"/>
      <c r="F42" s="45"/>
      <c r="G42" s="69"/>
      <c r="H42" s="71"/>
      <c r="I42" s="45"/>
      <c r="J42" s="70"/>
      <c r="K42" s="69"/>
      <c r="L42" s="69"/>
      <c r="M42" s="71"/>
      <c r="N42" s="45"/>
      <c r="O42" s="71" t="str">
        <f t="shared" si="0"/>
        <v/>
      </c>
      <c r="P42" s="71"/>
      <c r="R42" s="39"/>
    </row>
    <row r="43" spans="2:18" ht="15.95" customHeight="1">
      <c r="B43" s="68"/>
      <c r="C43" s="69"/>
      <c r="D43" s="69"/>
      <c r="E43" s="70"/>
      <c r="F43" s="45"/>
      <c r="G43" s="69"/>
      <c r="H43" s="71"/>
      <c r="I43" s="45"/>
      <c r="J43" s="70"/>
      <c r="K43" s="69"/>
      <c r="L43" s="69"/>
      <c r="M43" s="71"/>
      <c r="N43" s="45"/>
      <c r="O43" s="71" t="str">
        <f t="shared" si="0"/>
        <v/>
      </c>
      <c r="P43" s="71"/>
      <c r="R43" s="39"/>
    </row>
    <row r="44" spans="2:18" ht="15.95" customHeight="1">
      <c r="B44" s="68"/>
      <c r="C44" s="69"/>
      <c r="D44" s="69"/>
      <c r="E44" s="70"/>
      <c r="F44" s="45"/>
      <c r="G44" s="69"/>
      <c r="H44" s="71"/>
      <c r="I44" s="45"/>
      <c r="J44" s="70"/>
      <c r="K44" s="69"/>
      <c r="L44" s="69"/>
      <c r="M44" s="71"/>
      <c r="N44" s="45"/>
      <c r="O44" s="71" t="str">
        <f t="shared" si="0"/>
        <v/>
      </c>
      <c r="P44" s="71"/>
      <c r="R44" s="39"/>
    </row>
    <row r="45" spans="2:18" ht="15.95" customHeight="1">
      <c r="B45" s="68"/>
      <c r="C45" s="69"/>
      <c r="D45" s="69"/>
      <c r="E45" s="70"/>
      <c r="F45" s="45"/>
      <c r="G45" s="69"/>
      <c r="H45" s="71"/>
      <c r="I45" s="45"/>
      <c r="J45" s="70"/>
      <c r="K45" s="69"/>
      <c r="L45" s="69"/>
      <c r="M45" s="71"/>
      <c r="N45" s="45"/>
      <c r="O45" s="71" t="str">
        <f t="shared" si="0"/>
        <v/>
      </c>
      <c r="P45" s="71"/>
      <c r="R45" s="39"/>
    </row>
    <row r="46" spans="2:18" ht="15.95" customHeight="1">
      <c r="B46" s="68"/>
      <c r="C46" s="69"/>
      <c r="D46" s="69"/>
      <c r="E46" s="70"/>
      <c r="F46" s="45"/>
      <c r="G46" s="69"/>
      <c r="H46" s="71"/>
      <c r="I46" s="45"/>
      <c r="J46" s="70"/>
      <c r="K46" s="69"/>
      <c r="L46" s="69"/>
      <c r="M46" s="71"/>
      <c r="N46" s="45"/>
      <c r="O46" s="71" t="str">
        <f t="shared" si="0"/>
        <v/>
      </c>
      <c r="P46" s="71"/>
      <c r="R46" s="39"/>
    </row>
    <row r="47" spans="2:18" ht="15.95" customHeight="1">
      <c r="B47" s="68"/>
      <c r="C47" s="69"/>
      <c r="D47" s="69"/>
      <c r="E47" s="70"/>
      <c r="F47" s="45"/>
      <c r="G47" s="69"/>
      <c r="H47" s="71"/>
      <c r="I47" s="45"/>
      <c r="J47" s="70"/>
      <c r="K47" s="69"/>
      <c r="L47" s="69"/>
      <c r="M47" s="71"/>
      <c r="N47" s="45"/>
      <c r="O47" s="71" t="str">
        <f t="shared" si="0"/>
        <v/>
      </c>
      <c r="P47" s="71"/>
      <c r="R47" s="39"/>
    </row>
    <row r="48" spans="2:18" ht="15.95" customHeight="1">
      <c r="B48" s="68"/>
      <c r="C48" s="69"/>
      <c r="D48" s="69"/>
      <c r="E48" s="70"/>
      <c r="F48" s="45"/>
      <c r="G48" s="69"/>
      <c r="H48" s="71"/>
      <c r="I48" s="45"/>
      <c r="J48" s="70"/>
      <c r="K48" s="69"/>
      <c r="L48" s="69"/>
      <c r="M48" s="71"/>
      <c r="N48" s="45"/>
      <c r="O48" s="71" t="str">
        <f t="shared" si="0"/>
        <v/>
      </c>
      <c r="P48" s="71"/>
      <c r="R48" s="39"/>
    </row>
    <row r="49" spans="2:18" ht="15.95" customHeight="1">
      <c r="B49" s="68"/>
      <c r="C49" s="69"/>
      <c r="D49" s="69"/>
      <c r="E49" s="70"/>
      <c r="F49" s="45"/>
      <c r="G49" s="69"/>
      <c r="H49" s="71"/>
      <c r="I49" s="45"/>
      <c r="J49" s="70"/>
      <c r="K49" s="69"/>
      <c r="L49" s="69"/>
      <c r="M49" s="71"/>
      <c r="N49" s="45"/>
      <c r="O49" s="71" t="str">
        <f t="shared" si="0"/>
        <v/>
      </c>
      <c r="P49" s="71"/>
      <c r="R49" s="39"/>
    </row>
    <row r="50" spans="2:18" ht="15.95" customHeight="1">
      <c r="B50" s="68"/>
      <c r="C50" s="69"/>
      <c r="D50" s="69"/>
      <c r="E50" s="70"/>
      <c r="F50" s="45"/>
      <c r="G50" s="69"/>
      <c r="H50" s="71"/>
      <c r="I50" s="45"/>
      <c r="J50" s="70"/>
      <c r="K50" s="69"/>
      <c r="L50" s="69"/>
      <c r="M50" s="71"/>
      <c r="N50" s="45"/>
      <c r="O50" s="71" t="str">
        <f t="shared" si="0"/>
        <v/>
      </c>
      <c r="P50" s="71"/>
      <c r="R50" s="39"/>
    </row>
    <row r="51" spans="2:18" ht="15.95" customHeight="1">
      <c r="B51" s="68"/>
      <c r="C51" s="69"/>
      <c r="D51" s="69"/>
      <c r="E51" s="70"/>
      <c r="F51" s="45"/>
      <c r="G51" s="69"/>
      <c r="H51" s="71"/>
      <c r="I51" s="45"/>
      <c r="J51" s="70"/>
      <c r="K51" s="69"/>
      <c r="L51" s="69"/>
      <c r="M51" s="71"/>
      <c r="N51" s="45"/>
      <c r="O51" s="71" t="str">
        <f t="shared" si="0"/>
        <v/>
      </c>
      <c r="P51" s="71"/>
      <c r="R51" s="39"/>
    </row>
    <row r="52" spans="2:18" ht="15.95" customHeight="1">
      <c r="B52" s="68"/>
      <c r="C52" s="69"/>
      <c r="D52" s="69"/>
      <c r="E52" s="70"/>
      <c r="F52" s="45"/>
      <c r="G52" s="69"/>
      <c r="H52" s="71"/>
      <c r="I52" s="45"/>
      <c r="J52" s="70"/>
      <c r="K52" s="69"/>
      <c r="L52" s="69"/>
      <c r="M52" s="71"/>
      <c r="N52" s="45"/>
      <c r="O52" s="71" t="str">
        <f t="shared" si="0"/>
        <v/>
      </c>
      <c r="P52" s="71"/>
      <c r="R52" s="39"/>
    </row>
    <row r="53" spans="2:18" ht="15.95" customHeight="1">
      <c r="B53" s="68"/>
      <c r="C53" s="69"/>
      <c r="D53" s="69"/>
      <c r="E53" s="70"/>
      <c r="F53" s="45"/>
      <c r="G53" s="69"/>
      <c r="H53" s="71"/>
      <c r="I53" s="45"/>
      <c r="J53" s="70"/>
      <c r="K53" s="69"/>
      <c r="L53" s="69"/>
      <c r="M53" s="71"/>
      <c r="N53" s="45"/>
      <c r="O53" s="71" t="str">
        <f t="shared" si="0"/>
        <v/>
      </c>
      <c r="P53" s="71"/>
      <c r="R53" s="39"/>
    </row>
    <row r="54" spans="2:18" ht="15.95" customHeight="1">
      <c r="B54" s="68"/>
      <c r="C54" s="69"/>
      <c r="D54" s="69"/>
      <c r="E54" s="70"/>
      <c r="F54" s="45"/>
      <c r="G54" s="69"/>
      <c r="H54" s="71"/>
      <c r="I54" s="45"/>
      <c r="J54" s="70"/>
      <c r="K54" s="69"/>
      <c r="L54" s="69"/>
      <c r="M54" s="71"/>
      <c r="N54" s="45"/>
      <c r="O54" s="71" t="str">
        <f t="shared" si="0"/>
        <v/>
      </c>
      <c r="P54" s="71"/>
      <c r="R54" s="39"/>
    </row>
    <row r="55" spans="2:18" ht="15.95" customHeight="1">
      <c r="B55" s="68"/>
      <c r="C55" s="69"/>
      <c r="D55" s="69"/>
      <c r="E55" s="70"/>
      <c r="F55" s="45"/>
      <c r="G55" s="69"/>
      <c r="H55" s="71"/>
      <c r="I55" s="45"/>
      <c r="J55" s="70"/>
      <c r="K55" s="69"/>
      <c r="L55" s="69"/>
      <c r="M55" s="71"/>
      <c r="N55" s="45"/>
      <c r="O55" s="71" t="str">
        <f t="shared" si="0"/>
        <v/>
      </c>
      <c r="P55" s="71"/>
      <c r="R55" s="39"/>
    </row>
    <row r="56" spans="2:18" ht="5.0999999999999996" customHeight="1">
      <c r="C56" s="45"/>
      <c r="E56"/>
      <c r="F56"/>
      <c r="G56" s="73"/>
      <c r="H56" s="74"/>
      <c r="J56"/>
      <c r="M56" s="43"/>
      <c r="R56" s="39"/>
    </row>
    <row r="57" spans="2:18" ht="32.25" customHeight="1">
      <c r="B57" s="328" t="s">
        <v>149</v>
      </c>
      <c r="C57" s="326"/>
      <c r="D57" s="327"/>
      <c r="E57" s="325">
        <f>SUM(E19:E55)</f>
        <v>0</v>
      </c>
      <c r="F57" s="47"/>
      <c r="G57" s="488" t="s">
        <v>141</v>
      </c>
      <c r="H57" s="335" t="str">
        <f>IFERROR(SUMIF(H19:H55,"&lt;4",$E19:$E55)/$E57,"n/a")</f>
        <v>n/a</v>
      </c>
      <c r="I57" s="47"/>
      <c r="J57" s="330">
        <f>SUM(J19:J55)</f>
        <v>0</v>
      </c>
      <c r="K57" s="488" t="s">
        <v>142</v>
      </c>
      <c r="L57" s="488"/>
      <c r="M57" s="335" t="str">
        <f>IFERROR(SUMIF(M19:M55,"&lt;4",$E19:$E55)/$E57,"n/a")</f>
        <v>n/a</v>
      </c>
      <c r="N57" s="46"/>
      <c r="O57" s="491"/>
      <c r="P57" s="492"/>
      <c r="Q57" s="46"/>
      <c r="R57" s="46"/>
    </row>
    <row r="58" spans="2:18" ht="32.25" customHeight="1">
      <c r="B58" s="328" t="s">
        <v>148</v>
      </c>
      <c r="C58" s="326"/>
      <c r="D58" s="328"/>
      <c r="E58" s="325" t="e">
        <f>E57*H57</f>
        <v>#VALUE!</v>
      </c>
      <c r="F58" s="47"/>
      <c r="G58" s="489"/>
      <c r="H58" s="336"/>
      <c r="I58" s="47"/>
      <c r="J58" s="329"/>
      <c r="K58" s="489"/>
      <c r="L58" s="489"/>
      <c r="M58" s="336"/>
      <c r="N58" s="46"/>
      <c r="O58" s="493"/>
      <c r="P58" s="494"/>
      <c r="Q58" s="46"/>
      <c r="R58" s="46"/>
    </row>
    <row r="59" spans="2:18" ht="5.0999999999999996" customHeight="1">
      <c r="B59" s="48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3"/>
      <c r="P59" s="494"/>
      <c r="Q59" s="49"/>
      <c r="R59" s="49"/>
    </row>
    <row r="60" spans="2:18" ht="15.75" customHeight="1">
      <c r="B60" s="497" t="s">
        <v>57</v>
      </c>
      <c r="C60" s="498"/>
      <c r="D60" s="498"/>
      <c r="E60" s="498"/>
      <c r="G60" s="304" t="s">
        <v>47</v>
      </c>
      <c r="H60" s="75">
        <v>0.5</v>
      </c>
      <c r="K60" s="503" t="s">
        <v>47</v>
      </c>
      <c r="L60" s="503"/>
      <c r="M60" s="75">
        <v>0.65</v>
      </c>
      <c r="O60" s="493"/>
      <c r="P60" s="494"/>
      <c r="R60" s="39"/>
    </row>
    <row r="61" spans="2:18" ht="15.75" customHeight="1">
      <c r="B61" s="499"/>
      <c r="C61" s="500"/>
      <c r="D61" s="500"/>
      <c r="E61" s="500"/>
      <c r="G61" s="305" t="s">
        <v>48</v>
      </c>
      <c r="H61" s="76">
        <v>0.6</v>
      </c>
      <c r="K61" s="504" t="s">
        <v>48</v>
      </c>
      <c r="L61" s="504"/>
      <c r="M61" s="76">
        <v>0.7</v>
      </c>
      <c r="O61" s="493"/>
      <c r="P61" s="494"/>
      <c r="R61" s="39"/>
    </row>
    <row r="62" spans="2:18" ht="15.75" customHeight="1">
      <c r="B62" s="501"/>
      <c r="C62" s="502"/>
      <c r="D62" s="502"/>
      <c r="E62" s="502"/>
      <c r="G62" s="305" t="s">
        <v>49</v>
      </c>
      <c r="H62" s="76">
        <v>0.75</v>
      </c>
      <c r="K62" s="504" t="s">
        <v>49</v>
      </c>
      <c r="L62" s="504"/>
      <c r="M62" s="76">
        <v>0.8</v>
      </c>
      <c r="O62" s="495"/>
      <c r="P62" s="496"/>
      <c r="R62" s="39"/>
    </row>
    <row r="63" spans="2:18" ht="5.0999999999999996" customHeight="1">
      <c r="B63" s="50"/>
      <c r="R63" s="39"/>
    </row>
    <row r="64" spans="2:18">
      <c r="B64" s="490" t="s">
        <v>150</v>
      </c>
      <c r="C64" s="490"/>
      <c r="D64" s="490"/>
      <c r="E64" s="490"/>
      <c r="F64" s="490"/>
      <c r="G64" s="490"/>
      <c r="H64" s="490"/>
      <c r="I64" s="490"/>
      <c r="J64" s="490"/>
      <c r="K64" s="490"/>
      <c r="L64" s="490"/>
      <c r="M64" s="490"/>
      <c r="N64" s="490"/>
      <c r="O64" s="490"/>
      <c r="P64" s="490"/>
    </row>
    <row r="65" spans="2:16">
      <c r="B65" s="490"/>
      <c r="C65" s="490"/>
      <c r="D65" s="490"/>
      <c r="E65" s="490"/>
      <c r="F65" s="490"/>
      <c r="G65" s="490"/>
      <c r="H65" s="490"/>
      <c r="I65" s="490"/>
      <c r="J65" s="490"/>
      <c r="K65" s="490"/>
      <c r="L65" s="490"/>
      <c r="M65" s="490"/>
      <c r="N65" s="490"/>
      <c r="O65" s="490"/>
      <c r="P65" s="490"/>
    </row>
    <row r="66" spans="2:16">
      <c r="B66" s="490"/>
      <c r="C66" s="490"/>
      <c r="D66" s="490"/>
      <c r="E66" s="490"/>
      <c r="F66" s="490"/>
      <c r="G66" s="490"/>
      <c r="H66" s="490"/>
      <c r="I66" s="490"/>
      <c r="J66" s="490"/>
      <c r="K66" s="490"/>
      <c r="L66" s="490"/>
      <c r="M66" s="490"/>
      <c r="N66" s="490"/>
      <c r="O66" s="490"/>
      <c r="P66" s="490"/>
    </row>
  </sheetData>
  <sheetProtection algorithmName="SHA-512" hashValue="FobPcLuNcM63Aa828bWgh+6k/YNr/olTTDdF4Kuy16JINb5Odto/u+dE6PAIHaHww1p9utjmorPuhBXp/31f+w==" saltValue="X1T4dgfTRMFRzydOocTAeQ==" spinCount="100000" sheet="1" objects="1" scenarios="1"/>
  <protectedRanges>
    <protectedRange sqref="P5:P7" name="Område1"/>
    <protectedRange sqref="B19:E55 G19:H55 K19:M55 P19:P55 O57:P62" name="Område2"/>
    <protectedRange sqref="B64:P66" name="Område3"/>
  </protectedRanges>
  <mergeCells count="23">
    <mergeCell ref="B64:P66"/>
    <mergeCell ref="O57:P62"/>
    <mergeCell ref="B60:E62"/>
    <mergeCell ref="K60:L60"/>
    <mergeCell ref="K61:L61"/>
    <mergeCell ref="K62:L62"/>
    <mergeCell ref="J14:L14"/>
    <mergeCell ref="J15:L15"/>
    <mergeCell ref="K57:L58"/>
    <mergeCell ref="G57:G58"/>
    <mergeCell ref="O15:P15"/>
    <mergeCell ref="O14:P14"/>
    <mergeCell ref="J12:L12"/>
    <mergeCell ref="O12:P12"/>
    <mergeCell ref="J13:L13"/>
    <mergeCell ref="O13:P13"/>
    <mergeCell ref="G4:H6"/>
    <mergeCell ref="K4:M6"/>
    <mergeCell ref="B9:E9"/>
    <mergeCell ref="G9:H9"/>
    <mergeCell ref="O9:P9"/>
    <mergeCell ref="J11:L11"/>
    <mergeCell ref="O11:P11"/>
  </mergeCells>
  <conditionalFormatting sqref="H19:H55 M19:M55">
    <cfRule type="expression" dxfId="29" priority="31">
      <formula>H19=5</formula>
    </cfRule>
    <cfRule type="expression" dxfId="28" priority="32">
      <formula>H19=4</formula>
    </cfRule>
    <cfRule type="expression" dxfId="27" priority="33">
      <formula>H19=3</formula>
    </cfRule>
    <cfRule type="expression" dxfId="26" priority="34">
      <formula>H19=2</formula>
    </cfRule>
    <cfRule type="expression" dxfId="25" priority="35">
      <formula>H19=1</formula>
    </cfRule>
  </conditionalFormatting>
  <conditionalFormatting sqref="H19:H55">
    <cfRule type="cellIs" dxfId="24" priority="16" operator="equal">
      <formula>5</formula>
    </cfRule>
    <cfRule type="cellIs" dxfId="23" priority="17" operator="equal">
      <formula>4</formula>
    </cfRule>
    <cfRule type="cellIs" dxfId="22" priority="18" operator="equal">
      <formula>3</formula>
    </cfRule>
    <cfRule type="cellIs" dxfId="21" priority="19" operator="equal">
      <formula>2</formula>
    </cfRule>
    <cfRule type="cellIs" dxfId="20" priority="20" operator="equal">
      <formula>1</formula>
    </cfRule>
  </conditionalFormatting>
  <conditionalFormatting sqref="M19:M55">
    <cfRule type="cellIs" dxfId="19" priority="11" operator="equal">
      <formula>5</formula>
    </cfRule>
    <cfRule type="cellIs" dxfId="18" priority="12" operator="equal">
      <formula>4</formula>
    </cfRule>
    <cfRule type="cellIs" dxfId="17" priority="13" operator="equal">
      <formula>3</formula>
    </cfRule>
    <cfRule type="cellIs" dxfId="16" priority="14" operator="equal">
      <formula>2</formula>
    </cfRule>
    <cfRule type="cellIs" dxfId="15" priority="15" operator="equal">
      <formula>1</formula>
    </cfRule>
  </conditionalFormatting>
  <conditionalFormatting sqref="O19:O55">
    <cfRule type="cellIs" dxfId="14" priority="1" operator="between">
      <formula>20</formula>
      <formula>25</formula>
    </cfRule>
    <cfRule type="cellIs" dxfId="13" priority="2" operator="between">
      <formula>15</formula>
      <formula>16</formula>
    </cfRule>
    <cfRule type="cellIs" dxfId="12" priority="3" operator="between">
      <formula>10</formula>
      <formula>12</formula>
    </cfRule>
    <cfRule type="cellIs" dxfId="11" priority="4" operator="between">
      <formula>5</formula>
      <formula>9</formula>
    </cfRule>
    <cfRule type="cellIs" dxfId="10" priority="5" operator="between">
      <formula>1</formula>
      <formula>4</formula>
    </cfRule>
    <cfRule type="cellIs" dxfId="9" priority="6" operator="equal">
      <formula>4</formula>
    </cfRule>
    <cfRule type="cellIs" dxfId="8" priority="7" operator="equal">
      <formula>3</formula>
    </cfRule>
    <cfRule type="cellIs" dxfId="7" priority="8" operator="equal">
      <formula>2</formula>
    </cfRule>
    <cfRule type="cellIs" dxfId="6" priority="9" operator="equal">
      <formula>5</formula>
    </cfRule>
    <cfRule type="cellIs" dxfId="5" priority="10" operator="equal">
      <formula>1</formula>
    </cfRule>
  </conditionalFormatting>
  <conditionalFormatting sqref="O19:P55">
    <cfRule type="expression" dxfId="4" priority="21">
      <formula>AND(O19&gt;=20,O19&lt;26)</formula>
    </cfRule>
    <cfRule type="expression" dxfId="3" priority="22">
      <formula>AND(O19&gt;=15,O19&lt;20)</formula>
    </cfRule>
    <cfRule type="expression" dxfId="2" priority="23">
      <formula>AND(O19&gt;=10,O19&lt;15)</formula>
    </cfRule>
    <cfRule type="expression" dxfId="1" priority="24">
      <formula>AND(O19&gt;=5,O19&lt;10)</formula>
    </cfRule>
    <cfRule type="expression" dxfId="0" priority="25">
      <formula>AND(O19&gt;=1, O19&lt;5)</formula>
    </cfRule>
  </conditionalFormatting>
  <pageMargins left="0.7" right="0.7" top="0.75" bottom="0.75" header="0.3" footer="0.3"/>
  <pageSetup paperSize="9" scale="45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54C43802ECF6C42B9A73C57E32C48A0" ma:contentTypeVersion="18" ma:contentTypeDescription="Opret et nyt dokument." ma:contentTypeScope="" ma:versionID="c78e90ee1eec00c90c71a6b82da8b1cf">
  <xsd:schema xmlns:xsd="http://www.w3.org/2001/XMLSchema" xmlns:xs="http://www.w3.org/2001/XMLSchema" xmlns:p="http://schemas.microsoft.com/office/2006/metadata/properties" xmlns:ns2="4dba8130-4607-42a9-934d-4ffa802fc03f" xmlns:ns3="cf49fa6a-0106-48df-8fc5-7c1c38401eda" targetNamespace="http://schemas.microsoft.com/office/2006/metadata/properties" ma:root="true" ma:fieldsID="9893785d58f9f3620d4b61f4af2e6f39" ns2:_="" ns3:_="">
    <xsd:import namespace="4dba8130-4607-42a9-934d-4ffa802fc03f"/>
    <xsd:import namespace="cf49fa6a-0106-48df-8fc5-7c1c38401e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ba8130-4607-42a9-934d-4ffa802fc0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ledmærker" ma:readOnly="false" ma:fieldId="{5cf76f15-5ced-4ddc-b409-7134ff3c332f}" ma:taxonomyMulti="true" ma:sspId="33529319-89bf-467c-9773-deaf64990a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49fa6a-0106-48df-8fc5-7c1c38401ed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9d7e0d5-e372-4df4-979b-8c8d91c33b4f}" ma:internalName="TaxCatchAll" ma:showField="CatchAllData" ma:web="cf49fa6a-0106-48df-8fc5-7c1c38401e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dba8130-4607-42a9-934d-4ffa802fc03f">
      <Terms xmlns="http://schemas.microsoft.com/office/infopath/2007/PartnerControls"/>
    </lcf76f155ced4ddcb4097134ff3c332f>
    <TaxCatchAll xmlns="cf49fa6a-0106-48df-8fc5-7c1c38401eda" xsi:nil="true"/>
  </documentManagement>
</p:properties>
</file>

<file path=customXml/itemProps1.xml><?xml version="1.0" encoding="utf-8"?>
<ds:datastoreItem xmlns:ds="http://schemas.openxmlformats.org/officeDocument/2006/customXml" ds:itemID="{F5534E28-E3C0-4401-B543-4E41A0786E4C}"/>
</file>

<file path=customXml/itemProps2.xml><?xml version="1.0" encoding="utf-8"?>
<ds:datastoreItem xmlns:ds="http://schemas.openxmlformats.org/officeDocument/2006/customXml" ds:itemID="{E3D9FB59-0DF6-4EA8-BA33-67C4C98D5A82}"/>
</file>

<file path=customXml/itemProps3.xml><?xml version="1.0" encoding="utf-8"?>
<ds:datastoreItem xmlns:ds="http://schemas.openxmlformats.org/officeDocument/2006/customXml" ds:itemID="{7BA7CD0F-BBF0-4D71-9BA6-44FD5463771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9</vt:i4>
      </vt:variant>
      <vt:variant>
        <vt:lpstr>Navngivne områder</vt:lpstr>
      </vt:variant>
      <vt:variant>
        <vt:i4>12</vt:i4>
      </vt:variant>
    </vt:vector>
  </HeadingPairs>
  <TitlesOfParts>
    <vt:vector size="21" baseType="lpstr">
      <vt:lpstr>HEAD</vt:lpstr>
      <vt:lpstr>Oversigten</vt:lpstr>
      <vt:lpstr>TOTAL</vt:lpstr>
      <vt:lpstr>Budget scenografi</vt:lpstr>
      <vt:lpstr>Regnskab scenografi</vt:lpstr>
      <vt:lpstr>Budget kostume</vt:lpstr>
      <vt:lpstr>Regnskab kostume</vt:lpstr>
      <vt:lpstr>Budget rekv.&amp; møbel</vt:lpstr>
      <vt:lpstr>Regnskab rekv. &amp; møbel</vt:lpstr>
      <vt:lpstr>_kostumier</vt:lpstr>
      <vt:lpstr>_producent</vt:lpstr>
      <vt:lpstr>_produktionsleder</vt:lpstr>
      <vt:lpstr>_scenemester</vt:lpstr>
      <vt:lpstr>_sæson</vt:lpstr>
      <vt:lpstr>Forestillingsnummer</vt:lpstr>
      <vt:lpstr>Forestillingstitel</vt:lpstr>
      <vt:lpstr>KUNSTART</vt:lpstr>
      <vt:lpstr>Producent</vt:lpstr>
      <vt:lpstr>Produktionsleder</vt:lpstr>
      <vt:lpstr>Scenemester</vt:lpstr>
      <vt:lpstr>sæson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Mikkel Rubæk</dc:creator>
  <cp:lastModifiedBy>Mikkel Rubæk</cp:lastModifiedBy>
  <cp:lastPrinted>2023-03-07T13:15:28Z</cp:lastPrinted>
  <dcterms:created xsi:type="dcterms:W3CDTF">2022-03-29T11:51:05Z</dcterms:created>
  <dcterms:modified xsi:type="dcterms:W3CDTF">2024-12-20T11:27:04Z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0x010100754C43802ECF6C42B9A73C57E32C48A0</vt:lpwstr>
  </property>
</Properties>
</file>