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Mon équipe" sheetId="2" state="visible" r:id="rId4"/>
    <sheet name="Simulatio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<sst xmlns="http://schemas.openxmlformats.org/spreadsheetml/2006/main" count="105" uniqueCount="96">
  <si>
    <t xml:space="preserve">Simulateur « ventre mou » : où placer le temps d'accompagnement</t>
  </si>
  <si>
    <t xml:space="preserve">Modèle proposé par Maslo, maslo.app  |  Version à jour au 20 octobre 2026</t>
  </si>
  <si>
    <t xml:space="preserve">L'exemple pré-rempli (une équipe de 100 vendeurs, 100 000 € d'objectifs chacun) est fictif. Remplacez-le par les chiffres de votre équipe.</t>
  </si>
  <si>
    <t xml:space="preserve">Ce que fait ce modèle</t>
  </si>
  <si>
    <t xml:space="preserve">Il répartit votre équipe en trois groupes (en tête, « ventre mou », en retard) et calcule ce que rapporte une même progression selon le groupe accompagné. Il chiffre aussi une « remontada » et le temps d'accompagnement à prévoir, par manager et pour l'ensemble du réseau.</t>
  </si>
  <si>
    <t xml:space="preserve">Légende</t>
  </si>
  <si>
    <t xml:space="preserve">Cellules sur fond jaune, chiffres en bleu : à remplir. Cellules sans couleur : calculées automatiquement, ne pas les modifier.</t>
  </si>
  <si>
    <t xml:space="preserve">Les trois étapes</t>
  </si>
  <si>
    <t xml:space="preserve">1. Onglet « Mon équipe » : indiquez les objectifs annuels moyens d'un vendeur, puis, pour chaque groupe, le nombre de vendeurs et leur taux moyen d'atteinte des objectifs.</t>
  </si>
  <si>
    <t xml:space="preserve">2. Onglet « Simulation », partie 1 : testez une progression pour chaque groupe et comparez les gains. La partie 2 applique au « ventre mou » les deux niveaux de coaching mesurés par le CEB.</t>
  </si>
  <si>
    <t xml:space="preserve">3. Onglet « Simulation », parties 3 à 5 : chiffrez une « remontada », le temps d'accompagnement d'un manager, puis le volume total pour votre réseau, en heures et en postes à temps plein. Pour simuler une force de vente de 200 ou 1 000 vendeurs, modifiez les effectifs de l'onglet « Mon équipe ».</t>
  </si>
  <si>
    <t xml:space="preserve">Repères issus des études</t>
  </si>
  <si>
    <t xml:space="preserve">Selon le CEB (Sales Executive Council), le coaching améliore la performance des vendeurs du milieu d'environ 8 % avec un coaching ordinaire, et jusqu'à 19 % avec les meilleurs coachs. Il change peu de chose chez les meilleurs et chez les plus en retard. La dose efficace se situe entre trois et cinq heures par vendeur et par mois.</t>
  </si>
  <si>
    <t xml:space="preserve">Sources : M. Dixon et B. Adamson, « The Dirty Secret of Effective Sales Coaching », Harvard Business Review, 31 janvier 2011 ; H. Baldwin, « Strengthen Your Core », Selling Power, 7 février 2013.</t>
  </si>
  <si>
    <t xml:space="preserve">Avertissement</t>
  </si>
  <si>
    <t xml:space="preserve">Ce modèle est un outil d'aide à la décision. Les progressions testées sont des hypothèses : elles ne garantissent aucun résultat. Le calcul suppose que le milieu de l'équipe pèse lourd dans le chiffre ; si deux ou trois vendeurs réalisent l'essentiel des ventes, la conclusion peut changer.</t>
  </si>
  <si>
    <t xml:space="preserve">Maslo, maslo.app</t>
  </si>
  <si>
    <t xml:space="preserve">URL de l'article à compléter après publication</t>
  </si>
  <si>
    <t xml:space="preserve">Article associé : Comment remotiver une équipe commerciale en difficulté ? Misez sur le « ventre mou ». Produit par Intelligence Éditoriale pour Maslo.</t>
  </si>
  <si>
    <t xml:space="preserve">Votre équipe en trois groupes</t>
  </si>
  <si>
    <t xml:space="preserve">Objectifs annuels moyens d'un vendeur (€)</t>
  </si>
  <si>
    <t xml:space="preserve">Chiffre d'affaires attendu d'un vendeur sur l'année. Si vos vendeurs ont des objectifs différents, indiquez la moyenne.</t>
  </si>
  <si>
    <t xml:space="preserve">Groupe</t>
  </si>
  <si>
    <t xml:space="preserve">Nombre de vendeurs</t>
  </si>
  <si>
    <t xml:space="preserve">Atteinte moyenne des objectifs</t>
  </si>
  <si>
    <t xml:space="preserve">Chiffre réalisé</t>
  </si>
  <si>
    <t xml:space="preserve">Poids dans le chiffre de l'équipe</t>
  </si>
  <si>
    <t xml:space="preserve">Explication</t>
  </si>
  <si>
    <t xml:space="preserve">En tête</t>
  </si>
  <si>
    <t xml:space="preserve">Les vendeurs qui dépassent leurs objectifs. Environ 20 % de l'équipe en général.</t>
  </si>
  <si>
    <t xml:space="preserve">« Ventre mou »</t>
  </si>
  <si>
    <t xml:space="preserve">Les vendeurs du milieu du classement. Environ 60 % de l'équipe en général.</t>
  </si>
  <si>
    <t xml:space="preserve">En retard</t>
  </si>
  <si>
    <t xml:space="preserve">Les vendeurs nettement en dessous de leurs objectifs. Environ 20 % de l'équipe en général.</t>
  </si>
  <si>
    <t xml:space="preserve">Total équipe</t>
  </si>
  <si>
    <t xml:space="preserve">Atteinte moyenne de l'équipe = chiffre réalisé ÷ objectifs de l'équipe.</t>
  </si>
  <si>
    <t xml:space="preserve">Objectifs de l'équipe (€)</t>
  </si>
  <si>
    <t xml:space="preserve">Écart aux objectifs de l'équipe (€)</t>
  </si>
  <si>
    <t xml:space="preserve">Source des exemples : données fictives, construites pour l'illustration. Répartition 20/60/20 : convention d'usage, à adapter à votre équipe.</t>
  </si>
  <si>
    <t xml:space="preserve">Ce que rapporte une même progression, selon le groupe</t>
  </si>
  <si>
    <t xml:space="preserve">1. Une même progression testée sur chaque groupe, l'un après l'autre</t>
  </si>
  <si>
    <t xml:space="preserve">Groupe accompagné</t>
  </si>
  <si>
    <t xml:space="preserve">Progression testée</t>
  </si>
  <si>
    <t xml:space="preserve">Gain</t>
  </si>
  <si>
    <t xml:space="preserve">Chiffre de l'équipe après</t>
  </si>
  <si>
    <t xml:space="preserve">Hausse du chiffre de l'équipe</t>
  </si>
  <si>
    <t xml:space="preserve">Lecture</t>
  </si>
  <si>
    <t xml:space="preserve">Par défaut, la même progression de 5 % est testée sur chaque groupe. Le gain dépend du poids du groupe dans le chiffre.</t>
  </si>
  <si>
    <t xml:space="preserve">Rapport entre le gain du « ventre mou » et celui de la tête</t>
  </si>
  <si>
    <t xml:space="preserve">Le CEB, sur 625 vendeurs répartis dans 11 forces de vente, trouve qu'à progression égale de 5 % le gain obtenu au milieu dépasse de plus de 70 % celui obtenu en tête (soit plus de 1,7 fois).</t>
  </si>
  <si>
    <t xml:space="preserve">2. Coaching du « ventre mou » : les deux repères du CEB</t>
  </si>
  <si>
    <t xml:space="preserve">Scénario</t>
  </si>
  <si>
    <t xml:space="preserve">Chiffre du « ventre mou »</t>
  </si>
  <si>
    <t xml:space="preserve">Progression</t>
  </si>
  <si>
    <t xml:space="preserve">Source</t>
  </si>
  <si>
    <t xml:space="preserve">Coaching ordinaire</t>
  </si>
  <si>
    <t xml:space="preserve">CEB : environ 8 % de progression avec un coaching de qualité moyenne.</t>
  </si>
  <si>
    <t xml:space="preserve">Meilleurs coachs</t>
  </si>
  <si>
    <t xml:space="preserve">CEB : jusqu'à 19 % de progression avec les meilleurs coachs. C'est un plafond, pas une moyenne.</t>
  </si>
  <si>
    <t xml:space="preserve">Le gain se mesure en points de pourcentage du chiffre de l'équipe : accompagner son milieu ne double pas un résultat, mais quelques points sur plusieurs millions d'euros justifient le temps du manager.</t>
  </si>
  <si>
    <t xml:space="preserve">3. La « remontada » d'un vendeur</t>
  </si>
  <si>
    <t xml:space="preserve">Atteinte des objectifs au départ</t>
  </si>
  <si>
    <t xml:space="preserve">Exemple : un vendeur à 30 % de ses objectifs.</t>
  </si>
  <si>
    <t xml:space="preserve">Atteinte des objectifs à l'arrivée</t>
  </si>
  <si>
    <t xml:space="preserve">Exemple : le même vendeur termine à 60 %.</t>
  </si>
  <si>
    <t xml:space="preserve">Gain pour l'équipe</t>
  </si>
  <si>
    <t xml:space="preserve">Calculé à partir des objectifs annuels moyens (onglet « Mon équipe »).</t>
  </si>
  <si>
    <t xml:space="preserve">Atteinte de départ d'un vendeur de tête</t>
  </si>
  <si>
    <t xml:space="preserve">Reprise de l'onglet « Mon équipe ».</t>
  </si>
  <si>
    <t xml:space="preserve">Atteinte qu'il devrait viser pour le même gain</t>
  </si>
  <si>
    <t xml:space="preserve">Calculé. Plus ce chiffre est élevé, moins le même gain est à portée en tête.</t>
  </si>
  <si>
    <t xml:space="preserve">4. Le temps d'accompagnement à prévoir</t>
  </si>
  <si>
    <t xml:space="preserve">Heures de coaching par vendeur et par mois</t>
  </si>
  <si>
    <t xml:space="preserve">Repère du CEB : entre 3 et 5 heures. En dessous, peu d'effet ; au-delà de 5 heures, le bénéfice supplémentaire s'effondre.</t>
  </si>
  <si>
    <t xml:space="preserve">Vendeurs du « ventre mou » suivis par un manager</t>
  </si>
  <si>
    <t xml:space="preserve">Exemple : une équipe de dix vendeurs, dont six au milieu.</t>
  </si>
  <si>
    <t xml:space="preserve">Heures d'accompagnement par mois pour le manager</t>
  </si>
  <si>
    <t xml:space="preserve">Calculé.</t>
  </si>
  <si>
    <t xml:space="preserve">Équivalent en journées de 7 heures</t>
  </si>
  <si>
    <t xml:space="preserve">Alerte dose</t>
  </si>
  <si>
    <t xml:space="preserve">5. Le volume à l'échelle de votre réseau</t>
  </si>
  <si>
    <t xml:space="preserve">Vendeurs du « ventre mou »</t>
  </si>
  <si>
    <t xml:space="preserve">Repris de l'onglet « Mon équipe ». Pour simuler 200 ou 1 000 vendeurs, modifiez les effectifs dans cet onglet.</t>
  </si>
  <si>
    <t xml:space="preserve">Heures d'accompagnement par mois pour le réseau</t>
  </si>
  <si>
    <t xml:space="preserve">Calculé : vendeurs du « ventre mou » × heures par vendeur (partie 4).</t>
  </si>
  <si>
    <t xml:space="preserve">Heures d'accompagnement par an pour le réseau</t>
  </si>
  <si>
    <t xml:space="preserve">Durée annuelle d'un poste à temps plein</t>
  </si>
  <si>
    <t xml:space="preserve">Durée légale du travail en France : 1 607 heures par an pour un temps plein.</t>
  </si>
  <si>
    <t xml:space="preserve">Équivalent en postes à temps plein</t>
  </si>
  <si>
    <t xml:space="preserve">Calculé : le volume d'accompagnement exprimé en postes entièrement dédiés au coaching.</t>
  </si>
  <si>
    <t xml:space="preserve">Vendeurs encadrés par un manager</t>
  </si>
  <si>
    <t xml:space="preserve">Hypothèse : un manager pour dix vendeurs. Adaptez au ratio réel de votre organisation.</t>
  </si>
  <si>
    <t xml:space="preserve">Nombre de managers</t>
  </si>
  <si>
    <t xml:space="preserve">Calculé : effectif total ÷ vendeurs par manager.</t>
  </si>
  <si>
    <t xml:space="preserve">Heures d'accompagnement par manager et par mois</t>
  </si>
  <si>
    <t xml:space="preserve">Calculé. C'est la dose que chaque manager doit tenir, tous les mois, pour chaque vendeur du milieu.</t>
  </si>
</sst>
</file>

<file path=xl/styles.xml><?xml version="1.0" encoding="utf-8"?>
<styleSheet xmlns="http://schemas.openxmlformats.org/spreadsheetml/2006/main">
  <numFmts count="11">
    <numFmt numFmtId="164" formatCode="General"/>
    <numFmt numFmtId="165" formatCode="#,##0&quot; €&quot;"/>
    <numFmt numFmtId="166" formatCode="0"/>
    <numFmt numFmtId="167" formatCode="0%"/>
    <numFmt numFmtId="168" formatCode="\+#,##0&quot; €&quot;;\-#,##0&quot; €&quot;;\-"/>
    <numFmt numFmtId="169" formatCode="\+0.0%;\-0.0%;\-"/>
    <numFmt numFmtId="170" formatCode="0.0&quot; fois&quot;"/>
    <numFmt numFmtId="171" formatCode="0.0"/>
    <numFmt numFmtId="172" formatCode="0.0&quot; h&quot;"/>
    <numFmt numFmtId="173" formatCode="0.0&quot; j&quot;"/>
    <numFmt numFmtId="174" formatCode="#,##0&quot; h&quot;"/>
  </numFmts>
  <fonts count="14">
    <font>
      <sz val="11"/>
      <color theme="1"/>
      <name val="Calibri"/>
      <family val="2"/>
      <charset val="1"/>
    </font>
    <font>
      <sz val="10"/>
      <name val="Arial"/>
      <family val="0"/>
    </font>
    <font>
      <sz val="10"/>
      <name val="Arial"/>
      <family val="0"/>
    </font>
    <font>
      <sz val="10"/>
      <name val="Arial"/>
      <family val="0"/>
    </font>
    <font>
      <b val="true"/>
      <sz val="16"/>
      <color rgb="FF1F3A5F"/>
      <name val="Arial"/>
      <family val="0"/>
      <charset val="1"/>
    </font>
    <font>
      <b val="true"/>
      <sz val="11"/>
      <color rgb="FF1F3A5F"/>
      <name val="Arial"/>
      <family val="0"/>
      <charset val="1"/>
    </font>
    <font>
      <sz val="9"/>
      <color rgb="FF595959"/>
      <name val="Arial"/>
      <family val="0"/>
      <charset val="1"/>
    </font>
    <font>
      <sz val="10"/>
      <name val="Arial"/>
      <family val="0"/>
      <charset val="1"/>
    </font>
    <font>
      <b val="true"/>
      <sz val="10"/>
      <name val="Arial"/>
      <family val="0"/>
      <charset val="1"/>
    </font>
    <font>
      <sz val="10"/>
      <color rgb="FF0563C1"/>
      <name val="Arial"/>
      <family val="0"/>
      <charset val="1"/>
    </font>
    <font>
      <sz val="10"/>
      <color rgb="FF0000FF"/>
      <name val="Arial"/>
      <family val="0"/>
      <charset val="1"/>
    </font>
    <font>
      <b val="true"/>
      <sz val="10"/>
      <color rgb="FFFFFFFF"/>
      <name val="Arial"/>
      <family val="0"/>
      <charset val="1"/>
    </font>
    <font>
      <sz val="11"/>
      <name val="Arial"/>
      <family val="0"/>
      <charset val="1"/>
    </font>
    <font>
      <sz val="10"/>
      <color rgb="FF008000"/>
      <name val="Arial"/>
      <family val="0"/>
      <charset val="1"/>
    </font>
  </fonts>
  <fills count="5">
    <fill>
      <patternFill patternType="none"/>
    </fill>
    <fill>
      <patternFill patternType="gray125"/>
    </fill>
    <fill>
      <patternFill patternType="solid">
        <fgColor rgb="FFFFF2CC"/>
        <bgColor rgb="FFEEF2F7"/>
      </patternFill>
    </fill>
    <fill>
      <patternFill patternType="solid">
        <fgColor rgb="FF1F3A5F"/>
        <bgColor rgb="FF333333"/>
      </patternFill>
    </fill>
    <fill>
      <patternFill patternType="solid">
        <fgColor rgb="FFEEF2F7"/>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0" fillId="2" borderId="1"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6" fontId="10" fillId="2" borderId="1" xfId="0" applyFont="true" applyBorder="true" applyAlignment="true" applyProtection="false">
      <alignment horizontal="center" vertical="center" textRotation="0" wrapText="true" indent="0" shrinkToFit="false"/>
      <protection locked="true" hidden="false"/>
    </xf>
    <xf numFmtId="167" fontId="10" fillId="2" borderId="1" xfId="0" applyFont="true" applyBorder="true" applyAlignment="true" applyProtection="false">
      <alignment horizontal="center" vertical="center" textRotation="0" wrapText="true" indent="0" shrinkToFit="false"/>
      <protection locked="true" hidden="false"/>
    </xf>
    <xf numFmtId="165" fontId="7" fillId="0" borderId="1" xfId="0" applyFont="true" applyBorder="true" applyAlignment="tru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bottom" textRotation="0" wrapText="false" indent="0" shrinkToFit="false"/>
      <protection locked="true" hidden="false"/>
    </xf>
    <xf numFmtId="166" fontId="8" fillId="4" borderId="1" xfId="0" applyFont="true" applyBorder="true" applyAlignment="true" applyProtection="false">
      <alignment horizontal="center" vertical="center" textRotation="0" wrapText="true" indent="0" shrinkToFit="false"/>
      <protection locked="true" hidden="false"/>
    </xf>
    <xf numFmtId="167" fontId="8" fillId="4" borderId="1" xfId="0" applyFont="true" applyBorder="true" applyAlignment="true" applyProtection="false">
      <alignment horizontal="center" vertical="center" textRotation="0" wrapText="true" indent="0" shrinkToFit="false"/>
      <protection locked="true" hidden="false"/>
    </xf>
    <xf numFmtId="165" fontId="8" fillId="4" borderId="1" xfId="0" applyFont="true" applyBorder="true" applyAlignment="true" applyProtection="false">
      <alignment horizontal="general" vertical="bottom" textRotation="0" wrapText="false" indent="0" shrinkToFit="false"/>
      <protection locked="true" hidden="false"/>
    </xf>
    <xf numFmtId="164" fontId="6" fillId="4" borderId="1" xfId="0" applyFont="true" applyBorder="true" applyAlignment="tru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8" fontId="12"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5" fontId="13" fillId="0"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9" fontId="12" fillId="0" borderId="1" xfId="0" applyFont="true" applyBorder="true" applyAlignment="true" applyProtection="false">
      <alignment horizontal="center" vertical="center" textRotation="0" wrapText="true" indent="0" shrinkToFit="false"/>
      <protection locked="true" hidden="false"/>
    </xf>
    <xf numFmtId="170" fontId="8" fillId="4"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center" vertical="center" textRotation="0" wrapText="true" indent="0" shrinkToFit="false"/>
      <protection locked="true" hidden="false"/>
    </xf>
    <xf numFmtId="167" fontId="13" fillId="0" borderId="1" xfId="0" applyFont="true" applyBorder="true" applyAlignment="true" applyProtection="false">
      <alignment horizontal="center" vertical="center" textRotation="0" wrapText="true" indent="0" shrinkToFit="false"/>
      <protection locked="true" hidden="false"/>
    </xf>
    <xf numFmtId="171" fontId="10" fillId="2" borderId="1" xfId="0" applyFont="true" applyBorder="true" applyAlignment="true" applyProtection="false">
      <alignment horizontal="center" vertical="center" textRotation="0" wrapText="true" indent="0" shrinkToFit="false"/>
      <protection locked="true" hidden="false"/>
    </xf>
    <xf numFmtId="172" fontId="8" fillId="4" borderId="1" xfId="0" applyFont="true" applyBorder="true" applyAlignment="true" applyProtection="false">
      <alignment horizontal="center" vertical="center" textRotation="0" wrapText="true" indent="0" shrinkToFit="false"/>
      <protection locked="true" hidden="false"/>
    </xf>
    <xf numFmtId="173" fontId="12" fillId="0"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13" fillId="0" borderId="1" xfId="0" applyFont="true" applyBorder="true" applyAlignment="true" applyProtection="false">
      <alignment horizontal="center" vertical="center" textRotation="0" wrapText="false" indent="0" shrinkToFit="false"/>
      <protection locked="true" hidden="false"/>
    </xf>
    <xf numFmtId="174" fontId="7" fillId="0" borderId="1" xfId="0" applyFont="true" applyBorder="true" applyAlignment="true" applyProtection="false">
      <alignment horizontal="center" vertical="center" textRotation="0" wrapText="false" indent="0" shrinkToFit="false"/>
      <protection locked="true" hidden="false"/>
    </xf>
    <xf numFmtId="174" fontId="10" fillId="2" borderId="1" xfId="0" applyFont="true" applyBorder="true" applyAlignment="true" applyProtection="false">
      <alignment horizontal="center" vertical="center" textRotation="0" wrapText="false" indent="0" shrinkToFit="false"/>
      <protection locked="true" hidden="false"/>
    </xf>
    <xf numFmtId="171" fontId="8" fillId="4" borderId="1" xfId="0" applyFont="true" applyBorder="true" applyAlignment="true" applyProtection="false">
      <alignment horizontal="center" vertical="center" textRotation="0" wrapText="false" indent="0" shrinkToFit="false"/>
      <protection locked="true" hidden="false"/>
    </xf>
    <xf numFmtId="166" fontId="10" fillId="2" borderId="1" xfId="0" applyFont="true" applyBorder="true" applyAlignment="true" applyProtection="false">
      <alignment horizontal="center" vertical="center" textRotation="0" wrapText="false" indent="0" shrinkToFit="false"/>
      <protection locked="true" hidden="false"/>
    </xf>
    <xf numFmtId="171" fontId="7" fillId="0" borderId="1" xfId="0" applyFont="true" applyBorder="true" applyAlignment="true" applyProtection="false">
      <alignment horizontal="center" vertical="center" textRotation="0" wrapText="false" indent="0" shrinkToFit="false"/>
      <protection locked="true" hidden="false"/>
    </xf>
    <xf numFmtId="172" fontId="8" fillId="4" borderId="1"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EF2F7"/>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10"/>
  </cols>
  <sheetData>
    <row r="2" customFormat="false" ht="19.5"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3" t="s">
        <v>3</v>
      </c>
    </row>
    <row r="7" customFormat="false" ht="23.25" hidden="false" customHeight="true" outlineLevel="0" collapsed="false">
      <c r="B7" s="5" t="s">
        <v>4</v>
      </c>
    </row>
    <row r="8" customFormat="false" ht="15" hidden="false" customHeight="true" outlineLevel="0" collapsed="false">
      <c r="B8" s="3" t="s">
        <v>5</v>
      </c>
    </row>
    <row r="9" customFormat="false" ht="15" hidden="false" customHeight="true" outlineLevel="0" collapsed="false">
      <c r="B9" s="5" t="s">
        <v>6</v>
      </c>
    </row>
    <row r="10" customFormat="false" ht="15" hidden="false" customHeight="true" outlineLevel="0" collapsed="false">
      <c r="B10" s="3" t="s">
        <v>7</v>
      </c>
    </row>
    <row r="11" customFormat="false" ht="23.25" hidden="false" customHeight="true" outlineLevel="0" collapsed="false">
      <c r="B11" s="5" t="s">
        <v>8</v>
      </c>
    </row>
    <row r="12" customFormat="false" ht="23.25" hidden="false" customHeight="true" outlineLevel="0" collapsed="false">
      <c r="B12" s="5" t="s">
        <v>9</v>
      </c>
    </row>
    <row r="13" customFormat="false" ht="15" hidden="false" customHeight="true" outlineLevel="0" collapsed="false">
      <c r="B13" s="5" t="s">
        <v>10</v>
      </c>
    </row>
    <row r="14" customFormat="false" ht="15" hidden="false" customHeight="true" outlineLevel="0" collapsed="false">
      <c r="B14" s="3" t="s">
        <v>11</v>
      </c>
    </row>
    <row r="15" customFormat="false" ht="34.5" hidden="false" customHeight="true" outlineLevel="0" collapsed="false">
      <c r="B15" s="5" t="s">
        <v>12</v>
      </c>
    </row>
    <row r="16" customFormat="false" ht="21.75" hidden="false" customHeight="true" outlineLevel="0" collapsed="false">
      <c r="B16" s="4" t="s">
        <v>13</v>
      </c>
    </row>
    <row r="17" customFormat="false" ht="15" hidden="false" customHeight="true" outlineLevel="0" collapsed="false">
      <c r="B17" s="3" t="s">
        <v>14</v>
      </c>
    </row>
    <row r="18" customFormat="false" ht="34.5" hidden="false" customHeight="true" outlineLevel="0" collapsed="false">
      <c r="B18" s="5" t="s">
        <v>15</v>
      </c>
    </row>
    <row r="20" customFormat="false" ht="15" hidden="false" customHeight="true" outlineLevel="0" collapsed="false">
      <c r="B20" s="6" t="s">
        <v>16</v>
      </c>
    </row>
    <row r="21" customFormat="false" ht="15" hidden="false" customHeight="true" outlineLevel="0" collapsed="false">
      <c r="B21" s="7" t="s">
        <v>17</v>
      </c>
    </row>
    <row r="22" customFormat="false" ht="15" hidden="false" customHeight="true" outlineLevel="0" collapsed="false">
      <c r="B22" s="4"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6"/>
    <col collapsed="false" customWidth="true" hidden="false" outlineLevel="0" max="3" min="3" style="1" width="22"/>
    <col collapsed="false" customWidth="true" hidden="false" outlineLevel="0" max="4" min="4" style="1" width="20"/>
    <col collapsed="false" customWidth="true" hidden="false" outlineLevel="0" max="5" min="5" style="1" width="22"/>
    <col collapsed="false" customWidth="true" hidden="false" outlineLevel="0" max="6" min="6" style="1" width="60"/>
  </cols>
  <sheetData>
    <row r="1" customFormat="false" ht="19.5" hidden="false" customHeight="true" outlineLevel="0" collapsed="false">
      <c r="A1" s="8" t="s">
        <v>19</v>
      </c>
    </row>
    <row r="3" customFormat="false" ht="27.75" hidden="false" customHeight="true" outlineLevel="0" collapsed="false">
      <c r="A3" s="9" t="s">
        <v>20</v>
      </c>
      <c r="B3" s="10" t="n">
        <v>100000</v>
      </c>
      <c r="C3" s="11" t="s">
        <v>21</v>
      </c>
      <c r="D3" s="11"/>
      <c r="E3" s="11"/>
      <c r="F3" s="11"/>
    </row>
    <row r="5" customFormat="false" ht="30" hidden="false" customHeight="true" outlineLevel="0" collapsed="false">
      <c r="A5" s="12" t="s">
        <v>22</v>
      </c>
      <c r="B5" s="12" t="s">
        <v>23</v>
      </c>
      <c r="C5" s="12" t="s">
        <v>24</v>
      </c>
      <c r="D5" s="12" t="s">
        <v>25</v>
      </c>
      <c r="E5" s="12" t="s">
        <v>26</v>
      </c>
      <c r="F5" s="12" t="s">
        <v>27</v>
      </c>
    </row>
    <row r="6" customFormat="false" ht="21.75" hidden="false" customHeight="true" outlineLevel="0" collapsed="false">
      <c r="A6" s="13" t="s">
        <v>28</v>
      </c>
      <c r="B6" s="14" t="n">
        <v>20</v>
      </c>
      <c r="C6" s="15" t="n">
        <v>1.2</v>
      </c>
      <c r="D6" s="16" t="n">
        <f aca="false">B6*C6*$B$3</f>
        <v>2400000</v>
      </c>
      <c r="E6" s="17" t="n">
        <f aca="false">IF($D$9=0,0,D6/$D$9)</f>
        <v>0.3</v>
      </c>
      <c r="F6" s="18" t="s">
        <v>29</v>
      </c>
    </row>
    <row r="7" customFormat="false" ht="15" hidden="false" customHeight="true" outlineLevel="0" collapsed="false">
      <c r="A7" s="13" t="s">
        <v>30</v>
      </c>
      <c r="B7" s="14" t="n">
        <v>60</v>
      </c>
      <c r="C7" s="15" t="n">
        <v>0.8</v>
      </c>
      <c r="D7" s="16" t="n">
        <f aca="false">B7*C7*$B$3</f>
        <v>4800000</v>
      </c>
      <c r="E7" s="17" t="n">
        <f aca="false">IF($D$9=0,0,D7/$D$9)</f>
        <v>0.6</v>
      </c>
      <c r="F7" s="18" t="s">
        <v>31</v>
      </c>
    </row>
    <row r="8" customFormat="false" ht="21.75" hidden="false" customHeight="true" outlineLevel="0" collapsed="false">
      <c r="A8" s="13" t="s">
        <v>32</v>
      </c>
      <c r="B8" s="14" t="n">
        <v>20</v>
      </c>
      <c r="C8" s="15" t="n">
        <v>0.4</v>
      </c>
      <c r="D8" s="16" t="n">
        <f aca="false">B8*C8*$B$3</f>
        <v>800000</v>
      </c>
      <c r="E8" s="17" t="n">
        <f aca="false">IF($D$9=0,0,D8/$D$9)</f>
        <v>0.1</v>
      </c>
      <c r="F8" s="18" t="s">
        <v>33</v>
      </c>
    </row>
    <row r="9" customFormat="false" ht="15" hidden="false" customHeight="true" outlineLevel="0" collapsed="false">
      <c r="A9" s="19" t="s">
        <v>34</v>
      </c>
      <c r="B9" s="20" t="n">
        <f aca="false">SUM(B6:B8)</f>
        <v>100</v>
      </c>
      <c r="C9" s="21" t="n">
        <f aca="false">IF(B9*$B$3=0,0,D9/(B9*$B$3))</f>
        <v>0.8</v>
      </c>
      <c r="D9" s="22" t="n">
        <f aca="false">SUM(D6:D8)</f>
        <v>8000000</v>
      </c>
      <c r="E9" s="21" t="n">
        <f aca="false">SUM(E6:E8)</f>
        <v>1</v>
      </c>
      <c r="F9" s="23" t="s">
        <v>35</v>
      </c>
    </row>
    <row r="11" customFormat="false" ht="15" hidden="false" customHeight="true" outlineLevel="0" collapsed="false">
      <c r="A11" s="9" t="s">
        <v>36</v>
      </c>
      <c r="B11" s="24" t="n">
        <f aca="false">B9*B3</f>
        <v>10000000</v>
      </c>
    </row>
    <row r="12" customFormat="false" ht="15" hidden="false" customHeight="true" outlineLevel="0" collapsed="false">
      <c r="A12" s="9" t="s">
        <v>37</v>
      </c>
      <c r="B12" s="25" t="n">
        <f aca="false">D9-B11</f>
        <v>-2000000</v>
      </c>
    </row>
    <row r="14" customFormat="false" ht="15" hidden="false" customHeight="true" outlineLevel="0" collapsed="false">
      <c r="A14" s="26" t="s">
        <v>38</v>
      </c>
    </row>
  </sheetData>
  <mergeCells count="1">
    <mergeCell ref="C3:F3"/>
  </mergeCells>
  <dataValidations count="2">
    <dataValidation allowBlank="false" error="Saisissez un taux entre 0 % et 500 %." errorStyle="stop" errorTitle="Valeur" operator="between" showDropDown="false" showErrorMessage="true" showInputMessage="false" sqref="C6:C8" type="decimal">
      <formula1>0</formula1>
      <formula2>5</formula2>
    </dataValidation>
    <dataValidation allowBlank="false" error="Saisissez un nombre entier positif." errorStyle="stop" operator="greaterThanOrEqual" showDropDown="false" showErrorMessage="true" showInputMessage="false" sqref="B6:B8" type="whole">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4" min="2" style="1" width="18"/>
    <col collapsed="false" customWidth="true" hidden="false" outlineLevel="0" max="6" min="5" style="1" width="20"/>
    <col collapsed="false" customWidth="true" hidden="false" outlineLevel="0" max="7" min="7" style="1" width="50"/>
  </cols>
  <sheetData>
    <row r="1" customFormat="false" ht="19.5" hidden="false" customHeight="true" outlineLevel="0" collapsed="false">
      <c r="A1" s="8" t="s">
        <v>39</v>
      </c>
    </row>
    <row r="3" customFormat="false" ht="15" hidden="false" customHeight="true" outlineLevel="0" collapsed="false">
      <c r="A3" s="27" t="s">
        <v>40</v>
      </c>
    </row>
    <row r="4" customFormat="false" ht="30" hidden="false" customHeight="true" outlineLevel="0" collapsed="false">
      <c r="A4" s="12" t="s">
        <v>41</v>
      </c>
      <c r="B4" s="12" t="s">
        <v>25</v>
      </c>
      <c r="C4" s="12" t="s">
        <v>42</v>
      </c>
      <c r="D4" s="12" t="s">
        <v>43</v>
      </c>
      <c r="E4" s="12" t="s">
        <v>44</v>
      </c>
      <c r="F4" s="12" t="s">
        <v>45</v>
      </c>
      <c r="G4" s="12" t="s">
        <v>46</v>
      </c>
    </row>
    <row r="5" customFormat="false" ht="15" hidden="false" customHeight="true" outlineLevel="0" collapsed="false">
      <c r="A5" s="13" t="s">
        <v>28</v>
      </c>
      <c r="B5" s="28" t="n">
        <f aca="false">'Mon équipe'!D6</f>
        <v>2400000</v>
      </c>
      <c r="C5" s="15" t="n">
        <v>0.05</v>
      </c>
      <c r="D5" s="29" t="n">
        <f aca="false">B5*C5</f>
        <v>120000</v>
      </c>
      <c r="E5" s="30" t="n">
        <f aca="false">'Mon équipe'!$D$9+D5</f>
        <v>8120000</v>
      </c>
      <c r="F5" s="31" t="n">
        <f aca="false">IF('Mon équipe'!$D$9=0,0,D5/'Mon équipe'!$D$9)</f>
        <v>0.015</v>
      </c>
      <c r="G5" s="11" t="s">
        <v>47</v>
      </c>
    </row>
    <row r="6" customFormat="false" ht="15" hidden="false" customHeight="true" outlineLevel="0" collapsed="false">
      <c r="A6" s="13" t="s">
        <v>30</v>
      </c>
      <c r="B6" s="28" t="n">
        <f aca="false">'Mon équipe'!D7</f>
        <v>4800000</v>
      </c>
      <c r="C6" s="15" t="n">
        <v>0.05</v>
      </c>
      <c r="D6" s="29" t="n">
        <f aca="false">B6*C6</f>
        <v>240000</v>
      </c>
      <c r="E6" s="30" t="n">
        <f aca="false">'Mon équipe'!$D$9+D6</f>
        <v>8240000</v>
      </c>
      <c r="F6" s="31" t="n">
        <f aca="false">IF('Mon équipe'!$D$9=0,0,D6/'Mon équipe'!$D$9)</f>
        <v>0.03</v>
      </c>
      <c r="G6" s="11"/>
    </row>
    <row r="7" customFormat="false" ht="15" hidden="false" customHeight="true" outlineLevel="0" collapsed="false">
      <c r="A7" s="13" t="s">
        <v>32</v>
      </c>
      <c r="B7" s="28" t="n">
        <f aca="false">'Mon équipe'!D8</f>
        <v>800000</v>
      </c>
      <c r="C7" s="15" t="n">
        <v>0.05</v>
      </c>
      <c r="D7" s="29" t="n">
        <f aca="false">B7*C7</f>
        <v>40000</v>
      </c>
      <c r="E7" s="30" t="n">
        <f aca="false">'Mon équipe'!$D$9+D7</f>
        <v>8040000</v>
      </c>
      <c r="F7" s="31" t="n">
        <f aca="false">IF('Mon équipe'!$D$9=0,0,D7/'Mon équipe'!$D$9)</f>
        <v>0.005</v>
      </c>
      <c r="G7" s="11"/>
    </row>
    <row r="8" customFormat="false" ht="15" hidden="false" customHeight="true" outlineLevel="0" collapsed="false">
      <c r="A8" s="9" t="s">
        <v>48</v>
      </c>
      <c r="D8" s="32" t="n">
        <f aca="false">IF(D5=0,0,D6/D5)</f>
        <v>2</v>
      </c>
    </row>
    <row r="9" customFormat="false" ht="25.5" hidden="false" customHeight="true" outlineLevel="0" collapsed="false">
      <c r="A9" s="11" t="s">
        <v>49</v>
      </c>
      <c r="B9" s="11"/>
      <c r="C9" s="11"/>
      <c r="D9" s="11"/>
      <c r="E9" s="11"/>
      <c r="F9" s="11"/>
      <c r="G9" s="11"/>
    </row>
    <row r="11" customFormat="false" ht="15" hidden="false" customHeight="true" outlineLevel="0" collapsed="false">
      <c r="A11" s="27" t="s">
        <v>50</v>
      </c>
    </row>
    <row r="12" customFormat="false" ht="30" hidden="false" customHeight="true" outlineLevel="0" collapsed="false">
      <c r="A12" s="12" t="s">
        <v>51</v>
      </c>
      <c r="B12" s="12" t="s">
        <v>52</v>
      </c>
      <c r="C12" s="12" t="s">
        <v>53</v>
      </c>
      <c r="D12" s="12" t="s">
        <v>43</v>
      </c>
      <c r="E12" s="12" t="s">
        <v>44</v>
      </c>
      <c r="F12" s="12" t="s">
        <v>45</v>
      </c>
      <c r="G12" s="12" t="s">
        <v>54</v>
      </c>
    </row>
    <row r="13" customFormat="false" ht="25.5" hidden="false" customHeight="true" outlineLevel="0" collapsed="false">
      <c r="A13" s="13" t="s">
        <v>55</v>
      </c>
      <c r="B13" s="28" t="n">
        <f aca="false">'Mon équipe'!$D$7</f>
        <v>4800000</v>
      </c>
      <c r="C13" s="15" t="n">
        <v>0.08</v>
      </c>
      <c r="D13" s="29" t="n">
        <f aca="false">B13*C13</f>
        <v>384000</v>
      </c>
      <c r="E13" s="30" t="n">
        <f aca="false">'Mon équipe'!$D$9+D13</f>
        <v>8384000</v>
      </c>
      <c r="F13" s="31" t="n">
        <f aca="false">IF('Mon équipe'!$D$9=0,0,D13/'Mon équipe'!$D$9)</f>
        <v>0.048</v>
      </c>
      <c r="G13" s="4" t="s">
        <v>56</v>
      </c>
    </row>
    <row r="14" customFormat="false" ht="25.5" hidden="false" customHeight="true" outlineLevel="0" collapsed="false">
      <c r="A14" s="13" t="s">
        <v>57</v>
      </c>
      <c r="B14" s="28" t="n">
        <f aca="false">'Mon équipe'!$D$7</f>
        <v>4800000</v>
      </c>
      <c r="C14" s="15" t="n">
        <v>0.19</v>
      </c>
      <c r="D14" s="29" t="n">
        <f aca="false">B14*C14</f>
        <v>912000</v>
      </c>
      <c r="E14" s="30" t="n">
        <f aca="false">'Mon équipe'!$D$9+D14</f>
        <v>8912000</v>
      </c>
      <c r="F14" s="31" t="n">
        <f aca="false">IF('Mon équipe'!$D$9=0,0,D14/'Mon équipe'!$D$9)</f>
        <v>0.114</v>
      </c>
      <c r="G14" s="4" t="s">
        <v>58</v>
      </c>
    </row>
    <row r="15" customFormat="false" ht="25.5" hidden="false" customHeight="true" outlineLevel="0" collapsed="false">
      <c r="A15" s="11" t="s">
        <v>59</v>
      </c>
      <c r="B15" s="11"/>
      <c r="C15" s="11"/>
      <c r="D15" s="11"/>
      <c r="E15" s="11"/>
      <c r="F15" s="11"/>
      <c r="G15" s="11"/>
    </row>
    <row r="17" customFormat="false" ht="15" hidden="false" customHeight="true" outlineLevel="0" collapsed="false">
      <c r="A17" s="27" t="s">
        <v>60</v>
      </c>
    </row>
    <row r="18" customFormat="false" ht="15" hidden="false" customHeight="true" outlineLevel="0" collapsed="false">
      <c r="A18" s="33" t="s">
        <v>61</v>
      </c>
      <c r="B18" s="15" t="n">
        <v>0.3</v>
      </c>
      <c r="C18" s="11" t="s">
        <v>62</v>
      </c>
      <c r="D18" s="11"/>
      <c r="E18" s="11"/>
      <c r="F18" s="11"/>
      <c r="G18" s="11"/>
    </row>
    <row r="19" customFormat="false" ht="15" hidden="false" customHeight="true" outlineLevel="0" collapsed="false">
      <c r="A19" s="33" t="s">
        <v>63</v>
      </c>
      <c r="B19" s="15" t="n">
        <v>0.6</v>
      </c>
      <c r="C19" s="11" t="s">
        <v>64</v>
      </c>
      <c r="D19" s="11"/>
      <c r="E19" s="11"/>
      <c r="F19" s="11"/>
      <c r="G19" s="11"/>
    </row>
    <row r="20" customFormat="false" ht="15" hidden="false" customHeight="true" outlineLevel="0" collapsed="false">
      <c r="A20" s="33" t="s">
        <v>65</v>
      </c>
      <c r="B20" s="34" t="n">
        <f aca="false">(B19-B18)*'Mon équipe'!$B$3</f>
        <v>30000</v>
      </c>
      <c r="C20" s="11" t="s">
        <v>66</v>
      </c>
      <c r="D20" s="11"/>
      <c r="E20" s="11"/>
      <c r="F20" s="11"/>
      <c r="G20" s="11"/>
    </row>
    <row r="21" customFormat="false" ht="15" hidden="false" customHeight="true" outlineLevel="0" collapsed="false">
      <c r="A21" s="33" t="s">
        <v>67</v>
      </c>
      <c r="B21" s="35" t="n">
        <f aca="false">'Mon équipe'!$C$6</f>
        <v>1.2</v>
      </c>
      <c r="C21" s="11" t="s">
        <v>68</v>
      </c>
      <c r="D21" s="11"/>
      <c r="E21" s="11"/>
      <c r="F21" s="11"/>
      <c r="G21" s="11"/>
    </row>
    <row r="22" customFormat="false" ht="15" hidden="false" customHeight="true" outlineLevel="0" collapsed="false">
      <c r="A22" s="33" t="s">
        <v>69</v>
      </c>
      <c r="B22" s="21" t="n">
        <f aca="false">B21+IF('Mon équipe'!$B$3=0,0,B20/'Mon équipe'!$B$3)</f>
        <v>1.5</v>
      </c>
      <c r="C22" s="11" t="s">
        <v>70</v>
      </c>
      <c r="D22" s="11"/>
      <c r="E22" s="11"/>
      <c r="F22" s="11"/>
      <c r="G22" s="11"/>
    </row>
    <row r="24" customFormat="false" ht="15" hidden="false" customHeight="true" outlineLevel="0" collapsed="false">
      <c r="A24" s="27" t="s">
        <v>71</v>
      </c>
    </row>
    <row r="25" customFormat="false" ht="25.5" hidden="false" customHeight="true" outlineLevel="0" collapsed="false">
      <c r="A25" s="33" t="s">
        <v>72</v>
      </c>
      <c r="B25" s="36" t="n">
        <v>4</v>
      </c>
      <c r="C25" s="11" t="s">
        <v>73</v>
      </c>
      <c r="D25" s="11"/>
      <c r="E25" s="11"/>
      <c r="F25" s="11"/>
      <c r="G25" s="11"/>
    </row>
    <row r="26" customFormat="false" ht="25.5" hidden="false" customHeight="true" outlineLevel="0" collapsed="false">
      <c r="A26" s="33" t="s">
        <v>74</v>
      </c>
      <c r="B26" s="14" t="n">
        <v>6</v>
      </c>
      <c r="C26" s="11" t="s">
        <v>75</v>
      </c>
      <c r="D26" s="11"/>
      <c r="E26" s="11"/>
      <c r="F26" s="11"/>
      <c r="G26" s="11"/>
    </row>
    <row r="27" customFormat="false" ht="25.5" hidden="false" customHeight="true" outlineLevel="0" collapsed="false">
      <c r="A27" s="33" t="s">
        <v>76</v>
      </c>
      <c r="B27" s="37" t="n">
        <f aca="false">B25*B26</f>
        <v>24</v>
      </c>
      <c r="C27" s="11" t="s">
        <v>77</v>
      </c>
      <c r="D27" s="11"/>
      <c r="E27" s="11"/>
      <c r="F27" s="11"/>
      <c r="G27" s="11"/>
    </row>
    <row r="28" customFormat="false" ht="25.5" hidden="false" customHeight="true" outlineLevel="0" collapsed="false">
      <c r="A28" s="33" t="s">
        <v>78</v>
      </c>
      <c r="B28" s="38" t="n">
        <f aca="false">B27/7</f>
        <v>3.42857142857143</v>
      </c>
      <c r="C28" s="11" t="s">
        <v>77</v>
      </c>
      <c r="D28" s="11"/>
      <c r="E28" s="11"/>
      <c r="F28" s="11"/>
      <c r="G28" s="11"/>
    </row>
    <row r="30" customFormat="false" ht="15" hidden="false" customHeight="true" outlineLevel="0" collapsed="false">
      <c r="A30" s="9" t="s">
        <v>79</v>
      </c>
      <c r="B30" s="39" t="str">
        <f aca="false">IF(B25&gt;5,"Au-delà de 5 h : bénéfice décroissant",IF(B25&lt;3,"Moins de 3 h : effet faible","Dans la fourchette efficace"))</f>
        <v>Dans la fourchette efficace</v>
      </c>
      <c r="C30" s="39"/>
      <c r="D30" s="39"/>
      <c r="E30" s="39"/>
    </row>
    <row r="32" customFormat="false" ht="15" hidden="false" customHeight="false" outlineLevel="0" collapsed="false">
      <c r="A32" s="40" t="s">
        <v>80</v>
      </c>
    </row>
    <row r="33" customFormat="false" ht="25.5" hidden="false" customHeight="true" outlineLevel="0" collapsed="false">
      <c r="A33" s="41" t="s">
        <v>81</v>
      </c>
      <c r="B33" s="42" t="n">
        <f aca="false">'Mon équipe'!$B$7</f>
        <v>60</v>
      </c>
      <c r="C33" s="11" t="s">
        <v>82</v>
      </c>
      <c r="D33" s="11"/>
      <c r="E33" s="11"/>
      <c r="F33" s="11"/>
      <c r="G33" s="11"/>
    </row>
    <row r="34" customFormat="false" ht="25.5" hidden="false" customHeight="true" outlineLevel="0" collapsed="false">
      <c r="A34" s="41" t="s">
        <v>83</v>
      </c>
      <c r="B34" s="43" t="n">
        <f aca="false">B33*B25</f>
        <v>240</v>
      </c>
      <c r="C34" s="11" t="s">
        <v>84</v>
      </c>
      <c r="D34" s="11"/>
      <c r="E34" s="11"/>
      <c r="F34" s="11"/>
      <c r="G34" s="11"/>
    </row>
    <row r="35" customFormat="false" ht="25.5" hidden="false" customHeight="true" outlineLevel="0" collapsed="false">
      <c r="A35" s="41" t="s">
        <v>85</v>
      </c>
      <c r="B35" s="43" t="n">
        <f aca="false">B34*12</f>
        <v>2880</v>
      </c>
      <c r="C35" s="11" t="s">
        <v>77</v>
      </c>
      <c r="D35" s="11"/>
      <c r="E35" s="11"/>
      <c r="F35" s="11"/>
      <c r="G35" s="11"/>
    </row>
    <row r="36" customFormat="false" ht="25.5" hidden="false" customHeight="true" outlineLevel="0" collapsed="false">
      <c r="A36" s="41" t="s">
        <v>86</v>
      </c>
      <c r="B36" s="44" t="n">
        <v>1607</v>
      </c>
      <c r="C36" s="11" t="s">
        <v>87</v>
      </c>
      <c r="D36" s="11"/>
      <c r="E36" s="11"/>
      <c r="F36" s="11"/>
      <c r="G36" s="11"/>
    </row>
    <row r="37" customFormat="false" ht="25.5" hidden="false" customHeight="true" outlineLevel="0" collapsed="false">
      <c r="A37" s="41" t="s">
        <v>88</v>
      </c>
      <c r="B37" s="45" t="n">
        <f aca="false">IF(B36=0,0,B35/B36)</f>
        <v>1.79215930304916</v>
      </c>
      <c r="C37" s="11" t="s">
        <v>89</v>
      </c>
      <c r="D37" s="11"/>
      <c r="E37" s="11"/>
      <c r="F37" s="11"/>
      <c r="G37" s="11"/>
    </row>
    <row r="38" customFormat="false" ht="25.5" hidden="false" customHeight="true" outlineLevel="0" collapsed="false">
      <c r="A38" s="41" t="s">
        <v>90</v>
      </c>
      <c r="B38" s="46" t="n">
        <v>10</v>
      </c>
      <c r="C38" s="11" t="s">
        <v>91</v>
      </c>
      <c r="D38" s="11"/>
      <c r="E38" s="11"/>
      <c r="F38" s="11"/>
      <c r="G38" s="11"/>
    </row>
    <row r="39" customFormat="false" ht="25.5" hidden="false" customHeight="true" outlineLevel="0" collapsed="false">
      <c r="A39" s="41" t="s">
        <v>92</v>
      </c>
      <c r="B39" s="47" t="n">
        <f aca="false">IF(B38=0,0,'Mon équipe'!$B$9/B38)</f>
        <v>10</v>
      </c>
      <c r="C39" s="11" t="s">
        <v>93</v>
      </c>
      <c r="D39" s="11"/>
      <c r="E39" s="11"/>
      <c r="F39" s="11"/>
      <c r="G39" s="11"/>
    </row>
    <row r="40" customFormat="false" ht="25.5" hidden="false" customHeight="true" outlineLevel="0" collapsed="false">
      <c r="A40" s="41" t="s">
        <v>94</v>
      </c>
      <c r="B40" s="48" t="n">
        <f aca="false">IF(B39=0,0,B34/B39)</f>
        <v>24</v>
      </c>
      <c r="C40" s="11" t="s">
        <v>95</v>
      </c>
      <c r="D40" s="11"/>
      <c r="E40" s="11"/>
      <c r="F40" s="11"/>
      <c r="G40" s="11"/>
    </row>
  </sheetData>
  <mergeCells count="21">
    <mergeCell ref="G5:G7"/>
    <mergeCell ref="A9:G9"/>
    <mergeCell ref="A15:G15"/>
    <mergeCell ref="C18:G18"/>
    <mergeCell ref="C19:G19"/>
    <mergeCell ref="C20:G20"/>
    <mergeCell ref="C21:G21"/>
    <mergeCell ref="C22:G22"/>
    <mergeCell ref="C25:G25"/>
    <mergeCell ref="C26:G26"/>
    <mergeCell ref="C27:G27"/>
    <mergeCell ref="C28:G28"/>
    <mergeCell ref="B30:E30"/>
    <mergeCell ref="C33:G33"/>
    <mergeCell ref="C34:G34"/>
    <mergeCell ref="C35:G35"/>
    <mergeCell ref="C36:G36"/>
    <mergeCell ref="C37:G37"/>
    <mergeCell ref="C38:G38"/>
    <mergeCell ref="C39:G39"/>
    <mergeCell ref="C40:G40"/>
  </mergeCells>
  <dataValidations count="2">
    <dataValidation allowBlank="false" error="Saisissez un taux entre 0 % et 500 %." errorStyle="stop" operator="between" showDropDown="false" showErrorMessage="true" showInputMessage="false" sqref="C5:C7 C13:C14 B18:B19" type="decimal">
      <formula1>0</formula1>
      <formula2>5</formula2>
    </dataValidation>
    <dataValidation allowBlank="false" error="Saisissez un nombre positif." errorStyle="stop" operator="greaterThan" showDropDown="false" showErrorMessage="true" showInputMessage="false" sqref="B36 B38"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2026-10-16T08:35:08Z</dcterms:created>
  <dc:creator>openpyxl</dc:creator>
  <dc:description/>
  <dc:language>en-US</dc:language>
  <cp:lastModifiedBy/>
  <dcterms:modified xsi:type="dcterms:W3CDTF">2026-10-20T09:36:18Z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