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rajkovic/Documents/Fox In The D/"/>
    </mc:Choice>
  </mc:AlternateContent>
  <xr:revisionPtr revIDLastSave="0" documentId="13_ncr:1_{76C453C4-21A8-2440-BA83-BB8034F2F208}" xr6:coauthVersionLast="47" xr6:coauthVersionMax="47" xr10:uidLastSave="{00000000-0000-0000-0000-000000000000}"/>
  <bookViews>
    <workbookView xWindow="16900" yWindow="940" windowWidth="16360" windowHeight="19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" l="1"/>
  <c r="Q66" i="1"/>
  <c r="Q65" i="1"/>
  <c r="O68" i="1"/>
  <c r="I18" i="1"/>
  <c r="O37" i="1"/>
  <c r="O25" i="1" l="1"/>
  <c r="G19" i="1"/>
  <c r="I17" i="1"/>
  <c r="I23" i="1"/>
  <c r="O13" i="1"/>
  <c r="I11" i="1" l="1"/>
  <c r="O23" i="1"/>
  <c r="O21" i="1" l="1"/>
  <c r="K38" i="1" l="1"/>
  <c r="K26" i="1"/>
  <c r="K15" i="1" l="1"/>
  <c r="K42" i="1" s="1"/>
  <c r="K47" i="1" s="1"/>
  <c r="K51" i="1" s="1"/>
  <c r="K28" i="1" l="1"/>
  <c r="K40" i="1" s="1"/>
  <c r="O46" i="1" l="1"/>
  <c r="O44" i="1"/>
  <c r="O17" i="1" l="1"/>
  <c r="O20" i="1" l="1"/>
  <c r="O18" i="1"/>
  <c r="O31" i="1" l="1"/>
  <c r="O10" i="1" l="1"/>
  <c r="O11" i="1"/>
  <c r="M38" i="1" l="1"/>
  <c r="M26" i="1"/>
  <c r="M15" i="1"/>
  <c r="M42" i="1" s="1"/>
  <c r="M47" i="1" s="1"/>
  <c r="M51" i="1" l="1"/>
  <c r="M28" i="1"/>
  <c r="M40" i="1" s="1"/>
  <c r="O19" i="1" l="1"/>
  <c r="I26" i="1" l="1"/>
  <c r="O15" i="1"/>
  <c r="O42" i="1" s="1"/>
  <c r="I15" i="1"/>
  <c r="I42" i="1" s="1"/>
  <c r="I38" i="1"/>
  <c r="G15" i="1"/>
  <c r="G42" i="1" s="1"/>
  <c r="G47" i="1" s="1"/>
  <c r="G38" i="1"/>
  <c r="E15" i="1"/>
  <c r="E47" i="1"/>
  <c r="E38" i="1"/>
  <c r="E26" i="1"/>
  <c r="E51" i="1" l="1"/>
  <c r="I47" i="1"/>
  <c r="I51" i="1" s="1"/>
  <c r="O47" i="1"/>
  <c r="O67" i="1" s="1"/>
  <c r="I28" i="1"/>
  <c r="I40" i="1" s="1"/>
  <c r="G26" i="1"/>
  <c r="G28" i="1" s="1"/>
  <c r="G40" i="1" s="1"/>
  <c r="G51" i="1"/>
  <c r="E28" i="1"/>
  <c r="E40" i="1" s="1"/>
  <c r="O26" i="1"/>
  <c r="O28" i="1" s="1"/>
  <c r="O38" i="1"/>
  <c r="O40" i="1" l="1"/>
  <c r="O51" i="1"/>
  <c r="O55" i="1" s="1"/>
</calcChain>
</file>

<file path=xl/sharedStrings.xml><?xml version="1.0" encoding="utf-8"?>
<sst xmlns="http://schemas.openxmlformats.org/spreadsheetml/2006/main" count="56" uniqueCount="52">
  <si>
    <t>Bag Raffle</t>
  </si>
  <si>
    <t>Revenue</t>
  </si>
  <si>
    <t>Ticket Sales</t>
  </si>
  <si>
    <t>Sponsorships</t>
  </si>
  <si>
    <t>Total Deposited to Fox In The D</t>
  </si>
  <si>
    <t>Grand Total Revenue</t>
  </si>
  <si>
    <t>Total</t>
  </si>
  <si>
    <t>Subtotal</t>
  </si>
  <si>
    <t>Direct to MJFF through Fox In The D Website</t>
  </si>
  <si>
    <t>Deposited in Fox In The D Bank Account</t>
  </si>
  <si>
    <t>Expenses</t>
  </si>
  <si>
    <t>Total Direct to MJFF</t>
  </si>
  <si>
    <t>From Fox In The D Account</t>
  </si>
  <si>
    <t>Total Donated To MJFF</t>
  </si>
  <si>
    <t>Grand Total Expenses</t>
  </si>
  <si>
    <t>Donations To The Michael J Fox Foundation</t>
  </si>
  <si>
    <t>UHY Advisors Tax Preparation Fee</t>
  </si>
  <si>
    <t>Coach</t>
  </si>
  <si>
    <t>Total Donated To MJFF by FoxInTheD</t>
  </si>
  <si>
    <t>Giving Tuesday/Christmas/Other</t>
  </si>
  <si>
    <t xml:space="preserve">Event Expenses </t>
  </si>
  <si>
    <t>Total Funds Raised</t>
  </si>
  <si>
    <t>Giving Tuesday Donation</t>
  </si>
  <si>
    <t>Christmas Donation</t>
  </si>
  <si>
    <t>Golf</t>
  </si>
  <si>
    <t>Outing</t>
  </si>
  <si>
    <t>Gala</t>
  </si>
  <si>
    <t>Bowling</t>
  </si>
  <si>
    <t>Miscellaneous Fees (Google, etc.)</t>
  </si>
  <si>
    <t>Couzens, Lansky Law</t>
  </si>
  <si>
    <t>Event Profit</t>
  </si>
  <si>
    <t>Transfer to Huntington (Benevity Fund)</t>
  </si>
  <si>
    <t>Website Rebuild (Smart Rabbit)</t>
  </si>
  <si>
    <t>Skins/Mulligans</t>
  </si>
  <si>
    <t>Apparell</t>
  </si>
  <si>
    <t>Other Donations</t>
  </si>
  <si>
    <t>Golf Outing Donation</t>
  </si>
  <si>
    <t>Detroit</t>
  </si>
  <si>
    <t>Marathon</t>
  </si>
  <si>
    <t>Robert and Kim Mazur</t>
  </si>
  <si>
    <t>Other</t>
  </si>
  <si>
    <t>Raffle</t>
  </si>
  <si>
    <t>The Adient Foundation</t>
  </si>
  <si>
    <t>a/</t>
  </si>
  <si>
    <t>a/ Donated ($3,090)</t>
  </si>
  <si>
    <t>William Wentworth</t>
  </si>
  <si>
    <t>Fox In The D 2025 Financial Statement</t>
  </si>
  <si>
    <t>Beginning Balance as of 11/27/24</t>
  </si>
  <si>
    <t>Other (Stripe/Benevity/Amazon Smile)</t>
  </si>
  <si>
    <t>Golf Outing Donations</t>
  </si>
  <si>
    <t>Dec 31st YTD</t>
  </si>
  <si>
    <t>Net Remaining in Fox In The D Account as of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</si>
</sst>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#,##0;[Red]#,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6" fontId="0" fillId="0" borderId="0" xfId="0" applyNumberFormat="1"/>
    <xf numFmtId="37" fontId="0" fillId="0" borderId="0" xfId="0" applyNumberFormat="1"/>
    <xf numFmtId="37" fontId="0" fillId="0" borderId="1" xfId="0" applyNumberFormat="1" applyBorder="1"/>
    <xf numFmtId="0" fontId="4" fillId="0" borderId="0" xfId="0" applyFont="1"/>
    <xf numFmtId="165" fontId="0" fillId="0" borderId="0" xfId="1" applyNumberFormat="1" applyFont="1"/>
    <xf numFmtId="0" fontId="0" fillId="0" borderId="1" xfId="0" applyBorder="1"/>
    <xf numFmtId="164" fontId="3" fillId="0" borderId="0" xfId="0" applyNumberFormat="1" applyFont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164" fontId="7" fillId="0" borderId="0" xfId="0" applyNumberFormat="1" applyFont="1"/>
    <xf numFmtId="0" fontId="7" fillId="0" borderId="0" xfId="0" applyFont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0" fillId="0" borderId="0" xfId="0" applyNumberFormat="1"/>
    <xf numFmtId="6" fontId="0" fillId="0" borderId="7" xfId="0" applyNumberFormat="1" applyBorder="1"/>
    <xf numFmtId="37" fontId="0" fillId="0" borderId="7" xfId="0" applyNumberFormat="1" applyBorder="1"/>
    <xf numFmtId="0" fontId="7" fillId="0" borderId="6" xfId="0" applyFont="1" applyBorder="1"/>
    <xf numFmtId="165" fontId="7" fillId="0" borderId="0" xfId="1" applyNumberFormat="1" applyFont="1" applyBorder="1"/>
    <xf numFmtId="165" fontId="7" fillId="0" borderId="7" xfId="1" applyNumberFormat="1" applyFont="1" applyBorder="1"/>
    <xf numFmtId="0" fontId="0" fillId="0" borderId="9" xfId="0" applyBorder="1"/>
    <xf numFmtId="0" fontId="0" fillId="0" borderId="8" xfId="0" applyBorder="1"/>
    <xf numFmtId="5" fontId="7" fillId="0" borderId="0" xfId="0" applyNumberFormat="1" applyFont="1"/>
    <xf numFmtId="0" fontId="7" fillId="0" borderId="4" xfId="0" applyFont="1" applyBorder="1"/>
    <xf numFmtId="0" fontId="5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165" fontId="7" fillId="0" borderId="0" xfId="1" applyNumberFormat="1" applyFont="1"/>
    <xf numFmtId="167" fontId="7" fillId="0" borderId="0" xfId="2" applyNumberFormat="1" applyFont="1"/>
    <xf numFmtId="165" fontId="7" fillId="0" borderId="10" xfId="0" applyNumberFormat="1" applyFont="1" applyBorder="1"/>
    <xf numFmtId="168" fontId="0" fillId="0" borderId="0" xfId="0" applyNumberFormat="1"/>
    <xf numFmtId="168" fontId="3" fillId="0" borderId="0" xfId="0" applyNumberFormat="1" applyFont="1"/>
    <xf numFmtId="0" fontId="4" fillId="0" borderId="0" xfId="0" applyFont="1" applyAlignment="1">
      <alignment horizontal="center"/>
    </xf>
    <xf numFmtId="167" fontId="7" fillId="0" borderId="0" xfId="2" applyNumberFormat="1" applyFont="1" applyBorder="1"/>
    <xf numFmtId="37" fontId="0" fillId="0" borderId="8" xfId="0" applyNumberFormat="1" applyBorder="1"/>
    <xf numFmtId="44" fontId="0" fillId="0" borderId="0" xfId="1" applyFont="1"/>
    <xf numFmtId="44" fontId="2" fillId="0" borderId="2" xfId="1" applyFont="1" applyBorder="1"/>
    <xf numFmtId="165" fontId="7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topLeftCell="D37" workbookViewId="0">
      <selection activeCell="Q68" sqref="Q68"/>
    </sheetView>
  </sheetViews>
  <sheetFormatPr baseColWidth="10" defaultRowHeight="16" x14ac:dyDescent="0.2"/>
  <cols>
    <col min="1" max="1" width="2.33203125" customWidth="1"/>
    <col min="2" max="2" width="3.33203125" customWidth="1"/>
    <col min="4" max="4" width="28.33203125" customWidth="1"/>
    <col min="5" max="5" width="11.33203125" customWidth="1"/>
    <col min="6" max="6" width="2.5" customWidth="1"/>
    <col min="7" max="7" width="12.1640625" bestFit="1" customWidth="1"/>
    <col min="8" max="8" width="2.5" customWidth="1"/>
    <col min="9" max="9" width="11.83203125" bestFit="1" customWidth="1"/>
    <col min="10" max="10" width="3" customWidth="1"/>
    <col min="11" max="11" width="11.33203125" customWidth="1"/>
    <col min="12" max="12" width="3" customWidth="1"/>
    <col min="13" max="13" width="11.33203125" customWidth="1"/>
    <col min="14" max="14" width="3" customWidth="1"/>
    <col min="15" max="15" width="13.5" bestFit="1" customWidth="1"/>
    <col min="16" max="16" width="2" customWidth="1"/>
    <col min="17" max="17" width="11.5" customWidth="1"/>
  </cols>
  <sheetData>
    <row r="1" spans="1:17" x14ac:dyDescent="0.2">
      <c r="F1" s="1"/>
    </row>
    <row r="2" spans="1:17" ht="24" x14ac:dyDescent="0.3">
      <c r="A2" s="16"/>
      <c r="B2" s="17" t="s">
        <v>46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ht="21" x14ac:dyDescent="0.25">
      <c r="B3" s="34"/>
      <c r="F3" s="1"/>
      <c r="G3" s="41" t="s">
        <v>50</v>
      </c>
    </row>
    <row r="4" spans="1:17" ht="21" x14ac:dyDescent="0.25">
      <c r="B4" s="34"/>
      <c r="F4" s="1"/>
    </row>
    <row r="5" spans="1:17" ht="19" x14ac:dyDescent="0.25">
      <c r="E5" s="2" t="s">
        <v>17</v>
      </c>
      <c r="G5" s="2" t="s">
        <v>27</v>
      </c>
      <c r="I5" s="2" t="s">
        <v>24</v>
      </c>
      <c r="K5" s="2" t="s">
        <v>37</v>
      </c>
      <c r="M5" s="2"/>
      <c r="N5" s="2"/>
      <c r="O5" s="2" t="s">
        <v>6</v>
      </c>
    </row>
    <row r="6" spans="1:17" ht="19" x14ac:dyDescent="0.25">
      <c r="A6" s="2"/>
      <c r="B6" s="2"/>
      <c r="C6" s="2"/>
      <c r="D6" s="2"/>
      <c r="E6" s="3" t="s">
        <v>0</v>
      </c>
      <c r="F6" s="2"/>
      <c r="G6" s="3" t="s">
        <v>25</v>
      </c>
      <c r="I6" s="3" t="s">
        <v>25</v>
      </c>
      <c r="K6" s="3" t="s">
        <v>38</v>
      </c>
      <c r="M6" s="3" t="s">
        <v>26</v>
      </c>
      <c r="N6" s="2"/>
      <c r="O6" s="3">
        <v>2024</v>
      </c>
    </row>
    <row r="7" spans="1:17" ht="12" customHeight="1" x14ac:dyDescent="0.25">
      <c r="A7" s="2"/>
      <c r="B7" s="2"/>
      <c r="C7" s="2"/>
      <c r="D7" s="2"/>
      <c r="E7" s="2"/>
      <c r="F7" s="2"/>
      <c r="G7" s="2"/>
      <c r="I7" s="2"/>
      <c r="K7" s="2"/>
      <c r="M7" s="2"/>
      <c r="N7" s="2"/>
      <c r="O7" s="2"/>
    </row>
    <row r="8" spans="1:17" ht="19" x14ac:dyDescent="0.25">
      <c r="A8" s="4" t="s">
        <v>1</v>
      </c>
    </row>
    <row r="9" spans="1:17" x14ac:dyDescent="0.2">
      <c r="B9" s="5" t="s">
        <v>8</v>
      </c>
    </row>
    <row r="10" spans="1:17" x14ac:dyDescent="0.2">
      <c r="B10" t="s">
        <v>2</v>
      </c>
      <c r="E10" s="6"/>
      <c r="F10" s="15"/>
      <c r="G10" s="6">
        <v>5245</v>
      </c>
      <c r="I10" s="6">
        <v>25500</v>
      </c>
      <c r="K10" s="6">
        <v>0</v>
      </c>
      <c r="M10" s="6">
        <v>0</v>
      </c>
      <c r="N10" s="6"/>
      <c r="O10" s="6">
        <f>SUM(E10:M10)</f>
        <v>30745</v>
      </c>
    </row>
    <row r="11" spans="1:17" x14ac:dyDescent="0.2">
      <c r="B11" t="s">
        <v>3</v>
      </c>
      <c r="E11" s="39"/>
      <c r="F11" s="40"/>
      <c r="G11" s="39">
        <v>0</v>
      </c>
      <c r="H11" s="39"/>
      <c r="I11" s="39">
        <f>2750+5000</f>
        <v>7750</v>
      </c>
      <c r="J11" s="39"/>
      <c r="K11" s="39">
        <v>519.57000000000005</v>
      </c>
      <c r="L11" s="39"/>
      <c r="M11" s="39">
        <v>0</v>
      </c>
      <c r="N11" s="39"/>
      <c r="O11" s="39">
        <f>SUM(E11:M11)</f>
        <v>8269.57</v>
      </c>
      <c r="Q11" s="6"/>
    </row>
    <row r="12" spans="1:17" x14ac:dyDescent="0.2">
      <c r="B12" t="s">
        <v>45</v>
      </c>
      <c r="E12" s="7"/>
      <c r="F12" s="7"/>
      <c r="G12" s="7"/>
      <c r="I12" s="7">
        <v>0</v>
      </c>
      <c r="K12" s="7"/>
      <c r="M12" s="7">
        <v>0</v>
      </c>
      <c r="N12" s="7"/>
      <c r="O12" s="39">
        <v>0</v>
      </c>
    </row>
    <row r="13" spans="1:17" x14ac:dyDescent="0.2">
      <c r="B13" t="s">
        <v>35</v>
      </c>
      <c r="E13" s="7"/>
      <c r="F13" s="7"/>
      <c r="G13" s="7"/>
      <c r="I13" s="7">
        <v>1790</v>
      </c>
      <c r="K13" s="7"/>
      <c r="M13" s="7"/>
      <c r="N13" s="7"/>
      <c r="O13" s="39">
        <f>SUM(E13:M13)</f>
        <v>1790</v>
      </c>
    </row>
    <row r="14" spans="1:17" x14ac:dyDescent="0.2">
      <c r="B14" t="s">
        <v>19</v>
      </c>
      <c r="E14" s="8"/>
      <c r="F14" s="7"/>
      <c r="G14" s="8"/>
      <c r="I14" s="8"/>
      <c r="K14" s="8"/>
      <c r="M14" s="8"/>
      <c r="N14" s="7"/>
      <c r="O14" s="8">
        <v>1268.02</v>
      </c>
    </row>
    <row r="15" spans="1:17" x14ac:dyDescent="0.2">
      <c r="C15" t="s">
        <v>11</v>
      </c>
      <c r="E15" s="18">
        <f>SUM(E10:E14)</f>
        <v>0</v>
      </c>
      <c r="F15" s="6"/>
      <c r="G15" s="18">
        <f>SUM(G10:G14)</f>
        <v>5245</v>
      </c>
      <c r="H15" s="6"/>
      <c r="I15" s="18">
        <f>SUM(I10:I14)</f>
        <v>35040</v>
      </c>
      <c r="J15" s="15"/>
      <c r="K15" s="18">
        <f>SUM(K10:K14)</f>
        <v>519.57000000000005</v>
      </c>
      <c r="L15" s="15"/>
      <c r="M15" s="18">
        <f>SUM(M10:M14)</f>
        <v>0</v>
      </c>
      <c r="N15" s="18"/>
      <c r="O15" s="18">
        <f>SUM(O10:O14)</f>
        <v>42072.59</v>
      </c>
    </row>
    <row r="16" spans="1:17" x14ac:dyDescent="0.2">
      <c r="B16" s="5" t="s">
        <v>9</v>
      </c>
      <c r="E16" s="7"/>
      <c r="F16" s="7"/>
      <c r="G16" s="7"/>
      <c r="I16" s="7"/>
      <c r="K16" s="7"/>
      <c r="M16" s="7"/>
      <c r="N16" s="7"/>
      <c r="O16" s="7"/>
    </row>
    <row r="17" spans="1:17" x14ac:dyDescent="0.2">
      <c r="B17" t="s">
        <v>2</v>
      </c>
      <c r="E17" s="6">
        <v>0</v>
      </c>
      <c r="F17" s="7"/>
      <c r="G17" s="7">
        <v>0</v>
      </c>
      <c r="I17" s="7">
        <f>2400+1200+1200</f>
        <v>4800</v>
      </c>
      <c r="K17" s="6">
        <v>0</v>
      </c>
      <c r="M17" s="6">
        <v>0</v>
      </c>
      <c r="N17" s="6"/>
      <c r="O17" s="7">
        <f>SUM(E17:N17)</f>
        <v>4800</v>
      </c>
    </row>
    <row r="18" spans="1:17" x14ac:dyDescent="0.2">
      <c r="B18" t="s">
        <v>3</v>
      </c>
      <c r="E18" s="7"/>
      <c r="F18" s="7"/>
      <c r="G18" s="7">
        <v>0</v>
      </c>
      <c r="I18" s="7">
        <f>10000+15300+4100+1750+250+11250+250+1500+2500+1250+500+1200</f>
        <v>49850</v>
      </c>
      <c r="K18" s="7">
        <v>0</v>
      </c>
      <c r="M18" s="7">
        <v>0</v>
      </c>
      <c r="N18" s="7"/>
      <c r="O18" s="7">
        <f t="shared" ref="O18" si="0">SUM(E18:M18)</f>
        <v>49850</v>
      </c>
    </row>
    <row r="19" spans="1:17" x14ac:dyDescent="0.2">
      <c r="B19" t="s">
        <v>41</v>
      </c>
      <c r="E19" s="7">
        <v>0</v>
      </c>
      <c r="F19" s="7"/>
      <c r="G19" s="7">
        <f>3018.4+1925</f>
        <v>4943.3999999999996</v>
      </c>
      <c r="I19" s="7">
        <v>4900</v>
      </c>
      <c r="K19" s="7">
        <v>0</v>
      </c>
      <c r="M19" s="7"/>
      <c r="N19" s="7"/>
      <c r="O19" s="7">
        <f>SUM(E19:M19)</f>
        <v>9843.4</v>
      </c>
    </row>
    <row r="20" spans="1:17" x14ac:dyDescent="0.2">
      <c r="B20" t="s">
        <v>33</v>
      </c>
      <c r="E20" s="7"/>
      <c r="F20" s="7"/>
      <c r="G20" s="7"/>
      <c r="I20" s="7">
        <v>2650</v>
      </c>
      <c r="K20" s="7"/>
      <c r="M20" s="7">
        <v>0</v>
      </c>
      <c r="N20" s="7"/>
      <c r="O20" s="7">
        <f t="shared" ref="O20" si="1">SUM(E20:M20)</f>
        <v>2650</v>
      </c>
    </row>
    <row r="21" spans="1:17" x14ac:dyDescent="0.2">
      <c r="B21" t="s">
        <v>34</v>
      </c>
      <c r="E21" s="7"/>
      <c r="F21" s="7"/>
      <c r="G21" s="7"/>
      <c r="I21" s="7">
        <v>646.87</v>
      </c>
      <c r="K21" s="7"/>
      <c r="M21" s="7">
        <v>0</v>
      </c>
      <c r="N21" s="7"/>
      <c r="O21" s="7">
        <f t="shared" ref="O21" si="2">SUM(E21:M21)</f>
        <v>646.87</v>
      </c>
    </row>
    <row r="22" spans="1:17" x14ac:dyDescent="0.2">
      <c r="B22" t="s">
        <v>39</v>
      </c>
      <c r="E22" s="7"/>
      <c r="F22" s="7"/>
      <c r="G22" s="7"/>
      <c r="I22" s="7"/>
      <c r="K22" s="7"/>
      <c r="M22" s="7"/>
      <c r="N22" s="7"/>
      <c r="O22" s="7">
        <v>2000</v>
      </c>
    </row>
    <row r="23" spans="1:17" x14ac:dyDescent="0.2">
      <c r="B23" t="s">
        <v>49</v>
      </c>
      <c r="I23" s="7">
        <f>500+1000</f>
        <v>1500</v>
      </c>
      <c r="O23" s="7">
        <f t="shared" ref="O23" si="3">SUM(E23:M23)</f>
        <v>1500</v>
      </c>
    </row>
    <row r="24" spans="1:17" x14ac:dyDescent="0.2">
      <c r="B24" t="s">
        <v>42</v>
      </c>
      <c r="O24" s="7">
        <v>0</v>
      </c>
    </row>
    <row r="25" spans="1:17" x14ac:dyDescent="0.2">
      <c r="B25" t="s">
        <v>48</v>
      </c>
      <c r="E25" s="8"/>
      <c r="F25" s="7"/>
      <c r="G25" s="8"/>
      <c r="I25" s="8">
        <v>0</v>
      </c>
      <c r="K25" s="8"/>
      <c r="M25" s="8">
        <v>0</v>
      </c>
      <c r="N25" s="7"/>
      <c r="O25" s="8">
        <f>24.28+24.01+80.05+50.1+153.79</f>
        <v>332.23</v>
      </c>
    </row>
    <row r="26" spans="1:17" x14ac:dyDescent="0.2">
      <c r="C26" t="s">
        <v>4</v>
      </c>
      <c r="E26" s="18">
        <f>SUM(E17:E25)</f>
        <v>0</v>
      </c>
      <c r="F26" s="18"/>
      <c r="G26" s="18">
        <f>SUM(G17:G25)</f>
        <v>4943.3999999999996</v>
      </c>
      <c r="H26" s="18"/>
      <c r="I26" s="18">
        <f>SUM(I17:I25)</f>
        <v>64346.87</v>
      </c>
      <c r="J26" s="18"/>
      <c r="K26" s="18">
        <f>SUM(K17:K25)</f>
        <v>0</v>
      </c>
      <c r="L26" s="18"/>
      <c r="M26" s="18">
        <f>SUM(M17:M25)</f>
        <v>0</v>
      </c>
      <c r="N26" s="18"/>
      <c r="O26" s="18">
        <f>SUM(O17:O25)</f>
        <v>71622.499999999985</v>
      </c>
    </row>
    <row r="28" spans="1:17" s="19" customFormat="1" ht="21" customHeight="1" x14ac:dyDescent="0.2">
      <c r="A28" s="18"/>
      <c r="B28" s="18" t="s">
        <v>5</v>
      </c>
      <c r="C28" s="18"/>
      <c r="D28" s="18"/>
      <c r="E28" s="18">
        <f>E15+E26</f>
        <v>0</v>
      </c>
      <c r="F28" s="18"/>
      <c r="G28" s="18">
        <f>G15+G26</f>
        <v>10188.4</v>
      </c>
      <c r="I28" s="18">
        <f>I15+I26</f>
        <v>99386.87</v>
      </c>
      <c r="K28" s="18">
        <f>K15+K26</f>
        <v>519.57000000000005</v>
      </c>
      <c r="M28" s="18">
        <f>M15+M26</f>
        <v>0</v>
      </c>
      <c r="N28" s="18"/>
      <c r="O28" s="18">
        <f>O26+O15</f>
        <v>113695.08999999998</v>
      </c>
      <c r="Q28"/>
    </row>
    <row r="30" spans="1:17" ht="19" x14ac:dyDescent="0.25">
      <c r="A30" s="4" t="s">
        <v>10</v>
      </c>
    </row>
    <row r="31" spans="1:17" x14ac:dyDescent="0.2">
      <c r="B31" t="s">
        <v>20</v>
      </c>
      <c r="G31" s="9">
        <v>0</v>
      </c>
      <c r="H31" t="s">
        <v>43</v>
      </c>
      <c r="I31" s="9">
        <v>-43282.85</v>
      </c>
      <c r="J31" s="5"/>
      <c r="K31" s="9">
        <v>0</v>
      </c>
      <c r="L31" s="5"/>
      <c r="M31" s="9">
        <v>0</v>
      </c>
      <c r="N31" s="9"/>
      <c r="O31" s="9">
        <f>SUM(E31:M31)</f>
        <v>-43282.85</v>
      </c>
      <c r="Q31" t="s">
        <v>44</v>
      </c>
    </row>
    <row r="32" spans="1:17" x14ac:dyDescent="0.2">
      <c r="B32" t="s">
        <v>31</v>
      </c>
      <c r="E32" s="10"/>
      <c r="F32" s="10"/>
      <c r="G32" s="10">
        <v>0</v>
      </c>
      <c r="I32" s="10">
        <v>0</v>
      </c>
      <c r="K32" s="10"/>
      <c r="M32" s="10"/>
      <c r="N32" s="10"/>
      <c r="O32" s="10">
        <v>0</v>
      </c>
    </row>
    <row r="33" spans="1:15" x14ac:dyDescent="0.2">
      <c r="B33" t="s">
        <v>16</v>
      </c>
      <c r="E33" s="10"/>
      <c r="F33" s="10"/>
      <c r="G33" s="10"/>
      <c r="I33" s="10"/>
      <c r="K33" s="10"/>
      <c r="M33" s="10"/>
      <c r="N33" s="10"/>
      <c r="O33" s="10">
        <v>-2795</v>
      </c>
    </row>
    <row r="34" spans="1:15" x14ac:dyDescent="0.2">
      <c r="B34" t="s">
        <v>32</v>
      </c>
      <c r="E34" s="10"/>
      <c r="F34" s="10"/>
      <c r="G34" s="10"/>
      <c r="I34" s="10"/>
      <c r="K34" s="10"/>
      <c r="M34" s="10"/>
      <c r="N34" s="10"/>
      <c r="O34" s="10">
        <v>0</v>
      </c>
    </row>
    <row r="35" spans="1:15" x14ac:dyDescent="0.2">
      <c r="B35" t="s">
        <v>29</v>
      </c>
      <c r="E35" s="10"/>
      <c r="F35" s="10"/>
      <c r="G35" s="10"/>
      <c r="I35" s="10"/>
      <c r="K35" s="10"/>
      <c r="M35" s="10"/>
      <c r="N35" s="10"/>
      <c r="O35" s="10">
        <v>0</v>
      </c>
    </row>
    <row r="36" spans="1:15" x14ac:dyDescent="0.2">
      <c r="B36" t="s">
        <v>40</v>
      </c>
      <c r="E36" s="10"/>
      <c r="F36" s="10"/>
      <c r="G36" s="10">
        <v>0</v>
      </c>
      <c r="I36" s="10">
        <v>0</v>
      </c>
      <c r="K36" s="10">
        <v>0</v>
      </c>
      <c r="M36" s="10">
        <v>0</v>
      </c>
      <c r="N36" s="10"/>
      <c r="O36" s="10">
        <v>0</v>
      </c>
    </row>
    <row r="37" spans="1:15" x14ac:dyDescent="0.2">
      <c r="B37" t="s">
        <v>28</v>
      </c>
      <c r="E37" s="11"/>
      <c r="F37" s="10"/>
      <c r="G37" s="11"/>
      <c r="I37" s="11"/>
      <c r="K37" s="11"/>
      <c r="M37" s="11"/>
      <c r="N37" s="10"/>
      <c r="O37" s="11">
        <f>-9.95+-5+-9.95+-5+-9.95+-5+-9.95+-5+-9.95+-5+-9.95+-5+-9.95+-5+-88.95+-1+-15+-1.92+-9.95+-9.95+-9.95+-9.95</f>
        <v>-251.31999999999996</v>
      </c>
    </row>
    <row r="38" spans="1:15" ht="20" customHeight="1" x14ac:dyDescent="0.2">
      <c r="B38" t="s">
        <v>7</v>
      </c>
      <c r="E38" s="13">
        <f>SUM(E31:E37)</f>
        <v>0</v>
      </c>
      <c r="F38" s="6"/>
      <c r="G38" s="13">
        <f>SUM(G31:G37)</f>
        <v>0</v>
      </c>
      <c r="I38" s="13">
        <f>SUM(I31:I37)</f>
        <v>-43282.85</v>
      </c>
      <c r="K38" s="13">
        <f>SUM(K31:K37)</f>
        <v>0</v>
      </c>
      <c r="M38" s="13">
        <f>SUM(M31:M37)</f>
        <v>0</v>
      </c>
      <c r="N38" s="13"/>
      <c r="O38" s="13">
        <f>SUM(O31:O37)</f>
        <v>-46329.17</v>
      </c>
    </row>
    <row r="40" spans="1:15" x14ac:dyDescent="0.2">
      <c r="A40" s="5"/>
      <c r="D40" t="s">
        <v>30</v>
      </c>
      <c r="E40" s="18">
        <f>E28+E38</f>
        <v>0</v>
      </c>
      <c r="G40" s="18">
        <f>G28+G38</f>
        <v>10188.4</v>
      </c>
      <c r="I40" s="18">
        <f>I28+I38</f>
        <v>56104.02</v>
      </c>
      <c r="K40" s="18">
        <f>K28+K38</f>
        <v>519.57000000000005</v>
      </c>
      <c r="M40" s="18">
        <f>M28+M38</f>
        <v>0</v>
      </c>
      <c r="O40" s="9">
        <f>SUM(E40:M40)</f>
        <v>66811.990000000005</v>
      </c>
    </row>
    <row r="41" spans="1:15" ht="19" x14ac:dyDescent="0.25">
      <c r="A41" s="20"/>
      <c r="B41" s="33" t="s">
        <v>15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</row>
    <row r="42" spans="1:15" x14ac:dyDescent="0.2">
      <c r="A42" s="23"/>
      <c r="B42" t="s">
        <v>8</v>
      </c>
      <c r="E42" s="9"/>
      <c r="F42" s="24"/>
      <c r="G42" s="9">
        <f>-G15</f>
        <v>-5245</v>
      </c>
      <c r="H42" s="24"/>
      <c r="I42" s="9">
        <f>-I15</f>
        <v>-35040</v>
      </c>
      <c r="K42" s="9">
        <f>-K15</f>
        <v>-519.57000000000005</v>
      </c>
      <c r="M42" s="9">
        <f>-M15</f>
        <v>0</v>
      </c>
      <c r="N42" s="9"/>
      <c r="O42" s="25">
        <f>-O15</f>
        <v>-42072.59</v>
      </c>
    </row>
    <row r="43" spans="1:15" x14ac:dyDescent="0.2">
      <c r="A43" s="23"/>
      <c r="B43" s="5" t="s">
        <v>12</v>
      </c>
      <c r="E43" s="9"/>
      <c r="F43" s="24"/>
      <c r="G43" s="9"/>
      <c r="H43" s="24"/>
      <c r="I43" s="9"/>
      <c r="K43" s="9"/>
      <c r="M43" s="9"/>
      <c r="N43" s="9"/>
      <c r="O43" s="25"/>
    </row>
    <row r="44" spans="1:15" x14ac:dyDescent="0.2">
      <c r="C44" t="s">
        <v>36</v>
      </c>
      <c r="E44" s="7"/>
      <c r="F44" s="7"/>
      <c r="G44" s="7"/>
      <c r="I44" s="10">
        <v>0</v>
      </c>
      <c r="K44" s="10"/>
      <c r="M44" s="10"/>
      <c r="N44" s="10"/>
      <c r="O44" s="26">
        <f>SUM(E44:N44)</f>
        <v>0</v>
      </c>
    </row>
    <row r="45" spans="1:15" x14ac:dyDescent="0.2">
      <c r="C45" t="s">
        <v>22</v>
      </c>
      <c r="E45" s="7"/>
      <c r="F45" s="7"/>
      <c r="G45" s="44">
        <v>0</v>
      </c>
      <c r="I45" s="10">
        <v>0</v>
      </c>
      <c r="K45" s="10"/>
      <c r="M45" s="10"/>
      <c r="N45" s="10"/>
      <c r="O45" s="25">
        <v>-15000</v>
      </c>
    </row>
    <row r="46" spans="1:15" x14ac:dyDescent="0.2">
      <c r="C46" t="s">
        <v>23</v>
      </c>
      <c r="E46" s="8"/>
      <c r="F46" s="7"/>
      <c r="G46" s="8"/>
      <c r="I46" s="11"/>
      <c r="K46" s="11"/>
      <c r="M46" s="11"/>
      <c r="N46" s="10"/>
      <c r="O46" s="43">
        <f>SUM(E46:N46)</f>
        <v>0</v>
      </c>
    </row>
    <row r="47" spans="1:15" s="19" customFormat="1" x14ac:dyDescent="0.2">
      <c r="A47" s="27"/>
      <c r="C47" s="19" t="s">
        <v>13</v>
      </c>
      <c r="E47" s="28">
        <f>SUM(E42:E46)</f>
        <v>0</v>
      </c>
      <c r="F47" s="18"/>
      <c r="G47" s="28">
        <f>SUM(G42:G46)</f>
        <v>-5245</v>
      </c>
      <c r="I47" s="28">
        <f>SUM(I42:I46)</f>
        <v>-35040</v>
      </c>
      <c r="K47" s="28">
        <f>SUM(K42:K46)</f>
        <v>-519.57000000000005</v>
      </c>
      <c r="M47" s="28">
        <f>SUM(M42:M46)</f>
        <v>0</v>
      </c>
      <c r="N47" s="28"/>
      <c r="O47" s="29">
        <f>SUM(O42:O46)</f>
        <v>-57072.59</v>
      </c>
    </row>
    <row r="48" spans="1:15" s="19" customFormat="1" x14ac:dyDescent="0.2">
      <c r="A48" s="27"/>
      <c r="E48" s="28"/>
      <c r="F48" s="18"/>
      <c r="G48" s="28"/>
      <c r="I48" s="28"/>
      <c r="K48" s="28"/>
      <c r="M48" s="28"/>
      <c r="N48" s="28"/>
      <c r="O48" s="29"/>
    </row>
    <row r="49" spans="1:15" x14ac:dyDescent="0.2">
      <c r="A49" s="3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31"/>
    </row>
    <row r="51" spans="1:15" s="19" customFormat="1" ht="21" customHeight="1" x14ac:dyDescent="0.2">
      <c r="A51" s="18"/>
      <c r="B51" s="18" t="s">
        <v>14</v>
      </c>
      <c r="C51" s="18"/>
      <c r="D51" s="18"/>
      <c r="E51" s="32">
        <f>E47+E38</f>
        <v>0</v>
      </c>
      <c r="F51" s="18"/>
      <c r="G51" s="32">
        <f>G47+G38</f>
        <v>-5245</v>
      </c>
      <c r="I51" s="32">
        <f>I47+I38</f>
        <v>-78322.850000000006</v>
      </c>
      <c r="K51" s="32">
        <f>K47+K38</f>
        <v>-519.57000000000005</v>
      </c>
      <c r="M51" s="32">
        <f>M47+M38</f>
        <v>0</v>
      </c>
      <c r="N51" s="32"/>
      <c r="O51" s="32">
        <f>O47+O38</f>
        <v>-103401.76</v>
      </c>
    </row>
    <row r="53" spans="1:15" x14ac:dyDescent="0.2">
      <c r="C53" t="s">
        <v>47</v>
      </c>
      <c r="O53" s="13">
        <v>2059.6999999999998</v>
      </c>
    </row>
    <row r="55" spans="1:15" s="12" customFormat="1" ht="20" thickBot="1" x14ac:dyDescent="0.3">
      <c r="C55" s="4" t="s">
        <v>51</v>
      </c>
      <c r="I55"/>
      <c r="O55" s="45">
        <f>O28+O51+O53</f>
        <v>12353.029999999988</v>
      </c>
    </row>
    <row r="56" spans="1:15" ht="17" thickTop="1" x14ac:dyDescent="0.2"/>
    <row r="57" spans="1:15" x14ac:dyDescent="0.2">
      <c r="C57" s="19" t="s">
        <v>18</v>
      </c>
    </row>
    <row r="58" spans="1:15" s="19" customFormat="1" x14ac:dyDescent="0.2">
      <c r="D58" s="35">
        <v>2016</v>
      </c>
      <c r="O58" s="36">
        <v>118036</v>
      </c>
    </row>
    <row r="59" spans="1:15" s="19" customFormat="1" x14ac:dyDescent="0.2">
      <c r="D59" s="35">
        <v>2017</v>
      </c>
      <c r="O59" s="37">
        <v>204947</v>
      </c>
    </row>
    <row r="60" spans="1:15" s="19" customFormat="1" x14ac:dyDescent="0.2">
      <c r="D60" s="35">
        <v>2018</v>
      </c>
      <c r="O60" s="37">
        <v>258210</v>
      </c>
    </row>
    <row r="61" spans="1:15" s="19" customFormat="1" x14ac:dyDescent="0.2">
      <c r="D61" s="35">
        <v>2019</v>
      </c>
      <c r="O61" s="37">
        <v>251599</v>
      </c>
    </row>
    <row r="62" spans="1:15" s="19" customFormat="1" x14ac:dyDescent="0.2">
      <c r="D62" s="35">
        <v>2020</v>
      </c>
      <c r="O62" s="37">
        <v>228090</v>
      </c>
    </row>
    <row r="63" spans="1:15" s="19" customFormat="1" x14ac:dyDescent="0.2">
      <c r="D63" s="35">
        <v>2021</v>
      </c>
      <c r="O63" s="42">
        <v>79017</v>
      </c>
    </row>
    <row r="64" spans="1:15" s="19" customFormat="1" x14ac:dyDescent="0.2">
      <c r="D64" s="35">
        <v>2022</v>
      </c>
      <c r="O64" s="42">
        <v>143059</v>
      </c>
    </row>
    <row r="65" spans="1:17" s="19" customFormat="1" x14ac:dyDescent="0.2">
      <c r="D65" s="35">
        <v>2023</v>
      </c>
      <c r="O65" s="42">
        <v>74460</v>
      </c>
      <c r="Q65" s="46">
        <f>SUM(O58:O65)</f>
        <v>1357418</v>
      </c>
    </row>
    <row r="66" spans="1:17" s="19" customFormat="1" x14ac:dyDescent="0.2">
      <c r="D66" s="35">
        <v>2024</v>
      </c>
      <c r="O66" s="42">
        <v>75551</v>
      </c>
      <c r="Q66" s="46">
        <f>Q65+O66</f>
        <v>1432969</v>
      </c>
    </row>
    <row r="67" spans="1:17" s="19" customFormat="1" x14ac:dyDescent="0.2">
      <c r="D67" s="35">
        <v>2025</v>
      </c>
      <c r="O67" s="42">
        <f>-O47</f>
        <v>57072.59</v>
      </c>
      <c r="Q67" s="46">
        <f>Q66+O67</f>
        <v>1490041.59</v>
      </c>
    </row>
    <row r="68" spans="1:17" s="19" customFormat="1" ht="17" thickBot="1" x14ac:dyDescent="0.25">
      <c r="D68" s="19" t="s">
        <v>21</v>
      </c>
      <c r="O68" s="38">
        <f>SUM(O58:O67)</f>
        <v>1490041.59</v>
      </c>
    </row>
    <row r="69" spans="1:17" ht="17" thickTop="1" x14ac:dyDescent="0.2"/>
    <row r="70" spans="1:17" x14ac:dyDescent="0.2">
      <c r="A70" s="5"/>
    </row>
  </sheetData>
  <pageMargins left="0.25" right="0.25" top="0.75" bottom="0.75" header="0.3" footer="0.3"/>
  <pageSetup scale="6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Mike Rajkovic</cp:lastModifiedBy>
  <cp:lastPrinted>2026-02-25T00:38:41Z</cp:lastPrinted>
  <dcterms:created xsi:type="dcterms:W3CDTF">2018-10-16T00:46:54Z</dcterms:created>
  <dcterms:modified xsi:type="dcterms:W3CDTF">2026-02-25T00:38:48Z</dcterms:modified>
</cp:coreProperties>
</file>