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lucaturco/Desktop/LEAD MAGNETS/TEMPLATES/wip/excel/"/>
    </mc:Choice>
  </mc:AlternateContent>
  <xr:revisionPtr revIDLastSave="0" documentId="13_ncr:1_{F2452828-9C0D-884B-BB62-3222763AB8F3}" xr6:coauthVersionLast="47" xr6:coauthVersionMax="47" xr10:uidLastSave="{00000000-0000-0000-0000-000000000000}"/>
  <bookViews>
    <workbookView xWindow="-5340" yWindow="-21600" windowWidth="38400" windowHeight="21600" tabRatio="500" activeTab="3" xr2:uid="{00000000-000D-0000-FFFF-FFFF00000000}"/>
  </bookViews>
  <sheets>
    <sheet name="Guida" sheetId="1" r:id="rId1"/>
    <sheet name="Impostazioni" sheetId="2" r:id="rId2"/>
    <sheet name="Budget 2026" sheetId="3" r:id="rId3"/>
    <sheet name="Riepilogo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3" i="4" l="1"/>
  <c r="C32" i="4"/>
  <c r="C31" i="4"/>
  <c r="C30" i="4"/>
  <c r="G24" i="4"/>
  <c r="F24" i="4"/>
  <c r="H24" i="4" s="1"/>
  <c r="H23" i="4"/>
  <c r="G23" i="4"/>
  <c r="D23" i="4"/>
  <c r="H22" i="4"/>
  <c r="G22" i="4"/>
  <c r="D22" i="4"/>
  <c r="H21" i="4"/>
  <c r="G21" i="4"/>
  <c r="D21" i="4"/>
  <c r="H20" i="4"/>
  <c r="G20" i="4"/>
  <c r="D20" i="4"/>
  <c r="H19" i="4"/>
  <c r="G19" i="4"/>
  <c r="D19" i="4"/>
  <c r="H18" i="4"/>
  <c r="G18" i="4"/>
  <c r="D18" i="4"/>
  <c r="H17" i="4"/>
  <c r="G17" i="4"/>
  <c r="D17" i="4"/>
  <c r="H16" i="4"/>
  <c r="G16" i="4"/>
  <c r="D16" i="4"/>
  <c r="H15" i="4"/>
  <c r="G15" i="4"/>
  <c r="D15" i="4"/>
  <c r="H14" i="4"/>
  <c r="G14" i="4"/>
  <c r="D14" i="4"/>
  <c r="H13" i="4"/>
  <c r="G13" i="4"/>
  <c r="D13" i="4"/>
  <c r="H12" i="4"/>
  <c r="G12" i="4"/>
  <c r="D12" i="4"/>
  <c r="C6" i="4"/>
  <c r="R16" i="3"/>
  <c r="E16" i="3"/>
  <c r="O16" i="3" s="1"/>
  <c r="R15" i="3"/>
  <c r="P15" i="3"/>
  <c r="N15" i="3"/>
  <c r="E15" i="3"/>
  <c r="Q15" i="3" s="1"/>
  <c r="R14" i="3"/>
  <c r="Q14" i="3"/>
  <c r="P14" i="3"/>
  <c r="E14" i="3"/>
  <c r="K14" i="3" s="1"/>
  <c r="R13" i="3"/>
  <c r="P13" i="3"/>
  <c r="E13" i="3"/>
  <c r="Q13" i="3" s="1"/>
  <c r="R12" i="3"/>
  <c r="P12" i="3"/>
  <c r="N12" i="3"/>
  <c r="L12" i="3"/>
  <c r="J12" i="3"/>
  <c r="H12" i="3"/>
  <c r="F12" i="3"/>
  <c r="E12" i="3"/>
  <c r="K12" i="3" s="1"/>
  <c r="R11" i="3"/>
  <c r="P11" i="3"/>
  <c r="N11" i="3"/>
  <c r="L11" i="3"/>
  <c r="H11" i="3"/>
  <c r="F11" i="3"/>
  <c r="E11" i="3"/>
  <c r="O11" i="3" s="1"/>
  <c r="R10" i="3"/>
  <c r="Q10" i="3"/>
  <c r="N10" i="3"/>
  <c r="M10" i="3"/>
  <c r="L10" i="3"/>
  <c r="K10" i="3"/>
  <c r="J10" i="3"/>
  <c r="I10" i="3"/>
  <c r="G10" i="3"/>
  <c r="F10" i="3"/>
  <c r="E10" i="3"/>
  <c r="O10" i="3" s="1"/>
  <c r="R9" i="3"/>
  <c r="P9" i="3"/>
  <c r="N9" i="3"/>
  <c r="M9" i="3"/>
  <c r="L9" i="3"/>
  <c r="E9" i="3"/>
  <c r="I9" i="3" s="1"/>
  <c r="R8" i="3"/>
  <c r="Q8" i="3"/>
  <c r="P8" i="3"/>
  <c r="N8" i="3"/>
  <c r="E8" i="3"/>
  <c r="O8" i="3" s="1"/>
  <c r="R7" i="3"/>
  <c r="P7" i="3"/>
  <c r="N7" i="3"/>
  <c r="L7" i="3"/>
  <c r="K7" i="3"/>
  <c r="E7" i="3"/>
  <c r="Q7" i="3" s="1"/>
  <c r="P6" i="3"/>
  <c r="N6" i="3"/>
  <c r="L6" i="3"/>
  <c r="H6" i="3"/>
  <c r="F6" i="3"/>
  <c r="E6" i="3"/>
  <c r="O6" i="3" s="1"/>
  <c r="M5" i="3"/>
  <c r="L5" i="3"/>
  <c r="K5" i="3"/>
  <c r="J5" i="3"/>
  <c r="I5" i="3"/>
  <c r="H5" i="3"/>
  <c r="E5" i="3"/>
  <c r="O5" i="3" s="1"/>
  <c r="C23" i="2"/>
  <c r="F15" i="3" l="1"/>
  <c r="H16" i="3"/>
  <c r="N5" i="3"/>
  <c r="F7" i="3"/>
  <c r="F8" i="3"/>
  <c r="G9" i="3"/>
  <c r="P10" i="3"/>
  <c r="F13" i="3"/>
  <c r="J14" i="3"/>
  <c r="I15" i="3"/>
  <c r="I16" i="3"/>
  <c r="D24" i="4"/>
  <c r="Q9" i="3"/>
  <c r="G14" i="3"/>
  <c r="F9" i="3"/>
  <c r="H14" i="3"/>
  <c r="P5" i="3"/>
  <c r="H7" i="3"/>
  <c r="H17" i="3" s="1"/>
  <c r="C14" i="4" s="1"/>
  <c r="E14" i="4" s="1"/>
  <c r="G8" i="3"/>
  <c r="H9" i="3"/>
  <c r="H13" i="3"/>
  <c r="L14" i="3"/>
  <c r="J15" i="3"/>
  <c r="J16" i="3"/>
  <c r="F14" i="3"/>
  <c r="F16" i="3"/>
  <c r="F5" i="3"/>
  <c r="Q5" i="3"/>
  <c r="I7" i="3"/>
  <c r="H8" i="3"/>
  <c r="J9" i="3"/>
  <c r="J13" i="3"/>
  <c r="M14" i="3"/>
  <c r="L15" i="3"/>
  <c r="L16" i="3"/>
  <c r="G5" i="3"/>
  <c r="J7" i="3"/>
  <c r="J8" i="3"/>
  <c r="K9" i="3"/>
  <c r="H10" i="3"/>
  <c r="I12" i="3"/>
  <c r="N13" i="3"/>
  <c r="N14" i="3"/>
  <c r="M15" i="3"/>
  <c r="N16" i="3"/>
  <c r="P16" i="3"/>
  <c r="H15" i="3"/>
  <c r="G6" i="3"/>
  <c r="Q6" i="3"/>
  <c r="M7" i="3"/>
  <c r="I8" i="3"/>
  <c r="O9" i="3"/>
  <c r="G11" i="3"/>
  <c r="Q11" i="3"/>
  <c r="M12" i="3"/>
  <c r="I13" i="3"/>
  <c r="O14" i="3"/>
  <c r="K15" i="3"/>
  <c r="G16" i="3"/>
  <c r="Q16" i="3"/>
  <c r="I6" i="3"/>
  <c r="O7" i="3"/>
  <c r="K8" i="3"/>
  <c r="I11" i="3"/>
  <c r="O12" i="3"/>
  <c r="K13" i="3"/>
  <c r="J6" i="3"/>
  <c r="L8" i="3"/>
  <c r="J11" i="3"/>
  <c r="L13" i="3"/>
  <c r="K6" i="3"/>
  <c r="G7" i="3"/>
  <c r="M8" i="3"/>
  <c r="K11" i="3"/>
  <c r="G12" i="3"/>
  <c r="Q12" i="3"/>
  <c r="Q17" i="3" s="1"/>
  <c r="C23" i="4" s="1"/>
  <c r="E23" i="4" s="1"/>
  <c r="M13" i="3"/>
  <c r="I14" i="3"/>
  <c r="O15" i="3"/>
  <c r="K16" i="3"/>
  <c r="M6" i="3"/>
  <c r="M11" i="3"/>
  <c r="O13" i="3"/>
  <c r="G15" i="3"/>
  <c r="M16" i="3"/>
  <c r="G13" i="3"/>
  <c r="K17" i="3" l="1"/>
  <c r="C17" i="4" s="1"/>
  <c r="E17" i="4" s="1"/>
  <c r="L17" i="3"/>
  <c r="C18" i="4" s="1"/>
  <c r="E18" i="4" s="1"/>
  <c r="F17" i="3"/>
  <c r="C12" i="4" s="1"/>
  <c r="E12" i="4" s="1"/>
  <c r="P17" i="3"/>
  <c r="C22" i="4" s="1"/>
  <c r="E22" i="4" s="1"/>
  <c r="O17" i="3"/>
  <c r="C21" i="4" s="1"/>
  <c r="E21" i="4" s="1"/>
  <c r="M17" i="3"/>
  <c r="C19" i="4" s="1"/>
  <c r="E19" i="4" s="1"/>
  <c r="I17" i="3"/>
  <c r="C15" i="4" s="1"/>
  <c r="E15" i="4" s="1"/>
  <c r="N17" i="3"/>
  <c r="C20" i="4" s="1"/>
  <c r="E20" i="4" s="1"/>
  <c r="J17" i="3"/>
  <c r="C16" i="4" s="1"/>
  <c r="E16" i="4" s="1"/>
  <c r="R5" i="3"/>
  <c r="R17" i="3" s="1"/>
  <c r="C5" i="4" s="1"/>
  <c r="R6" i="3"/>
  <c r="C29" i="4" s="1"/>
  <c r="C28" i="4"/>
  <c r="G17" i="3"/>
  <c r="C13" i="4" s="1"/>
  <c r="C34" i="4" l="1"/>
  <c r="E13" i="4"/>
  <c r="C24" i="4"/>
  <c r="E24" i="4" s="1"/>
  <c r="D34" i="4"/>
  <c r="D29" i="4"/>
  <c r="C8" i="4"/>
  <c r="D33" i="4"/>
  <c r="D28" i="4"/>
  <c r="D32" i="4"/>
  <c r="D31" i="4"/>
  <c r="D30" i="4"/>
  <c r="C7" i="4"/>
</calcChain>
</file>

<file path=xl/sharedStrings.xml><?xml version="1.0" encoding="utf-8"?>
<sst xmlns="http://schemas.openxmlformats.org/spreadsheetml/2006/main" count="121" uniqueCount="90">
  <si>
    <t>Budget dei costi del personale per Ristoranti</t>
  </si>
  <si>
    <t>Come funziona questo foglio</t>
  </si>
  <si>
    <t>1</t>
  </si>
  <si>
    <t>2</t>
  </si>
  <si>
    <t>3</t>
  </si>
  <si>
    <t>Regola manualmente i mesi con più o meno personale (es. agosto con stagionali, gennaio con organico ridotto): le celle gialle dei mesi sono precompilate ma pensate per essere sovrascritte.</t>
  </si>
  <si>
    <t>4</t>
  </si>
  <si>
    <t>Consigli pratici</t>
  </si>
  <si>
    <t>I budget su Excel funzionano. Fino a un certo punto.</t>
  </si>
  <si>
    <t>Note</t>
  </si>
  <si>
    <t>Il presente documento è fornito a solo scopo informativo e non costituisce consulenza professionale. I calcoli hanno valore indicativo e vanno verificati in base al CCNL applicato; Jet HR non assume alcuna responsabilità per l'uso del documento.</t>
  </si>
  <si>
    <t>Il template usa il font Wix Madefor (il carattere di Jet HR), gratuito su Google Fonts: fonts.google.com/specimen/Wix+Madefor+Display. Se il font non è installato, Excel applicherà automaticamente un font di sistema sostitutivo, senza compromettere il corretto funzionamento del documento.</t>
  </si>
  <si>
    <t>Impostazioni</t>
  </si>
  <si>
    <t>Parametri generali</t>
  </si>
  <si>
    <t>Anno di riferimento</t>
  </si>
  <si>
    <t>Aliquota oneri sociali e TFR (%)</t>
  </si>
  <si>
    <t>Soglia obiettivo incidenza costo personale / fatturato (%)</t>
  </si>
  <si>
    <t>Fatturato mensile stimato</t>
  </si>
  <si>
    <t>Mese</t>
  </si>
  <si>
    <t>Fatturato stimato (€)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</si>
  <si>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</si>
  <si>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</si>
  <si>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</si>
  <si>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</si>
  <si>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</si>
  <si>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</si>
  <si>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</si>
  <si>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</si>
  <si>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</si>
  <si>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</si>
  <si>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</si>
  <si>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</si>
  <si>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annuo</t>
  </si>
  <si>
    <t>Ruoli disponibili</t>
  </si>
  <si>
    <t>Ruolo</t>
  </si>
  <si>
    <t>Cuoco</t>
  </si>
  <si>
    <t>Sala</t>
  </si>
  <si>
    <t>Bar</t>
  </si>
  <si>
    <t>Management</t>
  </si>
  <si>
    <t>Altro</t>
  </si>
  <si>
    <t>Stagionale</t>
  </si>
  <si>
    <t>Tipo di contratto disponibili</t>
  </si>
  <si>
    <t>Tipo contratto</t>
  </si>
  <si>
    <t>Tempo indeterminato</t>
  </si>
  <si>
    <t>Determinato</t>
  </si>
  <si>
    <t>Part-time</t>
  </si>
  <si>
    <t>Collaborazione</t>
  </si>
  <si>
    <t>Budget 2026</t>
  </si>
  <si>
    <t>Le righe con Giulia Bianchi e Marco Verdi sono dati di esempio: sostituiscile con il tuo organico. Le celle gialle dei mesi sono precompilate col costo mensile stimato ma puoi modificarle per riflettere stagionalità, nuove assunzioni o uscite.</t>
  </si>
  <si>
    <t>Dipendente</t>
  </si>
  <si>
    <t>RAL lorda annua (€)</t>
  </si>
  <si>
    <t>Costo aziendale mensile stimato (€)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</si>
  <si>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</si>
  <si>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</si>
  <si>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</si>
  <si>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</si>
  <si>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</si>
  <si>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</si>
  <si>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</si>
  <si>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</si>
  <si>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</si>
  <si>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</si>
  <si>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</si>
  <si>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</si>
  <si>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Totale annuo (€)</t>
  </si>
  <si>
    <t>Giulia Bianchi</t>
  </si>
  <si>
    <t>Marco Verdi</t>
  </si>
  <si>
    <t>Totale</t>
  </si>
  <si>
    <t>Riepilogo</t>
  </si>
  <si>
    <t>Indicatori chiave</t>
  </si>
  <si>
    <t>Totale annuo budget costo personale (€)</t>
  </si>
  <si>
    <t>Numero dipendenti a budget</t>
  </si>
  <si>
    <t>Costo medio annuo per dipendente (€)</t>
  </si>
  <si>
    <t>Incidenza media annua costo personale / fatturato (%)</t>
  </si>
  <si>
    <t>Andamento mensile: budget vs consuntivo</t>
  </si>
  <si>
    <t>Budget (€)</t>
  </si>
  <si>
    <t>Incidenza budget (%)</t>
  </si>
  <si>
    <t>Consuntivo (€)</t>
  </si>
  <si>
    <t>Incidenza consuntivo (%)</t>
  </si>
  <si>
    <t>Scostamento vs budget (%)</t>
  </si>
  <si>
    <t>Ripartizione costo per ruolo</t>
  </si>
  <si>
    <t>% sul totale</t>
  </si>
  <si>
    <t>Questo template consente di pianificare, mese per mese, il costo del personale di un ristorante (tra cucina, sala, bar e management, etc.) tenendo conto di stagionalità, straordinari e oneri sociali. In questo modo è possibile sapere in anticipo se il costo del personale resterà sotto la soglia fissata rispetto al fatturato atteso.</t>
  </si>
  <si>
    <t>In "Riepilogo" controlla il totale annuo, l'incidenza % sul fatturato mese per mese e la ripartizione dei costi per ruolo, e confronta il budget con il consuntivo appena disponibile.</t>
  </si>
  <si>
    <t>Vai su "Impostazioni" e imposta l'aliquota oneri sociali e TFR, il fatturato mensile stimato per ogni mese e la soglia obiettivo di incidenza del costo del personale sul fatturato.</t>
  </si>
  <si>
    <t xml:space="preserve">• Aggiorna la RAL a ogni rinnovo di contratto o passaggio di livello CCNL, così il costo aziendale mensile resta sempre allineato.
</t>
  </si>
  <si>
    <t>• Nei mesi di alta stagione (Giugno-Agosto e dicembre) aumenta manualmente il costo del mese per riflettere stagionali ed extra: non serve aggiungere righe se sono contratti brevi.</t>
  </si>
  <si>
    <t>Con Jet HR stipendi, contributi e straordinari finiscono dritti in busta paga. Scopri come su jethr.com</t>
  </si>
  <si>
    <t>In "Budget 2026" inserisci un dipendente per riga con ruolo, tipo di contratto e RAL lorda annua: il costo aziendale mensile stimato si calcola da solo.</t>
  </si>
  <si>
    <t>• Confronta ogni mese l'incidenza % del costo del personale sul fatturato in "Riepilogo" con la soglia che ti sei dato: nella ristorazione un valore indicativo di riferimento è 25-35%, ma dipende dal tuo format e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</si>
</sst>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0.0%"/>
    <numFmt numFmtId="166" formatCode="#,##0&quot; €&quot;;\-#,##0&quot; €&quot;;&quot;&quot;"/>
  </numFmts>
  <fonts count="16" x14ac:knownFonts="1">
    <font>
      <sz val="11"/>
      <color theme="1"/>
      <name val="Calibri"/>
      <family val="2"/>
      <charset val="1"/>
    </font>
    <font>
      <b/>
      <sz val="20"/>
      <color rgb="FFFFFFFF"/>
      <name val="Wix Madefor Display"/>
      <family val="2"/>
    </font>
    <font>
      <b/>
      <sz val="14"/>
      <color rgb="FF11150A"/>
      <name val="Wix Madefor Display"/>
      <family val="2"/>
    </font>
    <font>
      <sz val="10"/>
      <color rgb="FF11150A"/>
      <name val="Wix Madefor Display"/>
      <family val="2"/>
    </font>
    <font>
      <b/>
      <sz val="12"/>
      <color rgb="FF11150A"/>
      <name val="Wix Madefor Display"/>
      <family val="2"/>
    </font>
    <font>
      <b/>
      <sz val="10"/>
      <color rgb="FF888A85"/>
      <name val="Wix Madefor Display"/>
      <family val="2"/>
    </font>
    <font>
      <i/>
      <sz val="8"/>
      <color rgb="FF888A85"/>
      <name val="Wix Madefor Display"/>
      <family val="2"/>
    </font>
    <font>
      <b/>
      <sz val="16"/>
      <color rgb="FFFFFFFF"/>
      <name val="Wix Madefor Display"/>
      <family val="2"/>
    </font>
    <font>
      <sz val="10"/>
      <color rgb="FF1F1F1F"/>
      <name val="Wix Madefor Display"/>
      <family val="2"/>
    </font>
    <font>
      <b/>
      <sz val="9"/>
      <color rgb="FFFFFFFF"/>
      <name val="Wix Madefor Display"/>
      <family val="2"/>
    </font>
    <font>
      <b/>
      <sz val="10"/>
      <color rgb="FF11150A"/>
      <name val="Wix Madefor Display"/>
      <family val="2"/>
    </font>
    <font>
      <i/>
      <sz val="9"/>
      <color rgb="FF888A85"/>
      <name val="Wix Madefor Display"/>
      <family val="2"/>
    </font>
    <font>
      <sz val="11"/>
      <color theme="1"/>
      <name val="Wix Madefor Display"/>
      <family val="2"/>
    </font>
    <font>
      <u/>
      <sz val="11"/>
      <color theme="10"/>
      <name val="Calibri"/>
      <family val="2"/>
      <charset val="1"/>
    </font>
    <font>
      <b/>
      <sz val="13"/>
      <color theme="0"/>
      <name val="Wix Madefor Display"/>
      <family val="2"/>
    </font>
    <font>
      <sz val="11"/>
      <color theme="0"/>
      <name val="Wix Madefor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11150A"/>
        <bgColor rgb="FF1F1F1F"/>
      </patternFill>
    </fill>
    <fill>
      <patternFill patternType="solid">
        <fgColor rgb="FFFFF9DB"/>
        <bgColor rgb="FFF4F4F3"/>
      </patternFill>
    </fill>
    <fill>
      <patternFill patternType="solid">
        <fgColor rgb="FF585B54"/>
        <bgColor rgb="FF333399"/>
      </patternFill>
    </fill>
    <fill>
      <patternFill patternType="solid">
        <fgColor rgb="FFF4F4F3"/>
        <bgColor rgb="FFFFF9DB"/>
      </patternFill>
    </fill>
    <fill>
      <patternFill patternType="solid">
        <fgColor rgb="FFDFEB57"/>
        <bgColor indexed="64"/>
      </patternFill>
    </fill>
  </fills>
  <borders count="2">
    <border>
      <left/>
      <right/>
      <top/>
      <bottom/>
      <diagonal/>
    </border>
    <border>
      <left style="thin">
        <color rgb="FFE7E8E7"/>
      </left>
      <right style="thin">
        <color rgb="FFE7E8E7"/>
      </right>
      <top style="thin">
        <color rgb="FFE7E8E7"/>
      </top>
      <bottom style="thin">
        <color rgb="FFE7E8E7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top" wrapText="1"/>
    </xf>
    <xf numFmtId="0" fontId="0" fillId="2" borderId="0" xfId="0" applyFill="1"/>
    <xf numFmtId="0" fontId="2" fillId="0" borderId="0" xfId="0" applyFont="1"/>
    <xf numFmtId="0" fontId="5" fillId="0" borderId="0" xfId="0" applyFont="1"/>
    <xf numFmtId="0" fontId="3" fillId="0" borderId="0" xfId="0" applyFont="1"/>
    <xf numFmtId="0" fontId="8" fillId="3" borderId="0" xfId="0" applyFont="1" applyFill="1" applyAlignment="1">
      <alignment horizontal="center"/>
    </xf>
    <xf numFmtId="9" fontId="8" fillId="3" borderId="0" xfId="0" applyNumberFormat="1" applyFont="1" applyFill="1" applyAlignment="1">
      <alignment horizontal="center"/>
    </xf>
    <xf numFmtId="0" fontId="9" fillId="4" borderId="1" xfId="0" applyFont="1" applyFill="1" applyBorder="1"/>
    <xf numFmtId="0" fontId="3" fillId="0" borderId="1" xfId="0" applyFont="1" applyBorder="1"/>
    <xf numFmtId="164" fontId="8" fillId="3" borderId="1" xfId="0" applyNumberFormat="1" applyFont="1" applyFill="1" applyBorder="1"/>
    <xf numFmtId="0" fontId="10" fillId="0" borderId="1" xfId="0" applyFont="1" applyBorder="1"/>
    <xf numFmtId="164" fontId="10" fillId="0" borderId="1" xfId="0" applyNumberFormat="1" applyFont="1" applyBorder="1"/>
    <xf numFmtId="0" fontId="9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164" fontId="3" fillId="0" borderId="1" xfId="0" applyNumberFormat="1" applyFont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5" borderId="1" xfId="0" applyFont="1" applyFill="1" applyBorder="1"/>
    <xf numFmtId="0" fontId="0" fillId="5" borderId="1" xfId="0" applyFill="1" applyBorder="1"/>
    <xf numFmtId="3" fontId="10" fillId="0" borderId="1" xfId="0" applyNumberFormat="1" applyFont="1" applyBorder="1" applyAlignment="1">
      <alignment horizontal="center"/>
    </xf>
    <xf numFmtId="164" fontId="10" fillId="0" borderId="0" xfId="0" applyNumberFormat="1" applyFont="1"/>
    <xf numFmtId="0" fontId="10" fillId="0" borderId="0" xfId="0" applyFont="1"/>
    <xf numFmtId="165" fontId="10" fillId="0" borderId="0" xfId="0" applyNumberFormat="1" applyFont="1"/>
    <xf numFmtId="164" fontId="3" fillId="0" borderId="1" xfId="0" applyNumberFormat="1" applyFont="1" applyBorder="1"/>
    <xf numFmtId="165" fontId="3" fillId="0" borderId="1" xfId="0" applyNumberFormat="1" applyFont="1" applyBorder="1"/>
    <xf numFmtId="165" fontId="10" fillId="0" borderId="1" xfId="0" applyNumberFormat="1" applyFont="1" applyBorder="1"/>
    <xf numFmtId="166" fontId="10" fillId="0" borderId="1" xfId="0" applyNumberFormat="1" applyFont="1" applyBorder="1"/>
    <xf numFmtId="0" fontId="4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/>
    <xf numFmtId="0" fontId="9" fillId="4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4" fillId="2" borderId="0" xfId="1" applyFont="1" applyFill="1" applyAlignment="1">
      <alignment horizontal="left" vertical="center"/>
    </xf>
    <xf numFmtId="0" fontId="15" fillId="2" borderId="0" xfId="1" applyFont="1" applyFill="1" applyAlignment="1">
      <alignment vertical="top" wrapText="1"/>
    </xf>
  </cellXfs>
  <cellStyles count="2">
    <cellStyle name="Collegamento ipertestuale" xfId="1" builtinId="8"/>
    <cellStyle name="Normale" xfId="0" builtinId="0"/>
  </cellStyles>
  <dxfs count="2">
    <dxf>
      <fill>
        <patternFill>
          <bgColor rgb="FFCBE5C6"/>
        </patternFill>
      </fill>
    </dxf>
    <dxf>
      <fill>
        <patternFill>
          <bgColor rgb="FFF2C7B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B9B6"/>
      <rgbColor rgb="FF888A85"/>
      <rgbColor rgb="FF9999FF"/>
      <rgbColor rgb="FF993366"/>
      <rgbColor rgb="FFFFF9DB"/>
      <rgbColor rgb="FFF4F4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8E7"/>
      <rgbColor rgb="FFCBE5C6"/>
      <rgbColor rgb="FFDFEB57"/>
      <rgbColor rgb="FF99CCFF"/>
      <rgbColor rgb="FFFF99CC"/>
      <rgbColor rgb="FFCC99FF"/>
      <rgbColor rgb="FFF2C7BD"/>
      <rgbColor rgb="FF3366FF"/>
      <rgbColor rgb="FF33CCCC"/>
      <rgbColor rgb="FF99CC00"/>
      <rgbColor rgb="FFFFCC00"/>
      <rgbColor rgb="FFFF9900"/>
      <rgbColor rgb="FFFF6600"/>
      <rgbColor rgb="FF585B54"/>
      <rgbColor rgb="FF969696"/>
      <rgbColor rgb="FF003366"/>
      <rgbColor rgb="FF339966"/>
      <rgbColor rgb="FF11150A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6505058</xdr:colOff>
      <xdr:row>0</xdr:row>
      <xdr:rowOff>199361</xdr:rowOff>
    </xdr:from>
    <xdr:to>
      <xdr:col>2</xdr:col>
      <xdr:colOff>7199858</xdr:colOff>
      <xdr:row>1</xdr:row>
      <xdr:rowOff>5488</xdr:rowOff>
    </xdr:to>
    <xdr:pic>
      <xdr:nvPicPr>
        <xdr:cNvPr id="2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420639" y="199361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6502400</xdr:colOff>
      <xdr:row>21</xdr:row>
      <xdr:rowOff>274320</xdr:rowOff>
    </xdr:from>
    <xdr:to>
      <xdr:col>2</xdr:col>
      <xdr:colOff>7197200</xdr:colOff>
      <xdr:row>22</xdr:row>
      <xdr:rowOff>131247</xdr:rowOff>
    </xdr:to>
    <xdr:pic>
      <xdr:nvPicPr>
        <xdr:cNvPr id="5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AA0E7-6CB1-9446-94DE-291C3733AC5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426960" y="6329680"/>
          <a:ext cx="694800" cy="19220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670560</xdr:colOff>
      <xdr:row>0</xdr:row>
      <xdr:rowOff>213360</xdr:rowOff>
    </xdr:from>
    <xdr:to>
      <xdr:col>2</xdr:col>
      <xdr:colOff>1388280</xdr:colOff>
      <xdr:row>1</xdr:row>
      <xdr:rowOff>98640</xdr:rowOff>
    </xdr:to>
    <xdr:pic>
      <xdr:nvPicPr>
        <xdr:cNvPr id="3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815840" y="213360"/>
          <a:ext cx="71772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215900</xdr:colOff>
      <xdr:row>0</xdr:row>
      <xdr:rowOff>190500</xdr:rowOff>
    </xdr:from>
    <xdr:to>
      <xdr:col>17</xdr:col>
      <xdr:colOff>910700</xdr:colOff>
      <xdr:row>1</xdr:row>
      <xdr:rowOff>75780</xdr:rowOff>
    </xdr:to>
    <xdr:pic>
      <xdr:nvPicPr>
        <xdr:cNvPr id="4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074900" y="190500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406400</xdr:colOff>
      <xdr:row>0</xdr:row>
      <xdr:rowOff>190500</xdr:rowOff>
    </xdr:from>
    <xdr:to>
      <xdr:col>7</xdr:col>
      <xdr:colOff>1101200</xdr:colOff>
      <xdr:row>1</xdr:row>
      <xdr:rowOff>75780</xdr:rowOff>
    </xdr:to>
    <xdr:pic>
      <xdr:nvPicPr>
        <xdr:cNvPr id="5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629900" y="190500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jeth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EB57"/>
  </sheetPr>
  <dimension ref="A1:C28"/>
  <sheetViews>
    <sheetView showGridLines="0" topLeftCell="A2" zoomScale="150" zoomScaleNormal="100" workbookViewId="0">
      <selection activeCell="D6" sqref="D6"/>
    </sheetView>
  </sheetViews>
  <sheetFormatPr baseColWidth="10" defaultColWidth="8.6640625" defaultRowHeight="15" x14ac:dyDescent="0.2"/>
  <cols>
    <col min="1" max="1" width="3" customWidth="1"/>
    <col min="2" max="2" width="9" customWidth="1"/>
    <col min="3" max="3" width="96" customWidth="1"/>
  </cols>
  <sheetData>
    <row r="1" spans="1:3" ht="30" customHeight="1" x14ac:dyDescent="0.2">
      <c r="A1" s="2"/>
      <c r="B1" s="34" t="s">
        <v>0</v>
      </c>
      <c r="C1" s="34"/>
    </row>
    <row r="2" spans="1:3" ht="19.5" customHeight="1" x14ac:dyDescent="0.2">
      <c r="A2" s="2"/>
      <c r="B2" s="34"/>
      <c r="C2" s="34"/>
    </row>
    <row r="3" spans="1:3" ht="9.75" customHeight="1" x14ac:dyDescent="0.2"/>
    <row r="4" spans="1:3" ht="19" x14ac:dyDescent="0.25">
      <c r="B4" s="3" t="s">
        <v>1</v>
      </c>
    </row>
    <row r="5" spans="1:3" ht="57.75" customHeight="1" x14ac:dyDescent="0.2">
      <c r="B5" s="35" t="s">
        <v>82</v>
      </c>
      <c r="C5" s="35"/>
    </row>
    <row r="6" spans="1:3" ht="7.5" customHeight="1" x14ac:dyDescent="0.2"/>
    <row r="7" spans="1:3" ht="33.75" customHeight="1" x14ac:dyDescent="0.2">
      <c r="B7" s="28" t="s">
        <v>2</v>
      </c>
      <c r="C7" s="1" t="s">
        <v>84</v>
      </c>
    </row>
    <row r="8" spans="1:3" ht="14" customHeight="1" x14ac:dyDescent="0.2">
      <c r="B8" s="29"/>
      <c r="C8" s="1"/>
    </row>
    <row r="9" spans="1:3" ht="33.75" customHeight="1" x14ac:dyDescent="0.2">
      <c r="B9" s="28" t="s">
        <v>3</v>
      </c>
      <c r="C9" s="1" t="s">
        <v>88</v>
      </c>
    </row>
    <row r="10" spans="1:3" ht="14" customHeight="1" x14ac:dyDescent="0.2">
      <c r="B10" s="29"/>
      <c r="C10" s="1"/>
    </row>
    <row r="11" spans="1:3" ht="33.75" customHeight="1" x14ac:dyDescent="0.2">
      <c r="B11" s="28" t="s">
        <v>4</v>
      </c>
      <c r="C11" s="1" t="s">
        <v>5</v>
      </c>
    </row>
    <row r="12" spans="1:3" ht="14" customHeight="1" x14ac:dyDescent="0.2">
      <c r="B12" s="29"/>
      <c r="C12" s="1"/>
    </row>
    <row r="13" spans="1:3" ht="33.75" customHeight="1" x14ac:dyDescent="0.2">
      <c r="B13" s="28" t="s">
        <v>6</v>
      </c>
      <c r="C13" s="1" t="s">
        <v>83</v>
      </c>
    </row>
    <row r="15" spans="1:3" ht="19" x14ac:dyDescent="0.25">
      <c r="B15" s="3" t="s">
        <v>7</v>
      </c>
    </row>
    <row r="16" spans="1:3" x14ac:dyDescent="0.2">
      <c r="B16" s="36" t="s">
        <v>85</v>
      </c>
      <c r="C16" s="36"/>
    </row>
    <row r="17" spans="1:3" x14ac:dyDescent="0.2">
      <c r="B17" s="1"/>
      <c r="C17" s="1"/>
    </row>
    <row r="18" spans="1:3" ht="33" customHeight="1" x14ac:dyDescent="0.2">
      <c r="B18" s="37" t="s">
        <v>86</v>
      </c>
      <c r="C18" s="37"/>
    </row>
    <row r="19" spans="1:3" x14ac:dyDescent="0.2">
      <c r="B19" s="30"/>
      <c r="C19" s="30"/>
    </row>
    <row r="20" spans="1:3" ht="33" customHeight="1" x14ac:dyDescent="0.2">
      <c r="B20" s="37" t="s">
        <v>89</v>
      </c>
      <c r="C20" s="37"/>
    </row>
    <row r="22" spans="1:3" ht="26" customHeight="1" x14ac:dyDescent="0.2">
      <c r="A22" s="2"/>
      <c r="B22" s="39" t="s">
        <v>8</v>
      </c>
      <c r="C22" s="39"/>
    </row>
    <row r="23" spans="1:3" ht="26" customHeight="1" x14ac:dyDescent="0.2">
      <c r="A23" s="2"/>
      <c r="B23" s="40" t="s">
        <v>87</v>
      </c>
      <c r="C23" s="40"/>
    </row>
    <row r="25" spans="1:3" ht="9.75" customHeight="1" x14ac:dyDescent="0.2"/>
    <row r="26" spans="1:3" x14ac:dyDescent="0.2">
      <c r="B26" s="4" t="s">
        <v>9</v>
      </c>
    </row>
    <row r="27" spans="1:3" ht="30" customHeight="1" x14ac:dyDescent="0.2">
      <c r="B27" s="33" t="s">
        <v>10</v>
      </c>
      <c r="C27" s="33"/>
    </row>
    <row r="28" spans="1:3" ht="30" customHeight="1" x14ac:dyDescent="0.2">
      <c r="B28" s="33" t="s">
        <v>11</v>
      </c>
      <c r="C28" s="33"/>
    </row>
  </sheetData>
  <mergeCells count="9">
    <mergeCell ref="B27:C27"/>
    <mergeCell ref="B28:C28"/>
    <mergeCell ref="B1:C2"/>
    <mergeCell ref="B5:C5"/>
    <mergeCell ref="B16:C16"/>
    <mergeCell ref="B22:C22"/>
    <mergeCell ref="B23:C23"/>
    <mergeCell ref="B20:C20"/>
    <mergeCell ref="B18:C18"/>
  </mergeCells>
  <hyperlinks>
    <hyperlink ref="B22:C23" r:id="rId1" display="I budget su Excel funzionano. Fino a un certo punto." xr:uid="{D626D1A2-1ADC-ED42-AF10-21BE64F8A13F}"/>
  </hyperlinks>
  <pageMargins left="0.75" right="0.75" top="1" bottom="1" header="0.511811023622047" footer="0.511811023622047"/>
  <pageSetup paperSize="9" orientation="portrait" horizontalDpi="300" verticalDpi="300"/>
  <ignoredErrors>
    <ignoredError sqref="B7 B9 B11 B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B9B6"/>
  </sheetPr>
  <dimension ref="A1:C40"/>
  <sheetViews>
    <sheetView showGridLines="0" topLeftCell="A18" zoomScale="172" zoomScaleNormal="100" workbookViewId="0">
      <selection activeCell="B38" sqref="B38"/>
    </sheetView>
  </sheetViews>
  <sheetFormatPr baseColWidth="10" defaultColWidth="8.6640625" defaultRowHeight="15" x14ac:dyDescent="0.2"/>
  <cols>
    <col min="1" max="1" width="3" customWidth="1"/>
    <col min="2" max="2" width="52.6640625" customWidth="1"/>
    <col min="3" max="3" width="20" customWidth="1"/>
  </cols>
  <sheetData>
    <row r="1" spans="1:3" ht="24" customHeight="1" x14ac:dyDescent="0.2">
      <c r="A1" s="2"/>
      <c r="B1" s="32" t="s">
        <v>12</v>
      </c>
      <c r="C1" s="32"/>
    </row>
    <row r="2" spans="1:3" ht="24" customHeight="1" x14ac:dyDescent="0.2">
      <c r="A2" s="2"/>
      <c r="B2" s="32"/>
      <c r="C2" s="32"/>
    </row>
    <row r="3" spans="1:3" ht="7.5" customHeight="1" x14ac:dyDescent="0.2"/>
    <row r="4" spans="1:3" ht="19" x14ac:dyDescent="0.25">
      <c r="B4" s="3" t="s">
        <v>13</v>
      </c>
    </row>
    <row r="5" spans="1:3" x14ac:dyDescent="0.2">
      <c r="B5" s="5" t="s">
        <v>14</v>
      </c>
      <c r="C5" s="6">
        <v>2026</v>
      </c>
    </row>
    <row r="6" spans="1:3" x14ac:dyDescent="0.2">
      <c r="B6" s="5" t="s">
        <v>15</v>
      </c>
      <c r="C6" s="7">
        <v>0.3</v>
      </c>
    </row>
    <row r="7" spans="1:3" x14ac:dyDescent="0.2">
      <c r="B7" s="5" t="s">
        <v>16</v>
      </c>
      <c r="C7" s="7">
        <v>0.3</v>
      </c>
    </row>
    <row r="9" spans="1:3" ht="19" x14ac:dyDescent="0.25">
      <c r="B9" s="3" t="s">
        <v>17</v>
      </c>
    </row>
    <row r="10" spans="1:3" x14ac:dyDescent="0.2">
      <c r="B10" s="8" t="s">
        <v>18</v>
      </c>
      <c r="C10" s="8" t="s">
        <v>19</v>
      </c>
    </row>
    <row r="11" spans="1:3" x14ac:dyDescent="0.2">
      <c r="B11" s="9" t="s">
        <v>20</v>
      </c>
      <c r="C11" s="10">
        <v>38000</v>
      </c>
    </row>
    <row r="12" spans="1:3" x14ac:dyDescent="0.2">
      <c r="B12" s="9" t="s">
        <v>21</v>
      </c>
      <c r="C12" s="10">
        <v>36000</v>
      </c>
    </row>
    <row r="13" spans="1:3" x14ac:dyDescent="0.2">
      <c r="B13" s="9" t="s">
        <v>22</v>
      </c>
      <c r="C13" s="10">
        <v>40000</v>
      </c>
    </row>
    <row r="14" spans="1:3" x14ac:dyDescent="0.2">
      <c r="B14" s="9" t="s">
        <v>23</v>
      </c>
      <c r="C14" s="10">
        <v>42000</v>
      </c>
    </row>
    <row r="15" spans="1:3" x14ac:dyDescent="0.2">
      <c r="B15" s="9" t="s">
        <v>24</v>
      </c>
      <c r="C15" s="10">
        <v>45000</v>
      </c>
    </row>
    <row r="16" spans="1:3" x14ac:dyDescent="0.2">
      <c r="B16" s="9" t="s">
        <v>25</v>
      </c>
      <c r="C16" s="10">
        <v>50000</v>
      </c>
    </row>
    <row r="17" spans="2:3" x14ac:dyDescent="0.2">
      <c r="B17" s="9" t="s">
        <v>26</v>
      </c>
      <c r="C17" s="10">
        <v>58000</v>
      </c>
    </row>
    <row r="18" spans="2:3" x14ac:dyDescent="0.2">
      <c r="B18" s="9" t="s">
        <v>27</v>
      </c>
      <c r="C18" s="10">
        <v>62000</v>
      </c>
    </row>
    <row r="19" spans="2:3" x14ac:dyDescent="0.2">
      <c r="B19" s="9" t="s">
        <v>28</v>
      </c>
      <c r="C19" s="10">
        <v>48000</v>
      </c>
    </row>
    <row r="20" spans="2:3" x14ac:dyDescent="0.2">
      <c r="B20" s="9" t="s">
        <v>29</v>
      </c>
      <c r="C20" s="10">
        <v>42000</v>
      </c>
    </row>
    <row r="21" spans="2:3" x14ac:dyDescent="0.2">
      <c r="B21" s="9" t="s">
        <v>30</v>
      </c>
      <c r="C21" s="10">
        <v>40000</v>
      </c>
    </row>
    <row r="22" spans="2:3" x14ac:dyDescent="0.2">
      <c r="B22" s="9" t="s">
        <v>31</v>
      </c>
      <c r="C22" s="10">
        <v>55000</v>
      </c>
    </row>
    <row r="23" spans="2:3" x14ac:dyDescent="0.2">
      <c r="B23" s="11" t="s">
        <v>32</v>
      </c>
      <c r="C23" s="12">
        <f>SUM(C11:C22)</f>
        <v>556000</v>
      </c>
    </row>
    <row r="25" spans="2:3" ht="19" x14ac:dyDescent="0.25">
      <c r="B25" s="3" t="s">
        <v>33</v>
      </c>
    </row>
    <row r="26" spans="2:3" x14ac:dyDescent="0.2">
      <c r="B26" s="8" t="s">
        <v>34</v>
      </c>
    </row>
    <row r="27" spans="2:3" x14ac:dyDescent="0.2">
      <c r="B27" s="9" t="s">
        <v>35</v>
      </c>
    </row>
    <row r="28" spans="2:3" x14ac:dyDescent="0.2">
      <c r="B28" s="9" t="s">
        <v>36</v>
      </c>
    </row>
    <row r="29" spans="2:3" x14ac:dyDescent="0.2">
      <c r="B29" s="9" t="s">
        <v>37</v>
      </c>
    </row>
    <row r="30" spans="2:3" x14ac:dyDescent="0.2">
      <c r="B30" s="9" t="s">
        <v>38</v>
      </c>
    </row>
    <row r="31" spans="2:3" x14ac:dyDescent="0.2">
      <c r="B31" s="9" t="s">
        <v>39</v>
      </c>
    </row>
    <row r="32" spans="2:3" x14ac:dyDescent="0.2">
      <c r="B32" s="9" t="s">
        <v>40</v>
      </c>
    </row>
    <row r="34" spans="2:2" ht="19" x14ac:dyDescent="0.25">
      <c r="B34" s="3" t="s">
        <v>41</v>
      </c>
    </row>
    <row r="35" spans="2:2" x14ac:dyDescent="0.2">
      <c r="B35" s="8" t="s">
        <v>42</v>
      </c>
    </row>
    <row r="36" spans="2:2" x14ac:dyDescent="0.2">
      <c r="B36" s="9" t="s">
        <v>43</v>
      </c>
    </row>
    <row r="37" spans="2:2" x14ac:dyDescent="0.2">
      <c r="B37" s="9" t="s">
        <v>44</v>
      </c>
    </row>
    <row r="38" spans="2:2" x14ac:dyDescent="0.2">
      <c r="B38" s="9" t="s">
        <v>45</v>
      </c>
    </row>
    <row r="39" spans="2:2" x14ac:dyDescent="0.2">
      <c r="B39" s="9" t="s">
        <v>40</v>
      </c>
    </row>
    <row r="40" spans="2:2" x14ac:dyDescent="0.2">
      <c r="B40" s="9" t="s">
        <v>46</v>
      </c>
    </row>
  </sheetData>
  <mergeCells count="1">
    <mergeCell ref="B1:C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150A"/>
  </sheetPr>
  <dimension ref="A1:R17"/>
  <sheetViews>
    <sheetView showGridLines="0" zoomScale="133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E6" sqref="E6"/>
    </sheetView>
  </sheetViews>
  <sheetFormatPr baseColWidth="10" defaultColWidth="8.6640625" defaultRowHeight="15" x14ac:dyDescent="0.2"/>
  <cols>
    <col min="1" max="1" width="22" customWidth="1"/>
    <col min="2" max="2" width="15" customWidth="1"/>
    <col min="3" max="3" width="19" customWidth="1"/>
    <col min="4" max="4" width="14" customWidth="1"/>
    <col min="5" max="5" width="17" customWidth="1"/>
    <col min="6" max="17" width="9" customWidth="1"/>
    <col min="18" max="18" width="15" customWidth="1"/>
  </cols>
  <sheetData>
    <row r="1" spans="1:18" ht="24" customHeight="1" x14ac:dyDescent="0.2">
      <c r="A1" s="32" t="s">
        <v>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4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25.5" customHeight="1" x14ac:dyDescent="0.2">
      <c r="A3" s="38" t="s">
        <v>48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30" customHeight="1" x14ac:dyDescent="0.2">
      <c r="A4" s="13" t="s">
        <v>49</v>
      </c>
      <c r="B4" s="13" t="s">
        <v>34</v>
      </c>
      <c r="C4" s="13" t="s">
        <v>42</v>
      </c>
      <c r="D4" s="13" t="s">
        <v>50</v>
      </c>
      <c r="E4" s="13" t="s">
        <v>51</v>
      </c>
      <c r="F4" s="13" t="s">
        <v>52</v>
      </c>
      <c r="G4" s="13" t="s">
        <v>53</v>
      </c>
      <c r="H4" s="13" t="s">
        <v>54</v>
      </c>
      <c r="I4" s="13" t="s">
        <v>55</v>
      </c>
      <c r="J4" s="13" t="s">
        <v>56</v>
      </c>
      <c r="K4" s="13" t="s">
        <v>57</v>
      </c>
      <c r="L4" s="13" t="s">
        <v>58</v>
      </c>
      <c r="M4" s="13" t="s">
        <v>59</v>
      </c>
      <c r="N4" s="13" t="s">
        <v>60</v>
      </c>
      <c r="O4" s="13" t="s">
        <v>61</v>
      </c>
      <c r="P4" s="13" t="s">
        <v>62</v>
      </c>
      <c r="Q4" s="13" t="s">
        <v>63</v>
      </c>
      <c r="R4" s="13" t="s">
        <v>64</v>
      </c>
    </row>
    <row r="5" spans="1:18" x14ac:dyDescent="0.2">
      <c r="A5" s="14" t="s">
        <v>65</v>
      </c>
      <c r="B5" s="14" t="s">
        <v>35</v>
      </c>
      <c r="C5" s="14" t="s">
        <v>43</v>
      </c>
      <c r="D5" s="10">
        <v>32000</v>
      </c>
      <c r="E5" s="15">
        <f>IF(D5="","",D5/12*(1+Impostazioni!$C$6))</f>
        <v>3466.6666666666665</v>
      </c>
      <c r="F5" s="16">
        <f t="shared" ref="F5:Q16" si="0">IF($E5="","",$E5)</f>
        <v>3466.6666666666665</v>
      </c>
      <c r="G5" s="16">
        <f t="shared" si="0"/>
        <v>3466.6666666666665</v>
      </c>
      <c r="H5" s="16">
        <f t="shared" si="0"/>
        <v>3466.6666666666665</v>
      </c>
      <c r="I5" s="16">
        <f t="shared" si="0"/>
        <v>3466.6666666666665</v>
      </c>
      <c r="J5" s="16">
        <f t="shared" si="0"/>
        <v>3466.6666666666665</v>
      </c>
      <c r="K5" s="16">
        <f t="shared" si="0"/>
        <v>3466.6666666666665</v>
      </c>
      <c r="L5" s="16">
        <f t="shared" si="0"/>
        <v>3466.6666666666665</v>
      </c>
      <c r="M5" s="16">
        <f t="shared" si="0"/>
        <v>3466.6666666666665</v>
      </c>
      <c r="N5" s="16">
        <f t="shared" si="0"/>
        <v>3466.6666666666665</v>
      </c>
      <c r="O5" s="16">
        <f t="shared" si="0"/>
        <v>3466.6666666666665</v>
      </c>
      <c r="P5" s="16">
        <f t="shared" si="0"/>
        <v>3466.6666666666665</v>
      </c>
      <c r="Q5" s="16">
        <f t="shared" si="0"/>
        <v>3466.6666666666665</v>
      </c>
      <c r="R5" s="17">
        <f t="shared" ref="R5:R16" si="1">IF(D5="","",SUM(F5:Q5))</f>
        <v>41600</v>
      </c>
    </row>
    <row r="6" spans="1:18" x14ac:dyDescent="0.2">
      <c r="A6" s="14" t="s">
        <v>66</v>
      </c>
      <c r="B6" s="14" t="s">
        <v>36</v>
      </c>
      <c r="C6" s="14" t="s">
        <v>45</v>
      </c>
      <c r="D6" s="10">
        <v>18000</v>
      </c>
      <c r="E6" s="15">
        <f>IF(D6="","",D6/12*(1+Impostazioni!$C$6))</f>
        <v>1950</v>
      </c>
      <c r="F6" s="16">
        <f t="shared" si="0"/>
        <v>1950</v>
      </c>
      <c r="G6" s="16">
        <f t="shared" si="0"/>
        <v>1950</v>
      </c>
      <c r="H6" s="16">
        <f t="shared" si="0"/>
        <v>1950</v>
      </c>
      <c r="I6" s="16">
        <f t="shared" si="0"/>
        <v>1950</v>
      </c>
      <c r="J6" s="16">
        <f t="shared" si="0"/>
        <v>1950</v>
      </c>
      <c r="K6" s="16">
        <f t="shared" si="0"/>
        <v>1950</v>
      </c>
      <c r="L6" s="16">
        <f t="shared" si="0"/>
        <v>1950</v>
      </c>
      <c r="M6" s="16">
        <f t="shared" si="0"/>
        <v>1950</v>
      </c>
      <c r="N6" s="16">
        <f t="shared" si="0"/>
        <v>1950</v>
      </c>
      <c r="O6" s="16">
        <f t="shared" si="0"/>
        <v>1950</v>
      </c>
      <c r="P6" s="16">
        <f t="shared" si="0"/>
        <v>1950</v>
      </c>
      <c r="Q6" s="16">
        <f t="shared" si="0"/>
        <v>1950</v>
      </c>
      <c r="R6" s="17">
        <f t="shared" si="1"/>
        <v>23400</v>
      </c>
    </row>
    <row r="7" spans="1:18" x14ac:dyDescent="0.2">
      <c r="A7" s="14"/>
      <c r="B7" s="14"/>
      <c r="C7" s="14"/>
      <c r="D7" s="10"/>
      <c r="E7" s="15" t="str">
        <f>IF(D7="","",D7/12*(1+Impostazioni!$C$6))</f>
        <v/>
      </c>
      <c r="F7" s="16" t="str">
        <f t="shared" si="0"/>
        <v/>
      </c>
      <c r="G7" s="16" t="str">
        <f t="shared" si="0"/>
        <v/>
      </c>
      <c r="H7" s="16" t="str">
        <f t="shared" si="0"/>
        <v/>
      </c>
      <c r="I7" s="16" t="str">
        <f t="shared" si="0"/>
        <v/>
      </c>
      <c r="J7" s="16" t="str">
        <f t="shared" si="0"/>
        <v/>
      </c>
      <c r="K7" s="16" t="str">
        <f t="shared" si="0"/>
        <v/>
      </c>
      <c r="L7" s="16" t="str">
        <f t="shared" si="0"/>
        <v/>
      </c>
      <c r="M7" s="16" t="str">
        <f t="shared" si="0"/>
        <v/>
      </c>
      <c r="N7" s="16" t="str">
        <f t="shared" si="0"/>
        <v/>
      </c>
      <c r="O7" s="16" t="str">
        <f t="shared" si="0"/>
        <v/>
      </c>
      <c r="P7" s="16" t="str">
        <f t="shared" si="0"/>
        <v/>
      </c>
      <c r="Q7" s="16" t="str">
        <f t="shared" si="0"/>
        <v/>
      </c>
      <c r="R7" s="17" t="str">
        <f t="shared" si="1"/>
        <v/>
      </c>
    </row>
    <row r="8" spans="1:18" x14ac:dyDescent="0.2">
      <c r="A8" s="14"/>
      <c r="B8" s="14"/>
      <c r="C8" s="14"/>
      <c r="D8" s="10"/>
      <c r="E8" s="15" t="str">
        <f>IF(D8="","",D8/12*(1+Impostazioni!$C$6))</f>
        <v/>
      </c>
      <c r="F8" s="16" t="str">
        <f t="shared" si="0"/>
        <v/>
      </c>
      <c r="G8" s="16" t="str">
        <f t="shared" si="0"/>
        <v/>
      </c>
      <c r="H8" s="16" t="str">
        <f t="shared" si="0"/>
        <v/>
      </c>
      <c r="I8" s="16" t="str">
        <f t="shared" si="0"/>
        <v/>
      </c>
      <c r="J8" s="16" t="str">
        <f t="shared" si="0"/>
        <v/>
      </c>
      <c r="K8" s="16" t="str">
        <f t="shared" si="0"/>
        <v/>
      </c>
      <c r="L8" s="16" t="str">
        <f t="shared" si="0"/>
        <v/>
      </c>
      <c r="M8" s="16" t="str">
        <f t="shared" si="0"/>
        <v/>
      </c>
      <c r="N8" s="16" t="str">
        <f t="shared" si="0"/>
        <v/>
      </c>
      <c r="O8" s="16" t="str">
        <f t="shared" si="0"/>
        <v/>
      </c>
      <c r="P8" s="16" t="str">
        <f t="shared" si="0"/>
        <v/>
      </c>
      <c r="Q8" s="16" t="str">
        <f t="shared" si="0"/>
        <v/>
      </c>
      <c r="R8" s="17" t="str">
        <f t="shared" si="1"/>
        <v/>
      </c>
    </row>
    <row r="9" spans="1:18" x14ac:dyDescent="0.2">
      <c r="A9" s="14"/>
      <c r="B9" s="14"/>
      <c r="C9" s="14"/>
      <c r="D9" s="10"/>
      <c r="E9" s="15" t="str">
        <f>IF(D9="","",D9/12*(1+Impostazioni!$C$6))</f>
        <v/>
      </c>
      <c r="F9" s="16" t="str">
        <f t="shared" si="0"/>
        <v/>
      </c>
      <c r="G9" s="16" t="str">
        <f t="shared" si="0"/>
        <v/>
      </c>
      <c r="H9" s="16" t="str">
        <f t="shared" si="0"/>
        <v/>
      </c>
      <c r="I9" s="16" t="str">
        <f t="shared" si="0"/>
        <v/>
      </c>
      <c r="J9" s="16" t="str">
        <f t="shared" si="0"/>
        <v/>
      </c>
      <c r="K9" s="16" t="str">
        <f t="shared" si="0"/>
        <v/>
      </c>
      <c r="L9" s="16" t="str">
        <f t="shared" si="0"/>
        <v/>
      </c>
      <c r="M9" s="16" t="str">
        <f t="shared" si="0"/>
        <v/>
      </c>
      <c r="N9" s="16" t="str">
        <f t="shared" si="0"/>
        <v/>
      </c>
      <c r="O9" s="16" t="str">
        <f t="shared" si="0"/>
        <v/>
      </c>
      <c r="P9" s="16" t="str">
        <f t="shared" si="0"/>
        <v/>
      </c>
      <c r="Q9" s="16" t="str">
        <f t="shared" si="0"/>
        <v/>
      </c>
      <c r="R9" s="17" t="str">
        <f t="shared" si="1"/>
        <v/>
      </c>
    </row>
    <row r="10" spans="1:18" x14ac:dyDescent="0.2">
      <c r="A10" s="14"/>
      <c r="B10" s="14"/>
      <c r="C10" s="14"/>
      <c r="D10" s="10"/>
      <c r="E10" s="15" t="str">
        <f>IF(D10="","",D10/12*(1+Impostazioni!$C$6))</f>
        <v/>
      </c>
      <c r="F10" s="16" t="str">
        <f t="shared" si="0"/>
        <v/>
      </c>
      <c r="G10" s="16" t="str">
        <f t="shared" si="0"/>
        <v/>
      </c>
      <c r="H10" s="16" t="str">
        <f t="shared" si="0"/>
        <v/>
      </c>
      <c r="I10" s="16" t="str">
        <f t="shared" si="0"/>
        <v/>
      </c>
      <c r="J10" s="16" t="str">
        <f t="shared" si="0"/>
        <v/>
      </c>
      <c r="K10" s="16" t="str">
        <f t="shared" si="0"/>
        <v/>
      </c>
      <c r="L10" s="16" t="str">
        <f t="shared" si="0"/>
        <v/>
      </c>
      <c r="M10" s="16" t="str">
        <f t="shared" si="0"/>
        <v/>
      </c>
      <c r="N10" s="16" t="str">
        <f t="shared" si="0"/>
        <v/>
      </c>
      <c r="O10" s="16" t="str">
        <f t="shared" si="0"/>
        <v/>
      </c>
      <c r="P10" s="16" t="str">
        <f t="shared" si="0"/>
        <v/>
      </c>
      <c r="Q10" s="16" t="str">
        <f t="shared" si="0"/>
        <v/>
      </c>
      <c r="R10" s="17" t="str">
        <f t="shared" si="1"/>
        <v/>
      </c>
    </row>
    <row r="11" spans="1:18" x14ac:dyDescent="0.2">
      <c r="A11" s="14"/>
      <c r="B11" s="14"/>
      <c r="C11" s="14"/>
      <c r="D11" s="10"/>
      <c r="E11" s="15" t="str">
        <f>IF(D11="","",D11/12*(1+Impostazioni!$C$6))</f>
        <v/>
      </c>
      <c r="F11" s="16" t="str">
        <f t="shared" si="0"/>
        <v/>
      </c>
      <c r="G11" s="16" t="str">
        <f t="shared" si="0"/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/>
      </c>
      <c r="L11" s="16" t="str">
        <f t="shared" si="0"/>
        <v/>
      </c>
      <c r="M11" s="16" t="str">
        <f t="shared" si="0"/>
        <v/>
      </c>
      <c r="N11" s="16" t="str">
        <f t="shared" si="0"/>
        <v/>
      </c>
      <c r="O11" s="16" t="str">
        <f t="shared" si="0"/>
        <v/>
      </c>
      <c r="P11" s="16" t="str">
        <f t="shared" si="0"/>
        <v/>
      </c>
      <c r="Q11" s="16" t="str">
        <f t="shared" si="0"/>
        <v/>
      </c>
      <c r="R11" s="17" t="str">
        <f t="shared" si="1"/>
        <v/>
      </c>
    </row>
    <row r="12" spans="1:18" x14ac:dyDescent="0.2">
      <c r="A12" s="14"/>
      <c r="B12" s="14"/>
      <c r="C12" s="14"/>
      <c r="D12" s="10"/>
      <c r="E12" s="15" t="str">
        <f>IF(D12="","",D12/12*(1+Impostazioni!$C$6))</f>
        <v/>
      </c>
      <c r="F12" s="16" t="str">
        <f t="shared" si="0"/>
        <v/>
      </c>
      <c r="G12" s="16" t="str">
        <f t="shared" si="0"/>
        <v/>
      </c>
      <c r="H12" s="16" t="str">
        <f t="shared" si="0"/>
        <v/>
      </c>
      <c r="I12" s="16" t="str">
        <f t="shared" si="0"/>
        <v/>
      </c>
      <c r="J12" s="16" t="str">
        <f t="shared" si="0"/>
        <v/>
      </c>
      <c r="K12" s="16" t="str">
        <f t="shared" si="0"/>
        <v/>
      </c>
      <c r="L12" s="16" t="str">
        <f t="shared" si="0"/>
        <v/>
      </c>
      <c r="M12" s="16" t="str">
        <f t="shared" si="0"/>
        <v/>
      </c>
      <c r="N12" s="16" t="str">
        <f t="shared" si="0"/>
        <v/>
      </c>
      <c r="O12" s="16" t="str">
        <f t="shared" si="0"/>
        <v/>
      </c>
      <c r="P12" s="16" t="str">
        <f t="shared" si="0"/>
        <v/>
      </c>
      <c r="Q12" s="16" t="str">
        <f t="shared" si="0"/>
        <v/>
      </c>
      <c r="R12" s="17" t="str">
        <f t="shared" si="1"/>
        <v/>
      </c>
    </row>
    <row r="13" spans="1:18" x14ac:dyDescent="0.2">
      <c r="A13" s="14"/>
      <c r="B13" s="14"/>
      <c r="C13" s="14"/>
      <c r="D13" s="10"/>
      <c r="E13" s="15" t="str">
        <f>IF(D13="","",D13/12*(1+Impostazioni!$C$6))</f>
        <v/>
      </c>
      <c r="F13" s="16" t="str">
        <f t="shared" si="0"/>
        <v/>
      </c>
      <c r="G13" s="16" t="str">
        <f t="shared" si="0"/>
        <v/>
      </c>
      <c r="H13" s="16" t="str">
        <f t="shared" si="0"/>
        <v/>
      </c>
      <c r="I13" s="16" t="str">
        <f t="shared" si="0"/>
        <v/>
      </c>
      <c r="J13" s="16" t="str">
        <f t="shared" si="0"/>
        <v/>
      </c>
      <c r="K13" s="16" t="str">
        <f t="shared" si="0"/>
        <v/>
      </c>
      <c r="L13" s="16" t="str">
        <f t="shared" si="0"/>
        <v/>
      </c>
      <c r="M13" s="16" t="str">
        <f t="shared" si="0"/>
        <v/>
      </c>
      <c r="N13" s="16" t="str">
        <f t="shared" si="0"/>
        <v/>
      </c>
      <c r="O13" s="16" t="str">
        <f t="shared" si="0"/>
        <v/>
      </c>
      <c r="P13" s="16" t="str">
        <f t="shared" si="0"/>
        <v/>
      </c>
      <c r="Q13" s="16" t="str">
        <f t="shared" si="0"/>
        <v/>
      </c>
      <c r="R13" s="17" t="str">
        <f t="shared" si="1"/>
        <v/>
      </c>
    </row>
    <row r="14" spans="1:18" x14ac:dyDescent="0.2">
      <c r="A14" s="14"/>
      <c r="B14" s="14"/>
      <c r="C14" s="14"/>
      <c r="D14" s="10"/>
      <c r="E14" s="15" t="str">
        <f>IF(D14="","",D14/12*(1+Impostazioni!$C$6))</f>
        <v/>
      </c>
      <c r="F14" s="16" t="str">
        <f t="shared" si="0"/>
        <v/>
      </c>
      <c r="G14" s="16" t="str">
        <f t="shared" si="0"/>
        <v/>
      </c>
      <c r="H14" s="16" t="str">
        <f t="shared" si="0"/>
        <v/>
      </c>
      <c r="I14" s="16" t="str">
        <f t="shared" si="0"/>
        <v/>
      </c>
      <c r="J14" s="16" t="str">
        <f t="shared" si="0"/>
        <v/>
      </c>
      <c r="K14" s="16" t="str">
        <f t="shared" si="0"/>
        <v/>
      </c>
      <c r="L14" s="16" t="str">
        <f t="shared" si="0"/>
        <v/>
      </c>
      <c r="M14" s="16" t="str">
        <f t="shared" si="0"/>
        <v/>
      </c>
      <c r="N14" s="16" t="str">
        <f t="shared" si="0"/>
        <v/>
      </c>
      <c r="O14" s="16" t="str">
        <f t="shared" si="0"/>
        <v/>
      </c>
      <c r="P14" s="16" t="str">
        <f t="shared" si="0"/>
        <v/>
      </c>
      <c r="Q14" s="16" t="str">
        <f t="shared" si="0"/>
        <v/>
      </c>
      <c r="R14" s="17" t="str">
        <f t="shared" si="1"/>
        <v/>
      </c>
    </row>
    <row r="15" spans="1:18" x14ac:dyDescent="0.2">
      <c r="A15" s="14"/>
      <c r="B15" s="14"/>
      <c r="C15" s="14"/>
      <c r="D15" s="10"/>
      <c r="E15" s="15" t="str">
        <f>IF(D15="","",D15/12*(1+Impostazioni!$C$6))</f>
        <v/>
      </c>
      <c r="F15" s="16" t="str">
        <f t="shared" si="0"/>
        <v/>
      </c>
      <c r="G15" s="16" t="str">
        <f t="shared" si="0"/>
        <v/>
      </c>
      <c r="H15" s="16" t="str">
        <f t="shared" si="0"/>
        <v/>
      </c>
      <c r="I15" s="16" t="str">
        <f t="shared" si="0"/>
        <v/>
      </c>
      <c r="J15" s="16" t="str">
        <f t="shared" si="0"/>
        <v/>
      </c>
      <c r="K15" s="16" t="str">
        <f t="shared" si="0"/>
        <v/>
      </c>
      <c r="L15" s="16" t="str">
        <f t="shared" si="0"/>
        <v/>
      </c>
      <c r="M15" s="16" t="str">
        <f t="shared" si="0"/>
        <v/>
      </c>
      <c r="N15" s="16" t="str">
        <f t="shared" si="0"/>
        <v/>
      </c>
      <c r="O15" s="16" t="str">
        <f t="shared" si="0"/>
        <v/>
      </c>
      <c r="P15" s="16" t="str">
        <f t="shared" si="0"/>
        <v/>
      </c>
      <c r="Q15" s="16" t="str">
        <f t="shared" si="0"/>
        <v/>
      </c>
      <c r="R15" s="17" t="str">
        <f t="shared" si="1"/>
        <v/>
      </c>
    </row>
    <row r="16" spans="1:18" x14ac:dyDescent="0.2">
      <c r="A16" s="14"/>
      <c r="B16" s="14"/>
      <c r="C16" s="14"/>
      <c r="D16" s="10"/>
      <c r="E16" s="15" t="str">
        <f>IF(D16="","",D16/12*(1+Impostazioni!$C$6))</f>
        <v/>
      </c>
      <c r="F16" s="16" t="str">
        <f t="shared" si="0"/>
        <v/>
      </c>
      <c r="G16" s="16" t="str">
        <f t="shared" si="0"/>
        <v/>
      </c>
      <c r="H16" s="16" t="str">
        <f t="shared" si="0"/>
        <v/>
      </c>
      <c r="I16" s="16" t="str">
        <f t="shared" si="0"/>
        <v/>
      </c>
      <c r="J16" s="16" t="str">
        <f t="shared" si="0"/>
        <v/>
      </c>
      <c r="K16" s="16" t="str">
        <f t="shared" si="0"/>
        <v/>
      </c>
      <c r="L16" s="16" t="str">
        <f t="shared" si="0"/>
        <v/>
      </c>
      <c r="M16" s="16" t="str">
        <f t="shared" si="0"/>
        <v/>
      </c>
      <c r="N16" s="16" t="str">
        <f t="shared" si="0"/>
        <v/>
      </c>
      <c r="O16" s="16" t="str">
        <f t="shared" si="0"/>
        <v/>
      </c>
      <c r="P16" s="16" t="str">
        <f t="shared" si="0"/>
        <v/>
      </c>
      <c r="Q16" s="16" t="str">
        <f t="shared" si="0"/>
        <v/>
      </c>
      <c r="R16" s="17" t="str">
        <f t="shared" si="1"/>
        <v/>
      </c>
    </row>
    <row r="17" spans="1:18" x14ac:dyDescent="0.2">
      <c r="A17" s="18" t="s">
        <v>67</v>
      </c>
      <c r="B17" s="19"/>
      <c r="C17" s="19"/>
      <c r="D17" s="19"/>
      <c r="E17" s="19"/>
      <c r="F17" s="20">
        <f t="shared" ref="F17:R17" si="2">SUM(F5:F16)</f>
        <v>5416.6666666666661</v>
      </c>
      <c r="G17" s="20">
        <f t="shared" si="2"/>
        <v>5416.6666666666661</v>
      </c>
      <c r="H17" s="20">
        <f t="shared" si="2"/>
        <v>5416.6666666666661</v>
      </c>
      <c r="I17" s="20">
        <f t="shared" si="2"/>
        <v>5416.6666666666661</v>
      </c>
      <c r="J17" s="20">
        <f t="shared" si="2"/>
        <v>5416.6666666666661</v>
      </c>
      <c r="K17" s="20">
        <f t="shared" si="2"/>
        <v>5416.6666666666661</v>
      </c>
      <c r="L17" s="20">
        <f t="shared" si="2"/>
        <v>5416.6666666666661</v>
      </c>
      <c r="M17" s="20">
        <f t="shared" si="2"/>
        <v>5416.6666666666661</v>
      </c>
      <c r="N17" s="20">
        <f t="shared" si="2"/>
        <v>5416.6666666666661</v>
      </c>
      <c r="O17" s="20">
        <f t="shared" si="2"/>
        <v>5416.6666666666661</v>
      </c>
      <c r="P17" s="20">
        <f t="shared" si="2"/>
        <v>5416.6666666666661</v>
      </c>
      <c r="Q17" s="20">
        <f t="shared" si="2"/>
        <v>5416.6666666666661</v>
      </c>
      <c r="R17" s="17">
        <f t="shared" si="2"/>
        <v>65000</v>
      </c>
    </row>
  </sheetData>
  <mergeCells count="2">
    <mergeCell ref="A1:R2"/>
    <mergeCell ref="A3:R3"/>
  </mergeCells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200-000000000000}">
          <x14:formula1>
            <xm:f>Impostazioni!$B$27:$B$32</xm:f>
          </x14:formula1>
          <x14:formula2>
            <xm:f>0</xm:f>
          </x14:formula2>
          <xm:sqref>B5:B16</xm:sqref>
        </x14:dataValidation>
        <x14:dataValidation type="list" allowBlank="1" xr:uid="{00000000-0002-0000-0200-000001000000}">
          <x14:formula1>
            <xm:f>Impostazioni!$B$36:$B$40</xm:f>
          </x14:formula1>
          <x14:formula2>
            <xm:f>0</xm:f>
          </x14:formula2>
          <xm:sqref>C5:C16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B9B6"/>
  </sheetPr>
  <dimension ref="A1:H34"/>
  <sheetViews>
    <sheetView showGridLines="0" tabSelected="1" zoomScale="69" zoomScaleNormal="100" workbookViewId="0">
      <selection activeCell="F48" sqref="F48"/>
    </sheetView>
  </sheetViews>
  <sheetFormatPr baseColWidth="10" defaultColWidth="8.6640625" defaultRowHeight="15" x14ac:dyDescent="0.2"/>
  <cols>
    <col min="1" max="1" width="3" customWidth="1"/>
    <col min="2" max="2" width="46.1640625" customWidth="1"/>
    <col min="3" max="8" width="17" customWidth="1"/>
  </cols>
  <sheetData>
    <row r="1" spans="1:8" ht="24" customHeight="1" x14ac:dyDescent="0.2">
      <c r="A1" s="2"/>
      <c r="B1" s="32" t="s">
        <v>68</v>
      </c>
      <c r="C1" s="32"/>
      <c r="D1" s="32"/>
      <c r="E1" s="32"/>
      <c r="F1" s="32"/>
      <c r="G1" s="32"/>
      <c r="H1" s="32"/>
    </row>
    <row r="2" spans="1:8" ht="24" customHeight="1" x14ac:dyDescent="0.2">
      <c r="A2" s="2"/>
      <c r="B2" s="32"/>
      <c r="C2" s="32"/>
      <c r="D2" s="32"/>
      <c r="E2" s="32"/>
      <c r="F2" s="32"/>
      <c r="G2" s="32"/>
      <c r="H2" s="32"/>
    </row>
    <row r="3" spans="1:8" ht="7.5" customHeight="1" x14ac:dyDescent="0.2"/>
    <row r="4" spans="1:8" ht="19" x14ac:dyDescent="0.25">
      <c r="B4" s="3" t="s">
        <v>69</v>
      </c>
    </row>
    <row r="5" spans="1:8" x14ac:dyDescent="0.2">
      <c r="B5" s="5" t="s">
        <v>70</v>
      </c>
      <c r="C5" s="21">
        <f>'Budget 2026'!R17</f>
        <v>65000</v>
      </c>
    </row>
    <row r="6" spans="1:8" x14ac:dyDescent="0.2">
      <c r="B6" s="5" t="s">
        <v>71</v>
      </c>
      <c r="C6" s="22">
        <f>COUNTA('Budget 2026'!A5:A16)</f>
        <v>2</v>
      </c>
    </row>
    <row r="7" spans="1:8" x14ac:dyDescent="0.2">
      <c r="B7" s="5" t="s">
        <v>72</v>
      </c>
      <c r="C7" s="21">
        <f>IF(C6=0,0,C5/C6)</f>
        <v>32500</v>
      </c>
    </row>
    <row r="8" spans="1:8" x14ac:dyDescent="0.2">
      <c r="B8" s="5" t="s">
        <v>73</v>
      </c>
      <c r="C8" s="23">
        <f>C5/SUM(Impostazioni!$C$11:$C$22)</f>
        <v>0.11690647482014388</v>
      </c>
    </row>
    <row r="10" spans="1:8" ht="19" x14ac:dyDescent="0.25">
      <c r="B10" s="3" t="s">
        <v>74</v>
      </c>
    </row>
    <row r="11" spans="1:8" ht="30" customHeight="1" x14ac:dyDescent="0.2">
      <c r="B11" s="13" t="s">
        <v>18</v>
      </c>
      <c r="C11" s="13" t="s">
        <v>75</v>
      </c>
      <c r="D11" s="13" t="s">
        <v>19</v>
      </c>
      <c r="E11" s="13" t="s">
        <v>76</v>
      </c>
      <c r="F11" s="13" t="s">
        <v>77</v>
      </c>
      <c r="G11" s="13" t="s">
        <v>78</v>
      </c>
      <c r="H11" s="13" t="s">
        <v>79</v>
      </c>
    </row>
    <row r="12" spans="1:8" x14ac:dyDescent="0.2">
      <c r="B12" s="9" t="s">
        <v>20</v>
      </c>
      <c r="C12" s="24">
        <f>'Budget 2026'!F17</f>
        <v>5416.6666666666661</v>
      </c>
      <c r="D12" s="24">
        <f>Impostazioni!$C$11</f>
        <v>38000</v>
      </c>
      <c r="E12" s="25">
        <f t="shared" ref="E12:E24" si="0">IF(D12=0,0,C12/D12)</f>
        <v>0.14254385964912278</v>
      </c>
      <c r="F12" s="10"/>
      <c r="G12" s="25" t="str">
        <f t="shared" ref="G12:G23" si="1">IF(OR(F12="",F12=0),"",F12/D12)</f>
        <v/>
      </c>
      <c r="H12" s="25" t="str">
        <f t="shared" ref="H12:H23" si="2">IF(OR(F12="",F12=0),"",(F12-C12)/C12)</f>
        <v/>
      </c>
    </row>
    <row r="13" spans="1:8" x14ac:dyDescent="0.2">
      <c r="B13" s="9" t="s">
        <v>21</v>
      </c>
      <c r="C13" s="24">
        <f>'Budget 2026'!G17</f>
        <v>5416.6666666666661</v>
      </c>
      <c r="D13" s="24">
        <f>Impostazioni!$C$12</f>
        <v>36000</v>
      </c>
      <c r="E13" s="25">
        <f t="shared" si="0"/>
        <v>0.15046296296296294</v>
      </c>
      <c r="F13" s="10"/>
      <c r="G13" s="25" t="str">
        <f t="shared" si="1"/>
        <v/>
      </c>
      <c r="H13" s="25" t="str">
        <f t="shared" si="2"/>
        <v/>
      </c>
    </row>
    <row r="14" spans="1:8" x14ac:dyDescent="0.2">
      <c r="B14" s="9" t="s">
        <v>22</v>
      </c>
      <c r="C14" s="24">
        <f>'Budget 2026'!H17</f>
        <v>5416.6666666666661</v>
      </c>
      <c r="D14" s="24">
        <f>Impostazioni!$C$13</f>
        <v>40000</v>
      </c>
      <c r="E14" s="25">
        <f t="shared" si="0"/>
        <v>0.13541666666666666</v>
      </c>
      <c r="F14" s="10"/>
      <c r="G14" s="25" t="str">
        <f t="shared" si="1"/>
        <v/>
      </c>
      <c r="H14" s="25" t="str">
        <f t="shared" si="2"/>
        <v/>
      </c>
    </row>
    <row r="15" spans="1:8" x14ac:dyDescent="0.2">
      <c r="B15" s="9" t="s">
        <v>23</v>
      </c>
      <c r="C15" s="24">
        <f>'Budget 2026'!I17</f>
        <v>5416.6666666666661</v>
      </c>
      <c r="D15" s="24">
        <f>Impostazioni!$C$14</f>
        <v>42000</v>
      </c>
      <c r="E15" s="25">
        <f t="shared" si="0"/>
        <v>0.12896825396825395</v>
      </c>
      <c r="F15" s="10"/>
      <c r="G15" s="25" t="str">
        <f t="shared" si="1"/>
        <v/>
      </c>
      <c r="H15" s="25" t="str">
        <f t="shared" si="2"/>
        <v/>
      </c>
    </row>
    <row r="16" spans="1:8" x14ac:dyDescent="0.2">
      <c r="B16" s="9" t="s">
        <v>24</v>
      </c>
      <c r="C16" s="24">
        <f>'Budget 2026'!J17</f>
        <v>5416.6666666666661</v>
      </c>
      <c r="D16" s="24">
        <f>Impostazioni!$C$15</f>
        <v>45000</v>
      </c>
      <c r="E16" s="25">
        <f t="shared" si="0"/>
        <v>0.12037037037037036</v>
      </c>
      <c r="F16" s="10"/>
      <c r="G16" s="25" t="str">
        <f t="shared" si="1"/>
        <v/>
      </c>
      <c r="H16" s="25" t="str">
        <f t="shared" si="2"/>
        <v/>
      </c>
    </row>
    <row r="17" spans="2:8" x14ac:dyDescent="0.2">
      <c r="B17" s="9" t="s">
        <v>25</v>
      </c>
      <c r="C17" s="24">
        <f>'Budget 2026'!K17</f>
        <v>5416.6666666666661</v>
      </c>
      <c r="D17" s="24">
        <f>Impostazioni!$C$16</f>
        <v>50000</v>
      </c>
      <c r="E17" s="25">
        <f t="shared" si="0"/>
        <v>0.10833333333333332</v>
      </c>
      <c r="F17" s="10"/>
      <c r="G17" s="25" t="str">
        <f t="shared" si="1"/>
        <v/>
      </c>
      <c r="H17" s="25" t="str">
        <f t="shared" si="2"/>
        <v/>
      </c>
    </row>
    <row r="18" spans="2:8" x14ac:dyDescent="0.2">
      <c r="B18" s="9" t="s">
        <v>26</v>
      </c>
      <c r="C18" s="24">
        <f>'Budget 2026'!L17</f>
        <v>5416.6666666666661</v>
      </c>
      <c r="D18" s="24">
        <f>Impostazioni!$C$17</f>
        <v>58000</v>
      </c>
      <c r="E18" s="25">
        <f t="shared" si="0"/>
        <v>9.3390804597701133E-2</v>
      </c>
      <c r="F18" s="10"/>
      <c r="G18" s="25" t="str">
        <f t="shared" si="1"/>
        <v/>
      </c>
      <c r="H18" s="25" t="str">
        <f t="shared" si="2"/>
        <v/>
      </c>
    </row>
    <row r="19" spans="2:8" x14ac:dyDescent="0.2">
      <c r="B19" s="9" t="s">
        <v>27</v>
      </c>
      <c r="C19" s="24">
        <f>'Budget 2026'!M17</f>
        <v>5416.6666666666661</v>
      </c>
      <c r="D19" s="24">
        <f>Impostazioni!$C$18</f>
        <v>62000</v>
      </c>
      <c r="E19" s="25">
        <f t="shared" si="0"/>
        <v>8.7365591397849454E-2</v>
      </c>
      <c r="F19" s="10"/>
      <c r="G19" s="25" t="str">
        <f t="shared" si="1"/>
        <v/>
      </c>
      <c r="H19" s="25" t="str">
        <f t="shared" si="2"/>
        <v/>
      </c>
    </row>
    <row r="20" spans="2:8" x14ac:dyDescent="0.2">
      <c r="B20" s="9" t="s">
        <v>28</v>
      </c>
      <c r="C20" s="24">
        <f>'Budget 2026'!N17</f>
        <v>5416.6666666666661</v>
      </c>
      <c r="D20" s="24">
        <f>Impostazioni!$C$19</f>
        <v>48000</v>
      </c>
      <c r="E20" s="25">
        <f t="shared" si="0"/>
        <v>0.11284722222222221</v>
      </c>
      <c r="F20" s="10"/>
      <c r="G20" s="25" t="str">
        <f t="shared" si="1"/>
        <v/>
      </c>
      <c r="H20" s="25" t="str">
        <f t="shared" si="2"/>
        <v/>
      </c>
    </row>
    <row r="21" spans="2:8" x14ac:dyDescent="0.2">
      <c r="B21" s="9" t="s">
        <v>29</v>
      </c>
      <c r="C21" s="24">
        <f>'Budget 2026'!O17</f>
        <v>5416.6666666666661</v>
      </c>
      <c r="D21" s="24">
        <f>Impostazioni!$C$20</f>
        <v>42000</v>
      </c>
      <c r="E21" s="25">
        <f t="shared" si="0"/>
        <v>0.12896825396825395</v>
      </c>
      <c r="F21" s="10"/>
      <c r="G21" s="25" t="str">
        <f t="shared" si="1"/>
        <v/>
      </c>
      <c r="H21" s="25" t="str">
        <f t="shared" si="2"/>
        <v/>
      </c>
    </row>
    <row r="22" spans="2:8" x14ac:dyDescent="0.2">
      <c r="B22" s="9" t="s">
        <v>30</v>
      </c>
      <c r="C22" s="24">
        <f>'Budget 2026'!P17</f>
        <v>5416.6666666666661</v>
      </c>
      <c r="D22" s="24">
        <f>Impostazioni!$C$21</f>
        <v>40000</v>
      </c>
      <c r="E22" s="25">
        <f t="shared" si="0"/>
        <v>0.13541666666666666</v>
      </c>
      <c r="F22" s="10"/>
      <c r="G22" s="25" t="str">
        <f t="shared" si="1"/>
        <v/>
      </c>
      <c r="H22" s="25" t="str">
        <f t="shared" si="2"/>
        <v/>
      </c>
    </row>
    <row r="23" spans="2:8" x14ac:dyDescent="0.2">
      <c r="B23" s="9" t="s">
        <v>31</v>
      </c>
      <c r="C23" s="24">
        <f>'Budget 2026'!Q17</f>
        <v>5416.6666666666661</v>
      </c>
      <c r="D23" s="24">
        <f>Impostazioni!$C$22</f>
        <v>55000</v>
      </c>
      <c r="E23" s="25">
        <f t="shared" si="0"/>
        <v>9.8484848484848481E-2</v>
      </c>
      <c r="F23" s="10"/>
      <c r="G23" s="25" t="str">
        <f t="shared" si="1"/>
        <v/>
      </c>
      <c r="H23" s="25" t="str">
        <f t="shared" si="2"/>
        <v/>
      </c>
    </row>
    <row r="24" spans="2:8" x14ac:dyDescent="0.2">
      <c r="B24" s="11" t="s">
        <v>67</v>
      </c>
      <c r="C24" s="12">
        <f>SUM(C12:C23)</f>
        <v>64999.999999999978</v>
      </c>
      <c r="D24" s="12">
        <f>SUM(D12:D23)</f>
        <v>556000</v>
      </c>
      <c r="E24" s="26">
        <f t="shared" si="0"/>
        <v>0.11690647482014385</v>
      </c>
      <c r="F24" s="27">
        <f>SUM(F12:F23)</f>
        <v>0</v>
      </c>
      <c r="G24" s="26" t="str">
        <f>IF(F24=0,"",F24/D24)</f>
        <v/>
      </c>
      <c r="H24" s="26" t="str">
        <f>IF(F24=0,"",(F24-C24)/C24)</f>
        <v/>
      </c>
    </row>
    <row r="26" spans="2:8" ht="19" x14ac:dyDescent="0.25">
      <c r="B26" s="3" t="s">
        <v>80</v>
      </c>
    </row>
    <row r="27" spans="2:8" x14ac:dyDescent="0.2">
      <c r="B27" s="8" t="s">
        <v>34</v>
      </c>
      <c r="C27" s="31" t="s">
        <v>64</v>
      </c>
      <c r="D27" s="31" t="s">
        <v>81</v>
      </c>
    </row>
    <row r="28" spans="2:8" x14ac:dyDescent="0.2">
      <c r="B28" s="9" t="s">
        <v>35</v>
      </c>
      <c r="C28" s="24">
        <f>SUMIF('Budget 2026'!$B$5:$B$16,B28,'Budget 2026'!$R$5:$R$16)</f>
        <v>41600</v>
      </c>
      <c r="D28" s="25">
        <f t="shared" ref="D28:D34" si="3">IF($C$5=0,0,C28/$C$5)</f>
        <v>0.64</v>
      </c>
    </row>
    <row r="29" spans="2:8" x14ac:dyDescent="0.2">
      <c r="B29" s="9" t="s">
        <v>36</v>
      </c>
      <c r="C29" s="24">
        <f>SUMIF('Budget 2026'!$B$5:$B$16,B29,'Budget 2026'!$R$5:$R$16)</f>
        <v>23400</v>
      </c>
      <c r="D29" s="25">
        <f t="shared" si="3"/>
        <v>0.36</v>
      </c>
    </row>
    <row r="30" spans="2:8" x14ac:dyDescent="0.2">
      <c r="B30" s="9" t="s">
        <v>37</v>
      </c>
      <c r="C30" s="24">
        <f>SUMIF('Budget 2026'!$B$5:$B$16,B30,'Budget 2026'!$R$5:$R$16)</f>
        <v>0</v>
      </c>
      <c r="D30" s="25">
        <f t="shared" si="3"/>
        <v>0</v>
      </c>
    </row>
    <row r="31" spans="2:8" x14ac:dyDescent="0.2">
      <c r="B31" s="9" t="s">
        <v>38</v>
      </c>
      <c r="C31" s="24">
        <f>SUMIF('Budget 2026'!$B$5:$B$16,B31,'Budget 2026'!$R$5:$R$16)</f>
        <v>0</v>
      </c>
      <c r="D31" s="25">
        <f t="shared" si="3"/>
        <v>0</v>
      </c>
    </row>
    <row r="32" spans="2:8" x14ac:dyDescent="0.2">
      <c r="B32" s="9" t="s">
        <v>39</v>
      </c>
      <c r="C32" s="24">
        <f>SUMIF('Budget 2026'!$B$5:$B$16,B32,'Budget 2026'!$R$5:$R$16)</f>
        <v>0</v>
      </c>
      <c r="D32" s="25">
        <f t="shared" si="3"/>
        <v>0</v>
      </c>
    </row>
    <row r="33" spans="2:4" x14ac:dyDescent="0.2">
      <c r="B33" s="9" t="s">
        <v>40</v>
      </c>
      <c r="C33" s="24">
        <f>SUMIF('Budget 2026'!$B$5:$B$16,B33,'Budget 2026'!$R$5:$R$16)</f>
        <v>0</v>
      </c>
      <c r="D33" s="25">
        <f t="shared" si="3"/>
        <v>0</v>
      </c>
    </row>
    <row r="34" spans="2:4" x14ac:dyDescent="0.2">
      <c r="B34" s="11" t="s">
        <v>67</v>
      </c>
      <c r="C34" s="12">
        <f>SUM(C28:C33)</f>
        <v>65000</v>
      </c>
      <c r="D34" s="26">
        <f t="shared" si="3"/>
        <v>1</v>
      </c>
    </row>
  </sheetData>
  <mergeCells count="1">
    <mergeCell ref="B1:H2"/>
  </mergeCells>
  <pageMargins left="0.75" right="0.75" top="1" bottom="1" header="0.511811023622047" footer="0.511811023622047"/>
  <pageSetup paperSize="9" orientation="portrait" horizontalDpi="300" verticalDpi="300"/>
  <ignoredErrors>
    <ignoredError sqref="E24" 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300-000002000000}">
            <xm:f>AND(G12&lt;&gt;"",G12&gt;Impostazioni!$C$7)</xm:f>
            <x14:dxf>
              <fill>
                <patternFill>
                  <bgColor rgb="FFF2C7BD"/>
                </patternFill>
              </fill>
            </x14:dxf>
          </x14:cfRule>
          <x14:cfRule type="expression" priority="3" id="{00000000-000E-0000-0300-000003000000}">
            <xm:f>AND(G12&lt;&gt;"",G12&lt;=Impostazioni!$C$7)</xm:f>
            <x14:dxf>
              <fill>
                <patternFill>
                  <bgColor rgb="FFCBE5C6"/>
                </patternFill>
              </fill>
            </x14:dxf>
          </x14:cfRule>
          <xm:sqref>G12:G24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Guida</vt:lpstr>
      <vt:lpstr>Impostazioni</vt:lpstr>
      <vt:lpstr>Budget 2026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Luca turco</cp:lastModifiedBy>
  <cp:revision>0</cp:revision>
  <dcterms:created xsi:type="dcterms:W3CDTF">2026-07-31T12:45:01Z</dcterms:created>
  <dcterms:modified xsi:type="dcterms:W3CDTF">2026-08-05T08:49:23Z</dcterms:modified>
  <dc:language>en-US</dc:language>
</cp:coreProperties>
</file>