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filterPrivacy="1"/>
  <xr:revisionPtr revIDLastSave="175" documentId="8_{0714C813-14FE-440B-A3AB-8F14888C8D3C}" xr6:coauthVersionLast="47" xr6:coauthVersionMax="47" xr10:uidLastSave="{4A7D652B-BE75-4B66-821A-7BE420B13EF9}"/>
  <bookViews>
    <workbookView xWindow="-120" yWindow="-120" windowWidth="29040" windowHeight="15720" activeTab="7" xr2:uid="{00000000-000D-0000-FFFF-FFFF00000000}"/>
  </bookViews>
  <sheets>
    <sheet name="Important Information" sheetId="7" r:id="rId1"/>
    <sheet name="NAV | Unit Value | Distribution" sheetId="16" r:id="rId2"/>
    <sheet name="CUEF pub equity returns" sheetId="2" state="hidden" r:id="rId3"/>
    <sheet name="CUEF returns" sheetId="9" r:id="rId4"/>
    <sheet name="Public Equity" sheetId="14" r:id="rId5"/>
    <sheet name="AR&amp;C" sheetId="11" r:id="rId6"/>
    <sheet name="Private Equity" sheetId="12" r:id="rId7"/>
    <sheet name="Real Assets" sheetId="13" r:id="rId8"/>
  </sheets>
  <definedNames>
    <definedName name="_Hlk120526704">'Important Information'!$A$1</definedName>
    <definedName name="SpreadsheetBuilder_2"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6" l="1"/>
  <c r="B8" i="16" s="1"/>
  <c r="B9" i="16" s="1"/>
  <c r="B10" i="16" s="1"/>
  <c r="B11" i="16" s="1"/>
  <c r="B12" i="16" s="1"/>
  <c r="B13" i="16" s="1"/>
  <c r="B14" i="16" s="1"/>
  <c r="B15" i="16" s="1"/>
  <c r="B16" i="16" s="1"/>
  <c r="B17" i="16" s="1"/>
  <c r="B18" i="16" s="1"/>
  <c r="B19" i="16" s="1"/>
  <c r="B5" i="16"/>
  <c r="B4" i="16" s="1"/>
  <c r="C11" i="11" l="1" a="1"/>
  <c r="C11" i="11" s="1"/>
  <c r="B11" i="11" a="1"/>
  <c r="B11" i="11" s="1"/>
  <c r="C11" i="12" a="1"/>
  <c r="C11" i="12" s="1"/>
  <c r="B11" i="12" a="1"/>
  <c r="B11" i="12" s="1"/>
  <c r="D7" i="11"/>
  <c r="C10" i="13" a="1"/>
  <c r="C10" i="13"/>
  <c r="B10" i="13" a="1"/>
  <c r="B10" i="13"/>
  <c r="D7" i="12"/>
  <c r="D7" i="13" l="1"/>
  <c r="D13" i="14" l="1" a="1"/>
  <c r="D13" i="14" s="1"/>
  <c r="C13" i="14" a="1"/>
  <c r="C13" i="14" s="1"/>
  <c r="E9" i="14"/>
  <c r="D26" i="9" l="1" a="1"/>
  <c r="D26" i="9" s="1"/>
  <c r="E26" i="9" a="1"/>
  <c r="E26" i="9" s="1"/>
  <c r="C26" i="9" a="1"/>
  <c r="C26" i="9" s="1"/>
  <c r="D25" i="9" a="1"/>
  <c r="D25" i="9" s="1"/>
  <c r="E25" i="9" a="1"/>
  <c r="E25" i="9" s="1"/>
  <c r="C25" i="9" a="1"/>
  <c r="C25" i="9" s="1"/>
  <c r="E8" i="14" l="1"/>
  <c r="E7" i="14"/>
  <c r="E6" i="14"/>
  <c r="J25" i="2" a="1"/>
  <c r="J25" i="2" s="1"/>
  <c r="J24" i="2" a="1"/>
  <c r="J24" i="2" s="1"/>
  <c r="J23" i="2" a="1"/>
  <c r="J23" i="2" s="1"/>
  <c r="K25" i="2" a="1"/>
  <c r="K25" i="2" s="1"/>
  <c r="K24" i="2" a="1"/>
  <c r="K24" i="2" s="1"/>
  <c r="K23" i="2" a="1"/>
  <c r="K23" i="2" s="1"/>
  <c r="L7" i="2"/>
  <c r="L8" i="2"/>
  <c r="L9" i="2"/>
  <c r="L10" i="2"/>
  <c r="L11" i="2"/>
  <c r="L12" i="2"/>
  <c r="L13" i="2"/>
  <c r="L14" i="2"/>
  <c r="L15" i="2"/>
  <c r="L16" i="2"/>
  <c r="L17" i="2"/>
  <c r="L18" i="2"/>
  <c r="L19" i="2"/>
  <c r="L20" i="2"/>
  <c r="L6" i="2"/>
  <c r="F25" i="2" a="1"/>
  <c r="F25" i="2" s="1"/>
  <c r="G25" i="2" s="1"/>
  <c r="F24" i="2" a="1"/>
  <c r="F24" i="2" s="1"/>
  <c r="G24" i="2" s="1"/>
  <c r="G23" i="2"/>
  <c r="F23" i="2" a="1"/>
  <c r="F23" i="2" s="1"/>
  <c r="G6" i="2"/>
  <c r="D6" i="13"/>
  <c r="D5" i="13"/>
  <c r="D4" i="13"/>
  <c r="D11" i="11"/>
  <c r="D6" i="12"/>
  <c r="D5" i="12"/>
  <c r="D4" i="12"/>
  <c r="C25" i="2" a="1"/>
  <c r="C25" i="2" s="1"/>
  <c r="C24" i="2" a="1"/>
  <c r="C24" i="2" s="1"/>
  <c r="C23" i="2" a="1"/>
  <c r="C23" i="2" s="1"/>
  <c r="E13" i="14" l="1"/>
  <c r="D10" i="13"/>
  <c r="D11" i="12"/>
  <c r="L25" i="2"/>
  <c r="L24" i="2"/>
  <c r="L23" i="2"/>
  <c r="G20" i="2"/>
  <c r="G19" i="2"/>
  <c r="G18" i="2"/>
  <c r="G17" i="2"/>
  <c r="G7" i="2"/>
  <c r="G8" i="2"/>
  <c r="G9" i="2"/>
  <c r="G10" i="2"/>
  <c r="G11" i="2"/>
  <c r="G12" i="2"/>
  <c r="G13" i="2"/>
  <c r="G14" i="2"/>
  <c r="G15" i="2"/>
  <c r="G16" i="2"/>
  <c r="F19" i="2"/>
  <c r="F20" i="2"/>
  <c r="F18" i="2"/>
  <c r="F17" i="2"/>
  <c r="F7" i="2"/>
  <c r="F8" i="2"/>
  <c r="F9" i="2"/>
  <c r="F10" i="2"/>
  <c r="F11" i="2"/>
  <c r="F12" i="2"/>
  <c r="F13" i="2"/>
  <c r="F14" i="2"/>
  <c r="F15" i="2"/>
  <c r="F16" i="2"/>
  <c r="F6" i="2"/>
  <c r="D6" i="11" l="1"/>
  <c r="D5" i="11"/>
  <c r="D4" i="11"/>
  <c r="B9" i="9"/>
  <c r="B10" i="9" s="1"/>
  <c r="B11" i="9" s="1"/>
  <c r="B12" i="9" s="1"/>
  <c r="B13" i="9" s="1"/>
  <c r="B14" i="9" s="1"/>
  <c r="B15" i="9" s="1"/>
  <c r="B16" i="9" s="1"/>
  <c r="B17" i="9" s="1"/>
  <c r="B18" i="9" s="1"/>
  <c r="B19" i="9" s="1"/>
  <c r="B20" i="9" s="1"/>
  <c r="B21" i="9" s="1"/>
  <c r="B7" i="9"/>
  <c r="B6" i="9" s="1"/>
  <c r="I9" i="2" l="1"/>
  <c r="I10" i="2" s="1"/>
  <c r="I11" i="2" s="1"/>
  <c r="I12" i="2" s="1"/>
  <c r="I13" i="2" s="1"/>
  <c r="I14" i="2" s="1"/>
  <c r="I15" i="2" s="1"/>
  <c r="I16" i="2" s="1"/>
  <c r="I17" i="2" s="1"/>
  <c r="I18" i="2" s="1"/>
  <c r="I19" i="2" s="1"/>
  <c r="I20" i="2" s="1"/>
  <c r="I7" i="2"/>
  <c r="I6" i="2" s="1"/>
  <c r="B7" i="2" l="1"/>
  <c r="B6" i="2" l="1"/>
  <c r="B9" i="2" l="1"/>
  <c r="B10" i="2" l="1"/>
  <c r="B11" i="2" l="1"/>
  <c r="B12" i="2" l="1"/>
  <c r="B13" i="2" l="1"/>
  <c r="B14" i="2" l="1"/>
  <c r="B15" i="2" l="1"/>
  <c r="B16" i="2" l="1"/>
  <c r="B17" i="2" l="1"/>
  <c r="B18" i="2" l="1"/>
  <c r="B19" i="2" l="1"/>
  <c r="B20"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<sst xmlns="http://schemas.openxmlformats.org/spreadsheetml/2006/main" count="149" uniqueCount="63">
  <si>
    <t>Important Information</t>
  </si>
  <si>
    <t> </t>
  </si>
  <si>
    <t>CUEF public equity relative to 
MSCI ACWI benchmarks</t>
  </si>
  <si>
    <t>CUEF public equity relative to FTSE 100</t>
  </si>
  <si>
    <t xml:space="preserve">CUEF Public Equity 
</t>
  </si>
  <si>
    <t xml:space="preserve">MSCI ACWI inc. fossil fuels </t>
  </si>
  <si>
    <t xml:space="preserve">MSCI ACWI ex. fossil fuels </t>
  </si>
  <si>
    <t>Benchmark*</t>
  </si>
  <si>
    <t xml:space="preserve">Relative
</t>
  </si>
  <si>
    <t>FTSE 100</t>
  </si>
  <si>
    <t>Financial Year Ended</t>
  </si>
  <si>
    <t xml:space="preserve">Absolute </t>
  </si>
  <si>
    <t>Relative</t>
  </si>
  <si>
    <t xml:space="preserve">Long Term </t>
  </si>
  <si>
    <t>Annualised</t>
  </si>
  <si>
    <t>2010-2020</t>
  </si>
  <si>
    <t>2013-2023</t>
  </si>
  <si>
    <t>2020-2023</t>
  </si>
  <si>
    <t>Notes:</t>
  </si>
  <si>
    <t>Past performance is not a guide to future results.</t>
  </si>
  <si>
    <t>Returns are reported net of fees and in GBP</t>
  </si>
  <si>
    <t xml:space="preserve">CUEF Public Equity returns are unaudited.  </t>
  </si>
  <si>
    <t>* Benchmark: MSCI All Country World Index (ACWI), including fossil fuels until 30 June 2020; MSCI ACWI excluding fossil fuels thereafter.</t>
  </si>
  <si>
    <t>Data sourced from Bloomberg and UCIM internal reporting</t>
  </si>
  <si>
    <t>CUEF vs. Key Benchmarks</t>
  </si>
  <si>
    <t>CUEF</t>
  </si>
  <si>
    <t>CPI + 5%</t>
  </si>
  <si>
    <t>65/35 Benchmark</t>
  </si>
  <si>
    <t>CUEF returns reported net of fees</t>
  </si>
  <si>
    <t xml:space="preserve">The 65/35 Benchmark consists of: </t>
  </si>
  <si>
    <t>CUEF Absolute Return &amp; Credit 
(local currency)*</t>
  </si>
  <si>
    <t>CUEF Absolute Return &amp; Credit Benchmark **</t>
  </si>
  <si>
    <t>*Absolute return and credit asset class returns reported net of fees and in local currency</t>
  </si>
  <si>
    <t>**Benchmark: Bloomberg Sterling Gilt/Bills 0-12 Month Total Return unhedged  +400bps per annum (GBP)</t>
  </si>
  <si>
    <t>CUEF Private Equity (£) *</t>
  </si>
  <si>
    <t>CUEF PE Composite Benchmark (£) **</t>
  </si>
  <si>
    <t xml:space="preserve">Notes </t>
  </si>
  <si>
    <t>*Returns are reported net of fees and in GBP</t>
  </si>
  <si>
    <t>**Benchmark: 50% Cambridge Associates Growth Equity (GBP); 25% Cambridge Associates Buyout US (GBP); 25% Cambridge Associates Buyout ex-US (GBP)</t>
  </si>
  <si>
    <t>CUEF 
Real Assets (£)*</t>
  </si>
  <si>
    <t>CUEF Real Assets Composite Benchmark (£) **</t>
  </si>
  <si>
    <t>* Returns reported net of fees and in GBP</t>
  </si>
  <si>
    <t>** Benchmark: 85% MSCI UK Quarterly Property Index (GBP); 15% Cambridge Associates US Energy (GBP)</t>
  </si>
  <si>
    <t>2014-2024</t>
  </si>
  <si>
    <t>2020-2024</t>
  </si>
  <si>
    <t>This information is prepared for and issued to CUEF investors on a confidential basis by University of Cambridge Investment Management Limited (“UCIM”) as the investment manager to Cambridge University Endowment Fund for information purposes only and should not be copied or distributed without the consent of UCIM.  While UCIM has used reasonable care to obtain information from reliable sources, no undertaking, representation, warranty or other assurance, express or implied, is made or given by or on behalf of UCIM or any of its directors, officers, employees or any other person as to the accuracy or completeness of the information and no responsibility or liability is accepted by any of them for any such information. Nothing herein should be construed as investment advice to buy or sell any securities. Past performance is not a guide to future results. The value of an investment and any income from it can go down as well as up and investors may not get back the original amount invested. University of Cambridge Investment Management Limited is authorised and regulated by the Financial Conduct Authority with reference number 515843.</t>
  </si>
  <si>
    <t>Since 1 July 2020</t>
  </si>
  <si>
    <t>CUEF public equity relative to 
MSCI ACWI ex. FF (£)</t>
  </si>
  <si>
    <t>Sources: UCIM, Bloomberg</t>
  </si>
  <si>
    <t>Net Asset Value
£bn</t>
  </si>
  <si>
    <t>Unit Value 
£</t>
  </si>
  <si>
    <t xml:space="preserve">    33% MSCI World Index (GBP-Unhedged) ex fossil fuels after 1 July 2020 </t>
  </si>
  <si>
    <t xml:space="preserve">    24% MSCI World Index (GBP-Hedged) ex fossil fuels after 1 July 2020</t>
  </si>
  <si>
    <t xml:space="preserve">    8% MSCI Emerging Markets Index </t>
  </si>
  <si>
    <t xml:space="preserve">    15% Bloomberg Global Aggregate Bond Index (GBP-Hedged)</t>
  </si>
  <si>
    <t xml:space="preserve">    10% FTSE British Government Index-Linked All Stocks (GBP)</t>
  </si>
  <si>
    <t xml:space="preserve">    10% MSCI UK Quarterly Property Index (GBP)</t>
  </si>
  <si>
    <t xml:space="preserve">Sources: UCIM, Bloomberg, MSCI, CPI data sourced from Office for National Statistics ("ONS") </t>
  </si>
  <si>
    <t>Distribution per unit  paid in 
Financial Year £</t>
  </si>
  <si>
    <t>Past performance is not indicative of future results</t>
  </si>
  <si>
    <t>Past performance is not a guide to future results</t>
  </si>
  <si>
    <t>** Benchmark data correct as of 30th June 2024 (NB benchmark returns are subject to change as underlying illiquid indices are finalised)</t>
  </si>
  <si>
    <r>
      <t>1</t>
    </r>
    <r>
      <rPr>
        <i/>
        <vertAlign val="superscript"/>
        <sz val="9"/>
        <rFont val="Open Sans"/>
      </rPr>
      <t>st</t>
    </r>
    <r>
      <rPr>
        <i/>
        <sz val="9"/>
        <rFont val="Open Sans"/>
      </rPr>
      <t xml:space="preserve"> July 2020 is the date at which various material changes to UCIM’s general portfolio approach (and risk limits) were formally incepted by the UCIM Board.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</si>
</sst>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0000000000000%"/>
    <numFmt numFmtId="167" formatCode="0.0"/>
  </numFmts>
  <fonts count="22" x14ac:knownFonts="1">
    <font>
      <sz val="11"/>
      <color theme="1"/>
      <name val="Calibri"/>
      <family val="2"/>
      <scheme val="minor"/>
    </font>
    <font>
      <sz val="11"/>
      <color theme="1"/>
      <name val="Calibri"/>
      <family val="2"/>
      <scheme val="minor"/>
    </font>
    <font>
      <sz val="10"/>
      <color rgb="FFFFFFFF"/>
      <name val="Open Sans"/>
    </font>
    <font>
      <sz val="10"/>
      <name val="Arial"/>
      <family val="2"/>
    </font>
    <font>
      <sz val="10"/>
      <color theme="0"/>
      <name val="Open Sans"/>
    </font>
    <font>
      <sz val="10"/>
      <name val="Open Sans"/>
    </font>
    <font>
      <b/>
      <sz val="10"/>
      <name val="Open Sans"/>
    </font>
    <font>
      <sz val="11"/>
      <color theme="1"/>
      <name val="Open Sans"/>
    </font>
    <font>
      <b/>
      <u/>
      <sz val="10"/>
      <name val="Open Sans"/>
    </font>
    <font>
      <i/>
      <sz val="10"/>
      <name val="Open Sans"/>
    </font>
    <font>
      <b/>
      <sz val="11"/>
      <color rgb="FFFFFFFF"/>
      <name val="Open Sans"/>
    </font>
    <font>
      <sz val="10"/>
      <color theme="1"/>
      <name val="Open Sans"/>
    </font>
    <font>
      <b/>
      <sz val="10"/>
      <color theme="1"/>
      <name val="Open Sans"/>
    </font>
    <font>
      <b/>
      <sz val="10"/>
      <color rgb="FF000000"/>
      <name val="Open Sans"/>
    </font>
    <font>
      <sz val="10"/>
      <color rgb="FF000000"/>
      <name val="Open Sans"/>
    </font>
    <font>
      <sz val="9"/>
      <color rgb="FF000000"/>
      <name val="Open Sans"/>
    </font>
    <font>
      <sz val="9"/>
      <name val="Open Sans"/>
    </font>
    <font>
      <sz val="10"/>
      <color rgb="FFFF0000"/>
      <name val="Open Sans"/>
    </font>
    <font>
      <b/>
      <sz val="9"/>
      <name val="Open Sans"/>
    </font>
    <font>
      <u/>
      <sz val="10"/>
      <name val="Open Sans"/>
    </font>
    <font>
      <i/>
      <sz val="9"/>
      <name val="Open Sans"/>
    </font>
    <font>
      <i/>
      <vertAlign val="superscript"/>
      <sz val="9"/>
      <name val="Open Sans"/>
    </font>
  </fonts>
  <fills count="8">
    <fill>
      <patternFill patternType="none"/>
    </fill>
    <fill>
      <patternFill patternType="gray125"/>
    </fill>
    <fill>
      <patternFill patternType="solid">
        <fgColor rgb="FF1C5264"/>
        <bgColor indexed="64"/>
      </patternFill>
    </fill>
    <fill>
      <patternFill patternType="solid">
        <fgColor rgb="FF8EE8D8"/>
        <bgColor indexed="64"/>
      </patternFill>
    </fill>
    <fill>
      <patternFill patternType="solid">
        <fgColor theme="0"/>
        <bgColor indexed="64"/>
      </patternFill>
    </fill>
    <fill>
      <patternFill patternType="solid">
        <fgColor theme="4"/>
        <bgColor indexed="64"/>
      </patternFill>
    </fill>
    <fill>
      <patternFill patternType="solid">
        <fgColor rgb="FFFFFFFF"/>
        <bgColor rgb="FFFFFFFF"/>
      </patternFill>
    </fill>
    <fill>
      <patternFill patternType="solid">
        <fgColor theme="6"/>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cellStyleXfs>
  <cellXfs count="94">
    <xf numFmtId="0" fontId="0" fillId="0" borderId="0" xfId="0"/>
    <xf numFmtId="0" fontId="5" fillId="0" borderId="0" xfId="2" applyFont="1"/>
    <xf numFmtId="0" fontId="5" fillId="4" borderId="0" xfId="2" applyFont="1" applyFill="1"/>
    <xf numFmtId="14" fontId="5" fillId="4" borderId="0" xfId="2" applyNumberFormat="1" applyFont="1" applyFill="1"/>
    <xf numFmtId="14" fontId="5" fillId="0" borderId="0" xfId="2" applyNumberFormat="1" applyFont="1"/>
    <xf numFmtId="10" fontId="7" fillId="4" borderId="0" xfId="3" applyNumberFormat="1" applyFont="1" applyFill="1"/>
    <xf numFmtId="10" fontId="5" fillId="4" borderId="0" xfId="2" applyNumberFormat="1" applyFont="1" applyFill="1"/>
    <xf numFmtId="0" fontId="8" fillId="4" borderId="0" xfId="2" applyFont="1" applyFill="1"/>
    <xf numFmtId="0" fontId="5" fillId="4" borderId="0" xfId="2" applyFont="1" applyFill="1" applyAlignment="1">
      <alignment horizontal="left" vertical="center" wrapText="1"/>
    </xf>
    <xf numFmtId="0" fontId="5" fillId="4" borderId="0" xfId="2" applyFont="1" applyFill="1" applyAlignment="1">
      <alignment horizontal="left" wrapText="1"/>
    </xf>
    <xf numFmtId="0" fontId="9" fillId="4" borderId="0" xfId="2" applyFont="1" applyFill="1"/>
    <xf numFmtId="0" fontId="2" fillId="0" borderId="0" xfId="0" applyFont="1" applyAlignment="1">
      <alignment horizontal="right" wrapText="1"/>
    </xf>
    <xf numFmtId="0" fontId="2" fillId="2" borderId="0" xfId="0" applyFont="1" applyFill="1" applyAlignment="1">
      <alignment horizontal="right" wrapText="1"/>
    </xf>
    <xf numFmtId="0" fontId="7" fillId="0" borderId="0" xfId="0" applyFont="1" applyAlignment="1">
      <alignment vertical="center"/>
    </xf>
    <xf numFmtId="0" fontId="11" fillId="0" borderId="0" xfId="0" applyFont="1"/>
    <xf numFmtId="0" fontId="11" fillId="0" borderId="0" xfId="0" applyFont="1" applyAlignment="1">
      <alignment horizontal="right"/>
    </xf>
    <xf numFmtId="0" fontId="12" fillId="0" borderId="1" xfId="0" applyFont="1" applyBorder="1" applyAlignment="1">
      <alignment horizontal="left"/>
    </xf>
    <xf numFmtId="0" fontId="5" fillId="3" borderId="1" xfId="0" applyFont="1" applyFill="1" applyBorder="1" applyAlignment="1">
      <alignment horizontal="right" wrapText="1"/>
    </xf>
    <xf numFmtId="0" fontId="5" fillId="3" borderId="2" xfId="0" applyFont="1" applyFill="1" applyBorder="1" applyAlignment="1">
      <alignment horizontal="right" wrapText="1"/>
    </xf>
    <xf numFmtId="0" fontId="5" fillId="0" borderId="5" xfId="0" applyFont="1" applyBorder="1" applyAlignment="1">
      <alignment horizontal="center" wrapText="1"/>
    </xf>
    <xf numFmtId="0" fontId="5" fillId="3" borderId="3" xfId="0" applyFont="1" applyFill="1" applyBorder="1" applyAlignment="1">
      <alignment horizontal="right" wrapText="1"/>
    </xf>
    <xf numFmtId="14" fontId="11" fillId="0" borderId="1" xfId="0" applyNumberFormat="1" applyFont="1" applyBorder="1" applyAlignment="1">
      <alignment horizontal="left"/>
    </xf>
    <xf numFmtId="164" fontId="11" fillId="0" borderId="1" xfId="1" applyNumberFormat="1" applyFont="1" applyBorder="1"/>
    <xf numFmtId="164" fontId="11" fillId="0" borderId="2" xfId="1" applyNumberFormat="1" applyFont="1" applyBorder="1"/>
    <xf numFmtId="164" fontId="11" fillId="0" borderId="5" xfId="1" applyNumberFormat="1" applyFont="1" applyFill="1" applyBorder="1"/>
    <xf numFmtId="14" fontId="11" fillId="0" borderId="3" xfId="0" applyNumberFormat="1" applyFont="1" applyBorder="1" applyAlignment="1">
      <alignment horizontal="left"/>
    </xf>
    <xf numFmtId="164" fontId="11" fillId="0" borderId="3" xfId="1" applyNumberFormat="1" applyFont="1" applyBorder="1"/>
    <xf numFmtId="164" fontId="11" fillId="0" borderId="3" xfId="1" applyNumberFormat="1" applyFont="1" applyFill="1" applyBorder="1"/>
    <xf numFmtId="164" fontId="11" fillId="0" borderId="1" xfId="1" applyNumberFormat="1" applyFont="1" applyFill="1" applyBorder="1"/>
    <xf numFmtId="14" fontId="11" fillId="0" borderId="0" xfId="0" applyNumberFormat="1" applyFont="1"/>
    <xf numFmtId="0" fontId="5" fillId="3" borderId="1" xfId="0" applyFont="1" applyFill="1" applyBorder="1" applyAlignment="1">
      <alignment horizontal="left" vertical="center" wrapText="1"/>
    </xf>
    <xf numFmtId="0" fontId="5" fillId="3" borderId="1" xfId="0" applyFont="1" applyFill="1" applyBorder="1" applyAlignment="1">
      <alignment horizontal="right" vertical="center" wrapText="1"/>
    </xf>
    <xf numFmtId="10" fontId="11" fillId="0" borderId="1" xfId="1" applyNumberFormat="1" applyFont="1" applyBorder="1"/>
    <xf numFmtId="164" fontId="11" fillId="0" borderId="0" xfId="1" applyNumberFormat="1" applyFont="1" applyFill="1" applyBorder="1"/>
    <xf numFmtId="10" fontId="11" fillId="0" borderId="0" xfId="1" applyNumberFormat="1" applyFont="1" applyBorder="1"/>
    <xf numFmtId="164" fontId="11" fillId="0" borderId="0" xfId="1" applyNumberFormat="1" applyFont="1" applyBorder="1"/>
    <xf numFmtId="164" fontId="11" fillId="0" borderId="0" xfId="1" applyNumberFormat="1" applyFont="1"/>
    <xf numFmtId="164" fontId="11" fillId="0" borderId="0" xfId="0" applyNumberFormat="1" applyFont="1"/>
    <xf numFmtId="0" fontId="10" fillId="0" borderId="0" xfId="0" applyFont="1" applyAlignment="1">
      <alignment horizontal="center" vertical="center" wrapText="1"/>
    </xf>
    <xf numFmtId="0" fontId="2" fillId="2" borderId="5" xfId="0" applyFont="1" applyFill="1" applyBorder="1" applyAlignment="1">
      <alignment horizontal="right" wrapText="1"/>
    </xf>
    <xf numFmtId="0" fontId="2" fillId="2" borderId="4" xfId="0" applyFont="1" applyFill="1" applyBorder="1" applyAlignment="1">
      <alignment horizontal="right" wrapText="1"/>
    </xf>
    <xf numFmtId="164" fontId="5" fillId="4" borderId="0" xfId="2" applyNumberFormat="1" applyFont="1" applyFill="1"/>
    <xf numFmtId="0" fontId="4" fillId="4" borderId="0" xfId="2" applyFont="1" applyFill="1"/>
    <xf numFmtId="0" fontId="4" fillId="4" borderId="0" xfId="2" applyFont="1" applyFill="1" applyAlignment="1">
      <alignment wrapText="1"/>
    </xf>
    <xf numFmtId="0" fontId="5" fillId="4" borderId="0" xfId="2" applyFont="1" applyFill="1" applyAlignment="1">
      <alignment wrapText="1"/>
    </xf>
    <xf numFmtId="0" fontId="13" fillId="0" borderId="0" xfId="0" applyFont="1"/>
    <xf numFmtId="0" fontId="14" fillId="0" borderId="0" xfId="0" applyFont="1"/>
    <xf numFmtId="0" fontId="15" fillId="0" borderId="0" xfId="0" applyFont="1" applyAlignment="1">
      <alignment wrapText="1"/>
    </xf>
    <xf numFmtId="0" fontId="6" fillId="4" borderId="0" xfId="2" applyFont="1" applyFill="1"/>
    <xf numFmtId="0" fontId="2" fillId="2" borderId="7" xfId="0" applyFont="1" applyFill="1" applyBorder="1" applyAlignment="1">
      <alignment horizontal="right" vertical="center" wrapText="1"/>
    </xf>
    <xf numFmtId="0" fontId="2" fillId="2" borderId="5" xfId="0" applyFont="1" applyFill="1" applyBorder="1" applyAlignment="1">
      <alignment horizontal="right" vertical="center" wrapText="1"/>
    </xf>
    <xf numFmtId="0" fontId="11" fillId="4" borderId="0" xfId="0" applyFont="1" applyFill="1"/>
    <xf numFmtId="0" fontId="10" fillId="4" borderId="0" xfId="0" applyFont="1" applyFill="1" applyAlignment="1">
      <alignment horizontal="center" vertical="center" wrapText="1"/>
    </xf>
    <xf numFmtId="0" fontId="2" fillId="2" borderId="1" xfId="0" applyFont="1" applyFill="1" applyBorder="1" applyAlignment="1">
      <alignment horizontal="right" vertical="center" wrapText="1"/>
    </xf>
    <xf numFmtId="10" fontId="11" fillId="0" borderId="0" xfId="0" applyNumberFormat="1" applyFont="1"/>
    <xf numFmtId="165" fontId="11" fillId="6" borderId="1" xfId="0" applyNumberFormat="1" applyFont="1" applyFill="1" applyBorder="1"/>
    <xf numFmtId="165" fontId="11" fillId="0" borderId="1" xfId="0" applyNumberFormat="1" applyFont="1" applyBorder="1"/>
    <xf numFmtId="165" fontId="11" fillId="6" borderId="0" xfId="0" applyNumberFormat="1" applyFont="1" applyFill="1"/>
    <xf numFmtId="165" fontId="11" fillId="0" borderId="0" xfId="0" applyNumberFormat="1" applyFont="1"/>
    <xf numFmtId="164" fontId="11" fillId="0" borderId="1" xfId="0" applyNumberFormat="1" applyFont="1" applyBorder="1"/>
    <xf numFmtId="10" fontId="5" fillId="0" borderId="0" xfId="0" applyNumberFormat="1" applyFont="1"/>
    <xf numFmtId="0" fontId="11" fillId="0" borderId="0" xfId="0" applyFont="1" applyAlignment="1">
      <alignment horizontal="left"/>
    </xf>
    <xf numFmtId="14" fontId="11" fillId="0" borderId="0" xfId="0" applyNumberFormat="1" applyFont="1" applyAlignment="1">
      <alignment horizontal="left"/>
    </xf>
    <xf numFmtId="164" fontId="5" fillId="0" borderId="0" xfId="1" applyNumberFormat="1" applyFont="1"/>
    <xf numFmtId="0" fontId="2" fillId="2" borderId="8" xfId="0" applyFont="1" applyFill="1" applyBorder="1" applyAlignment="1">
      <alignment horizontal="right" wrapText="1"/>
    </xf>
    <xf numFmtId="0" fontId="16" fillId="0" borderId="0" xfId="0" applyFont="1"/>
    <xf numFmtId="164" fontId="16" fillId="0" borderId="0" xfId="1" applyNumberFormat="1" applyFont="1" applyBorder="1"/>
    <xf numFmtId="10" fontId="11" fillId="0" borderId="0" xfId="1" applyNumberFormat="1" applyFont="1" applyBorder="1" applyAlignment="1">
      <alignment horizontal="left"/>
    </xf>
    <xf numFmtId="0" fontId="16" fillId="0" borderId="0" xfId="0" applyFont="1" applyAlignment="1">
      <alignment horizontal="left"/>
    </xf>
    <xf numFmtId="0" fontId="2" fillId="2" borderId="1" xfId="0" applyFont="1" applyFill="1" applyBorder="1" applyAlignment="1">
      <alignment horizontal="right" wrapText="1"/>
    </xf>
    <xf numFmtId="0" fontId="2" fillId="2" borderId="4" xfId="0" applyFont="1" applyFill="1" applyBorder="1" applyAlignment="1">
      <alignment horizontal="right" vertical="center" wrapText="1"/>
    </xf>
    <xf numFmtId="0" fontId="11" fillId="0" borderId="1" xfId="0" applyFont="1" applyBorder="1"/>
    <xf numFmtId="0" fontId="17" fillId="4" borderId="0" xfId="2" applyFont="1" applyFill="1"/>
    <xf numFmtId="0" fontId="5" fillId="0" borderId="1" xfId="0" applyFont="1" applyBorder="1" applyAlignment="1">
      <alignment horizontal="right" wrapText="1"/>
    </xf>
    <xf numFmtId="0" fontId="6" fillId="3" borderId="1" xfId="0" applyFont="1" applyFill="1" applyBorder="1" applyAlignment="1">
      <alignment horizontal="left" vertical="center" wrapText="1"/>
    </xf>
    <xf numFmtId="0" fontId="12" fillId="7" borderId="1" xfId="0" applyFont="1" applyFill="1" applyBorder="1" applyAlignment="1">
      <alignment horizontal="left"/>
    </xf>
    <xf numFmtId="167" fontId="11" fillId="0" borderId="1" xfId="1" applyNumberFormat="1" applyFont="1" applyBorder="1"/>
    <xf numFmtId="2" fontId="11" fillId="0" borderId="1" xfId="1" applyNumberFormat="1" applyFont="1" applyBorder="1"/>
    <xf numFmtId="0" fontId="6" fillId="0" borderId="0" xfId="0" applyFont="1"/>
    <xf numFmtId="0" fontId="5" fillId="0" borderId="0" xfId="0" applyFont="1"/>
    <xf numFmtId="166" fontId="5" fillId="0" borderId="0" xfId="0" applyNumberFormat="1" applyFont="1"/>
    <xf numFmtId="0" fontId="18" fillId="0" borderId="0" xfId="0" applyFont="1" applyAlignment="1">
      <alignment horizontal="left"/>
    </xf>
    <xf numFmtId="0" fontId="16" fillId="4" borderId="0" xfId="2" applyFont="1" applyFill="1"/>
    <xf numFmtId="0" fontId="5" fillId="0" borderId="0" xfId="0" applyFont="1" applyAlignment="1">
      <alignment horizontal="left"/>
    </xf>
    <xf numFmtId="164" fontId="5" fillId="0" borderId="0" xfId="1" applyNumberFormat="1" applyFont="1" applyBorder="1"/>
    <xf numFmtId="0" fontId="6" fillId="0" borderId="0" xfId="0" applyFont="1" applyAlignment="1">
      <alignment horizontal="left"/>
    </xf>
    <xf numFmtId="0" fontId="19" fillId="4" borderId="0" xfId="2" applyFont="1" applyFill="1"/>
    <xf numFmtId="0" fontId="20" fillId="0" borderId="0" xfId="0" applyFont="1" applyAlignment="1">
      <alignment wrapText="1"/>
    </xf>
    <xf numFmtId="0" fontId="4" fillId="4" borderId="0" xfId="2" applyFont="1" applyFill="1"/>
    <xf numFmtId="0" fontId="10" fillId="5" borderId="2" xfId="0" applyFont="1" applyFill="1" applyBorder="1" applyAlignment="1">
      <alignment horizontal="center" vertical="center" wrapText="1"/>
    </xf>
    <xf numFmtId="0" fontId="10" fillId="5" borderId="6"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center" vertical="center" wrapText="1"/>
    </xf>
  </cellXfs>
  <cellStyles count="4">
    <cellStyle name="Normal" xfId="0" builtinId="0"/>
    <cellStyle name="Normal 2" xfId="2" xr:uid="{22F339C4-1AE8-43B5-9B83-434C0CF924AE}"/>
    <cellStyle name="Percent" xfId="1" builtinId="5"/>
    <cellStyle name="Percent 2" xfId="3" xr:uid="{ED4E1C5E-38E0-4C4E-8F6B-85B5A973FB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UCIM MS Office Colours">
      <a:dk1>
        <a:srgbClr val="133844"/>
      </a:dk1>
      <a:lt1>
        <a:srgbClr val="FFFFFF"/>
      </a:lt1>
      <a:dk2>
        <a:srgbClr val="133844"/>
      </a:dk2>
      <a:lt2>
        <a:srgbClr val="FFFFFF"/>
      </a:lt2>
      <a:accent1>
        <a:srgbClr val="00BDB6"/>
      </a:accent1>
      <a:accent2>
        <a:srgbClr val="546071"/>
      </a:accent2>
      <a:accent3>
        <a:srgbClr val="8EE8D8"/>
      </a:accent3>
      <a:accent4>
        <a:srgbClr val="911449"/>
      </a:accent4>
      <a:accent5>
        <a:srgbClr val="DD3024"/>
      </a:accent5>
      <a:accent6>
        <a:srgbClr val="283479"/>
      </a:accent6>
      <a:hlink>
        <a:srgbClr val="00BDB6"/>
      </a:hlink>
      <a:folHlink>
        <a:srgbClr val="8EE8D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28CFB-F792-4A8E-98B2-D5AF559B0AAD}">
  <dimension ref="A1:A5"/>
  <sheetViews>
    <sheetView workbookViewId="0">
      <selection activeCell="A3" sqref="A3"/>
    </sheetView>
  </sheetViews>
  <sheetFormatPr defaultColWidth="8.85546875" defaultRowHeight="16.5" x14ac:dyDescent="0.35"/>
  <cols>
    <col min="1" max="1" width="95.7109375" style="14" customWidth="1"/>
    <col min="2" max="16384" width="8.85546875" style="14"/>
  </cols>
  <sheetData>
    <row r="1" spans="1:1" x14ac:dyDescent="0.35">
      <c r="A1" s="45" t="s">
        <v>0</v>
      </c>
    </row>
    <row r="2" spans="1:1" x14ac:dyDescent="0.35">
      <c r="A2" s="46" t="s">
        <v>1</v>
      </c>
    </row>
    <row r="3" spans="1:1" ht="198.75" customHeight="1" x14ac:dyDescent="0.35">
      <c r="A3" s="47" t="s">
        <v>45</v>
      </c>
    </row>
    <row r="4" spans="1:1" x14ac:dyDescent="0.35">
      <c r="A4" s="46" t="s">
        <v>1</v>
      </c>
    </row>
    <row r="5" spans="1:1" ht="30.75" x14ac:dyDescent="0.35">
      <c r="A5" s="87" t="s">
        <v>62</v>
      </c>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B9A8C-350D-4C97-B8C2-FAB9094872D2}">
  <dimension ref="B1:U60"/>
  <sheetViews>
    <sheetView zoomScale="90" zoomScaleNormal="90" workbookViewId="0">
      <selection activeCell="I16" sqref="I16"/>
    </sheetView>
  </sheetViews>
  <sheetFormatPr defaultColWidth="9" defaultRowHeight="16.5" x14ac:dyDescent="0.35"/>
  <cols>
    <col min="1" max="1" width="12.42578125" style="1" bestFit="1" customWidth="1"/>
    <col min="2" max="2" width="23.28515625" style="2" customWidth="1"/>
    <col min="3" max="3" width="19.140625" style="2" customWidth="1"/>
    <col min="4" max="4" width="15.7109375" style="2" customWidth="1"/>
    <col min="5" max="5" width="18.42578125" style="2" customWidth="1"/>
    <col min="6" max="7" width="11.42578125" style="2" customWidth="1"/>
    <col min="8" max="8" width="9.140625" style="2" customWidth="1"/>
    <col min="9" max="9" width="11.28515625" style="2" bestFit="1" customWidth="1"/>
    <col min="10" max="10" width="9.140625" style="2" bestFit="1" customWidth="1"/>
    <col min="11" max="12" width="11.28515625" style="2" bestFit="1" customWidth="1"/>
    <col min="13" max="14" width="9" style="2"/>
    <col min="15" max="15" width="10.42578125" style="2" customWidth="1"/>
    <col min="16" max="17" width="9.7109375" style="2" customWidth="1"/>
    <col min="18" max="21" width="9" style="2"/>
    <col min="22" max="16384" width="9" style="1"/>
  </cols>
  <sheetData>
    <row r="1" spans="2:17" s="2" customFormat="1" x14ac:dyDescent="0.35"/>
    <row r="2" spans="2:17" s="2" customFormat="1" ht="49.5" x14ac:dyDescent="0.4">
      <c r="B2" s="14"/>
      <c r="C2" s="50" t="s">
        <v>49</v>
      </c>
      <c r="D2" s="50" t="s">
        <v>50</v>
      </c>
      <c r="E2" s="70" t="s">
        <v>58</v>
      </c>
      <c r="I2" s="3"/>
      <c r="K2" s="5"/>
      <c r="L2" s="5"/>
    </row>
    <row r="3" spans="2:17" s="2" customFormat="1" ht="18.75" x14ac:dyDescent="0.4">
      <c r="B3" s="75" t="s">
        <v>10</v>
      </c>
      <c r="C3" s="73"/>
      <c r="D3" s="73"/>
      <c r="E3" s="73"/>
      <c r="H3" s="48"/>
      <c r="I3" s="3"/>
      <c r="K3" s="5"/>
      <c r="L3" s="5"/>
      <c r="O3" s="88"/>
      <c r="P3" s="88"/>
      <c r="Q3" s="88"/>
    </row>
    <row r="4" spans="2:17" s="2" customFormat="1" ht="18.75" x14ac:dyDescent="0.4">
      <c r="B4" s="21">
        <f>EOMONTH(B5,-12)</f>
        <v>39994</v>
      </c>
      <c r="C4" s="76">
        <v>0.9</v>
      </c>
      <c r="D4" s="77">
        <v>28.06</v>
      </c>
      <c r="E4" s="77">
        <v>1.3960666666666668</v>
      </c>
      <c r="F4" s="41"/>
      <c r="G4" s="48" t="s">
        <v>18</v>
      </c>
      <c r="I4" s="3"/>
      <c r="K4" s="5"/>
      <c r="L4" s="5"/>
      <c r="O4" s="42"/>
      <c r="P4" s="43"/>
      <c r="Q4" s="43"/>
    </row>
    <row r="5" spans="2:17" s="2" customFormat="1" x14ac:dyDescent="0.35">
      <c r="B5" s="21">
        <f>EOMONTH(B6,-12)</f>
        <v>40359</v>
      </c>
      <c r="C5" s="76">
        <v>1.1000000000000001</v>
      </c>
      <c r="D5" s="77">
        <v>32</v>
      </c>
      <c r="E5" s="77">
        <v>1.4055</v>
      </c>
      <c r="G5" s="2" t="s">
        <v>28</v>
      </c>
      <c r="K5" s="6"/>
      <c r="L5" s="6"/>
      <c r="P5" s="41"/>
      <c r="Q5" s="41"/>
    </row>
    <row r="6" spans="2:17" s="2" customFormat="1" x14ac:dyDescent="0.35">
      <c r="B6" s="21">
        <v>40724</v>
      </c>
      <c r="C6" s="76">
        <v>1.6</v>
      </c>
      <c r="D6" s="77">
        <v>35.630000000000003</v>
      </c>
      <c r="E6" s="77">
        <v>1.4542999999999999</v>
      </c>
      <c r="G6" s="2" t="s">
        <v>59</v>
      </c>
      <c r="L6" s="6"/>
      <c r="O6" s="44"/>
      <c r="P6" s="41"/>
      <c r="Q6" s="41"/>
    </row>
    <row r="7" spans="2:17" s="2" customFormat="1" x14ac:dyDescent="0.35">
      <c r="B7" s="21">
        <f>EOMONTH(B6,12)</f>
        <v>41090</v>
      </c>
      <c r="C7" s="76">
        <v>1.6</v>
      </c>
      <c r="D7" s="77">
        <v>34.520000000000003</v>
      </c>
      <c r="E7" s="77">
        <v>1.4853000000000001</v>
      </c>
      <c r="G7" s="2" t="s">
        <v>48</v>
      </c>
    </row>
    <row r="8" spans="2:17" s="2" customFormat="1" x14ac:dyDescent="0.35">
      <c r="B8" s="21">
        <f t="shared" ref="B8:B19" si="0">EOMONTH(B7,12)</f>
        <v>41455</v>
      </c>
      <c r="C8" s="76">
        <v>2.1</v>
      </c>
      <c r="D8" s="77">
        <v>39.770000000000003</v>
      </c>
      <c r="E8" s="77">
        <v>1.5106999999999999</v>
      </c>
    </row>
    <row r="9" spans="2:17" s="2" customFormat="1" x14ac:dyDescent="0.35">
      <c r="B9" s="21">
        <f t="shared" si="0"/>
        <v>41820</v>
      </c>
      <c r="C9" s="76">
        <v>2.2999999999999998</v>
      </c>
      <c r="D9" s="77">
        <v>42.3</v>
      </c>
      <c r="E9" s="77">
        <v>1.5590999999999999</v>
      </c>
    </row>
    <row r="10" spans="2:17" s="2" customFormat="1" x14ac:dyDescent="0.35">
      <c r="B10" s="21">
        <f t="shared" si="0"/>
        <v>42185</v>
      </c>
      <c r="C10" s="76">
        <v>2.5</v>
      </c>
      <c r="D10" s="77">
        <v>46.61</v>
      </c>
      <c r="E10" s="77">
        <v>1.615</v>
      </c>
    </row>
    <row r="11" spans="2:17" s="2" customFormat="1" x14ac:dyDescent="0.35">
      <c r="B11" s="21">
        <f t="shared" si="0"/>
        <v>42551</v>
      </c>
      <c r="C11" s="76">
        <v>2.7</v>
      </c>
      <c r="D11" s="77">
        <v>47.77</v>
      </c>
      <c r="E11" s="77">
        <v>1.680725</v>
      </c>
    </row>
    <row r="12" spans="2:17" s="2" customFormat="1" x14ac:dyDescent="0.35">
      <c r="B12" s="21">
        <f t="shared" si="0"/>
        <v>42916</v>
      </c>
      <c r="C12" s="76">
        <v>3</v>
      </c>
      <c r="D12" s="77">
        <v>54.89</v>
      </c>
      <c r="E12" s="77">
        <v>1.7754333333333334</v>
      </c>
    </row>
    <row r="13" spans="2:17" s="2" customFormat="1" x14ac:dyDescent="0.35">
      <c r="B13" s="21">
        <f t="shared" si="0"/>
        <v>43281</v>
      </c>
      <c r="C13" s="76">
        <v>3.2</v>
      </c>
      <c r="D13" s="77">
        <v>57.72</v>
      </c>
      <c r="E13" s="77">
        <v>1.9137583333333335</v>
      </c>
    </row>
    <row r="14" spans="2:17" s="2" customFormat="1" x14ac:dyDescent="0.35">
      <c r="B14" s="21">
        <f t="shared" si="0"/>
        <v>43646</v>
      </c>
      <c r="C14" s="76">
        <v>3.4</v>
      </c>
      <c r="D14" s="77">
        <v>58.46</v>
      </c>
      <c r="E14" s="77">
        <v>2.0645666666666669</v>
      </c>
    </row>
    <row r="15" spans="2:17" s="2" customFormat="1" x14ac:dyDescent="0.35">
      <c r="B15" s="21">
        <f t="shared" si="0"/>
        <v>44012</v>
      </c>
      <c r="C15" s="76">
        <v>3.3</v>
      </c>
      <c r="D15" s="77">
        <v>58.41</v>
      </c>
      <c r="E15" s="77">
        <v>2.1580499999999998</v>
      </c>
    </row>
    <row r="16" spans="2:17" s="2" customFormat="1" x14ac:dyDescent="0.35">
      <c r="B16" s="21">
        <f t="shared" si="0"/>
        <v>44377</v>
      </c>
      <c r="C16" s="76">
        <v>3.8</v>
      </c>
      <c r="D16" s="77">
        <v>69.959999999999994</v>
      </c>
      <c r="E16" s="77">
        <v>2.226175</v>
      </c>
    </row>
    <row r="17" spans="2:5" s="2" customFormat="1" x14ac:dyDescent="0.35">
      <c r="B17" s="21">
        <f t="shared" si="0"/>
        <v>44742</v>
      </c>
      <c r="C17" s="76">
        <v>3.8</v>
      </c>
      <c r="D17" s="77">
        <v>67.45</v>
      </c>
      <c r="E17" s="77">
        <v>2.3365666666666662</v>
      </c>
    </row>
    <row r="18" spans="2:5" s="2" customFormat="1" x14ac:dyDescent="0.35">
      <c r="B18" s="21">
        <f t="shared" si="0"/>
        <v>45107</v>
      </c>
      <c r="C18" s="76">
        <v>4</v>
      </c>
      <c r="D18" s="77">
        <v>67.59</v>
      </c>
      <c r="E18" s="77">
        <v>2.5752666666666664</v>
      </c>
    </row>
    <row r="19" spans="2:5" s="2" customFormat="1" x14ac:dyDescent="0.35">
      <c r="B19" s="21">
        <f t="shared" si="0"/>
        <v>45473</v>
      </c>
      <c r="C19" s="76">
        <v>4.2</v>
      </c>
      <c r="D19" s="77">
        <v>70.89</v>
      </c>
      <c r="E19" s="77">
        <v>2.7761333333333331</v>
      </c>
    </row>
    <row r="20" spans="2:5" s="2" customFormat="1" x14ac:dyDescent="0.35"/>
    <row r="21" spans="2:5" s="2" customFormat="1" x14ac:dyDescent="0.35">
      <c r="B21" s="72"/>
    </row>
    <row r="22" spans="2:5" s="2" customFormat="1" x14ac:dyDescent="0.35"/>
    <row r="23" spans="2:5" s="2" customFormat="1" x14ac:dyDescent="0.35"/>
    <row r="24" spans="2:5" s="2" customFormat="1" x14ac:dyDescent="0.35"/>
    <row r="25" spans="2:5" s="2" customFormat="1" x14ac:dyDescent="0.35"/>
    <row r="26" spans="2:5" s="2" customFormat="1" x14ac:dyDescent="0.35"/>
    <row r="27" spans="2:5" s="2" customFormat="1" x14ac:dyDescent="0.35"/>
    <row r="28" spans="2:5" s="2" customFormat="1" x14ac:dyDescent="0.35"/>
    <row r="29" spans="2:5" s="2" customFormat="1" x14ac:dyDescent="0.35"/>
    <row r="30" spans="2:5" s="2" customFormat="1" x14ac:dyDescent="0.35"/>
    <row r="31" spans="2:5" s="2" customFormat="1" x14ac:dyDescent="0.35"/>
    <row r="32" spans="2:5" s="2" customFormat="1" x14ac:dyDescent="0.35"/>
    <row r="33" spans="2:17" s="2" customFormat="1" x14ac:dyDescent="0.35"/>
    <row r="34" spans="2:17" s="2" customFormat="1" x14ac:dyDescent="0.35"/>
    <row r="35" spans="2:17" s="2" customFormat="1" x14ac:dyDescent="0.35"/>
    <row r="36" spans="2:17" s="2" customFormat="1" x14ac:dyDescent="0.35"/>
    <row r="37" spans="2:17" s="2" customFormat="1" x14ac:dyDescent="0.35"/>
    <row r="38" spans="2:17" s="2" customFormat="1" x14ac:dyDescent="0.35"/>
    <row r="39" spans="2:17" s="2" customFormat="1" x14ac:dyDescent="0.35"/>
    <row r="40" spans="2:17" s="2" customFormat="1" x14ac:dyDescent="0.35"/>
    <row r="41" spans="2:17" s="2" customFormat="1" x14ac:dyDescent="0.35"/>
    <row r="42" spans="2:17" s="2" customFormat="1" x14ac:dyDescent="0.35">
      <c r="H42" s="7"/>
      <c r="I42" s="8"/>
      <c r="J42" s="8"/>
      <c r="M42" s="8"/>
      <c r="N42" s="8"/>
      <c r="O42" s="8"/>
      <c r="P42" s="8"/>
      <c r="Q42" s="8"/>
    </row>
    <row r="43" spans="2:17" s="2" customFormat="1" x14ac:dyDescent="0.35">
      <c r="H43" s="8"/>
      <c r="I43" s="9"/>
      <c r="J43" s="9"/>
      <c r="K43" s="8"/>
      <c r="L43" s="8"/>
      <c r="M43" s="9"/>
      <c r="N43" s="9"/>
      <c r="O43" s="9"/>
      <c r="P43" s="9"/>
      <c r="Q43" s="9"/>
    </row>
    <row r="44" spans="2:17" s="2" customFormat="1" x14ac:dyDescent="0.35">
      <c r="H44" s="9"/>
      <c r="K44" s="9"/>
      <c r="L44" s="9"/>
    </row>
    <row r="45" spans="2:17" s="2" customFormat="1" x14ac:dyDescent="0.35"/>
    <row r="46" spans="2:17" s="2" customFormat="1" x14ac:dyDescent="0.35"/>
    <row r="47" spans="2:17" s="2" customFormat="1" x14ac:dyDescent="0.35">
      <c r="B47" s="4"/>
      <c r="C47" s="4"/>
      <c r="D47" s="4"/>
      <c r="E47" s="4"/>
      <c r="F47" s="4"/>
      <c r="G47" s="4"/>
      <c r="I47" s="10"/>
      <c r="J47" s="10"/>
      <c r="M47" s="10"/>
      <c r="N47" s="10"/>
      <c r="O47" s="10"/>
      <c r="P47" s="10"/>
      <c r="Q47" s="10"/>
    </row>
    <row r="48" spans="2:17" s="2" customFormat="1" x14ac:dyDescent="0.35">
      <c r="B48" s="3"/>
      <c r="C48" s="3"/>
      <c r="D48" s="3"/>
      <c r="E48" s="3"/>
      <c r="F48" s="3"/>
      <c r="G48" s="3"/>
      <c r="H48" s="10"/>
      <c r="I48" s="41"/>
      <c r="J48" s="41"/>
      <c r="K48" s="10"/>
      <c r="L48" s="10"/>
    </row>
    <row r="49" spans="2:10" s="2" customFormat="1" x14ac:dyDescent="0.35">
      <c r="B49" s="3"/>
      <c r="C49" s="3"/>
      <c r="D49" s="3"/>
      <c r="E49" s="3"/>
      <c r="F49" s="3"/>
      <c r="G49" s="3"/>
      <c r="H49" s="41"/>
      <c r="I49" s="41"/>
      <c r="J49" s="41"/>
    </row>
    <row r="50" spans="2:10" s="2" customFormat="1" x14ac:dyDescent="0.35">
      <c r="B50" s="3"/>
      <c r="C50" s="3"/>
      <c r="D50" s="3"/>
      <c r="E50" s="3"/>
      <c r="F50" s="3"/>
      <c r="G50" s="3"/>
      <c r="H50" s="41"/>
      <c r="I50" s="41"/>
      <c r="J50" s="41"/>
    </row>
    <row r="51" spans="2:10" s="2" customFormat="1" x14ac:dyDescent="0.35">
      <c r="B51" s="3"/>
      <c r="C51" s="3"/>
      <c r="D51" s="3"/>
      <c r="E51" s="3"/>
      <c r="F51" s="3"/>
      <c r="G51" s="3"/>
      <c r="H51" s="41"/>
      <c r="I51" s="41"/>
      <c r="J51" s="41"/>
    </row>
    <row r="52" spans="2:10" s="2" customFormat="1" x14ac:dyDescent="0.35">
      <c r="B52" s="3"/>
      <c r="C52" s="3"/>
      <c r="D52" s="3"/>
      <c r="E52" s="3"/>
      <c r="F52" s="3"/>
      <c r="G52" s="3"/>
      <c r="H52" s="41"/>
      <c r="I52" s="41"/>
      <c r="J52" s="41"/>
    </row>
    <row r="53" spans="2:10" s="2" customFormat="1" x14ac:dyDescent="0.35">
      <c r="B53" s="3"/>
      <c r="C53" s="3"/>
      <c r="D53" s="3"/>
      <c r="E53" s="3"/>
      <c r="F53" s="3"/>
      <c r="G53" s="3"/>
      <c r="H53" s="41"/>
      <c r="I53" s="41"/>
      <c r="J53" s="41"/>
    </row>
    <row r="54" spans="2:10" s="2" customFormat="1" x14ac:dyDescent="0.35">
      <c r="B54" s="3"/>
      <c r="C54" s="3"/>
      <c r="D54" s="3"/>
      <c r="E54" s="3"/>
      <c r="F54" s="3"/>
      <c r="G54" s="3"/>
      <c r="H54" s="41"/>
      <c r="I54" s="41"/>
      <c r="J54" s="41"/>
    </row>
    <row r="55" spans="2:10" s="2" customFormat="1" x14ac:dyDescent="0.35">
      <c r="B55" s="3"/>
      <c r="C55" s="3"/>
      <c r="D55" s="3"/>
      <c r="E55" s="3"/>
      <c r="F55" s="3"/>
      <c r="G55" s="3"/>
      <c r="H55" s="41"/>
      <c r="I55" s="41"/>
      <c r="J55" s="41"/>
    </row>
    <row r="56" spans="2:10" s="2" customFormat="1" x14ac:dyDescent="0.35">
      <c r="B56" s="3"/>
      <c r="C56" s="3"/>
      <c r="D56" s="3"/>
      <c r="E56" s="3"/>
      <c r="F56" s="3"/>
      <c r="G56" s="3"/>
      <c r="H56" s="41"/>
      <c r="I56" s="41"/>
      <c r="J56" s="41"/>
    </row>
    <row r="57" spans="2:10" s="2" customFormat="1" x14ac:dyDescent="0.35">
      <c r="B57" s="3"/>
      <c r="C57" s="3"/>
      <c r="D57" s="3"/>
      <c r="E57" s="3"/>
      <c r="F57" s="3"/>
      <c r="G57" s="3"/>
      <c r="H57" s="41"/>
      <c r="I57" s="41"/>
      <c r="J57" s="41"/>
    </row>
    <row r="58" spans="2:10" s="2" customFormat="1" x14ac:dyDescent="0.35">
      <c r="B58" s="3"/>
      <c r="C58" s="3"/>
      <c r="D58" s="3"/>
      <c r="E58" s="3"/>
      <c r="F58" s="3"/>
      <c r="G58" s="3"/>
      <c r="H58" s="41"/>
      <c r="I58" s="41"/>
      <c r="J58" s="41"/>
    </row>
    <row r="59" spans="2:10" s="2" customFormat="1" x14ac:dyDescent="0.35">
      <c r="B59" s="3"/>
      <c r="C59" s="3"/>
      <c r="D59" s="3"/>
      <c r="E59" s="3"/>
      <c r="F59" s="3"/>
      <c r="G59" s="3"/>
      <c r="H59" s="41"/>
      <c r="I59" s="41"/>
      <c r="J59" s="41"/>
    </row>
    <row r="60" spans="2:10" x14ac:dyDescent="0.35">
      <c r="H60" s="41"/>
    </row>
  </sheetData>
  <sheetProtection sheet="1" objects="1" scenarios="1"/>
  <mergeCells count="1">
    <mergeCell ref="O3:Q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339EF-22C1-4C8B-B514-1BBF72028997}">
  <dimension ref="B2:N31"/>
  <sheetViews>
    <sheetView showGridLines="0" zoomScale="90" zoomScaleNormal="90" workbookViewId="0">
      <selection activeCell="D18" sqref="D18"/>
    </sheetView>
  </sheetViews>
  <sheetFormatPr defaultColWidth="8.85546875" defaultRowHeight="16.5" x14ac:dyDescent="0.35"/>
  <cols>
    <col min="1" max="1" width="4.5703125" style="14" customWidth="1"/>
    <col min="2" max="2" width="23" style="14" customWidth="1"/>
    <col min="3" max="4" width="17.7109375" style="14" customWidth="1"/>
    <col min="5" max="6" width="16.85546875" style="14" customWidth="1"/>
    <col min="7" max="7" width="14.85546875" style="14" customWidth="1"/>
    <col min="8" max="8" width="8.5703125" style="14" customWidth="1"/>
    <col min="9" max="9" width="21.42578125" style="14" customWidth="1"/>
    <col min="10" max="10" width="18.7109375" style="14" customWidth="1"/>
    <col min="11" max="11" width="13.85546875" style="14" customWidth="1"/>
    <col min="12" max="12" width="15.7109375" style="14" customWidth="1"/>
    <col min="13" max="16384" width="8.85546875" style="14"/>
  </cols>
  <sheetData>
    <row r="2" spans="2:14" ht="36.6" customHeight="1" x14ac:dyDescent="0.35">
      <c r="C2" s="89" t="s">
        <v>2</v>
      </c>
      <c r="D2" s="90"/>
      <c r="E2" s="90"/>
      <c r="F2" s="90"/>
      <c r="G2" s="91"/>
      <c r="H2" s="13"/>
      <c r="I2" s="13"/>
      <c r="J2" s="89" t="s">
        <v>3</v>
      </c>
      <c r="K2" s="90"/>
      <c r="L2" s="91"/>
    </row>
    <row r="3" spans="2:14" ht="6.6" customHeight="1" x14ac:dyDescent="0.35">
      <c r="C3" s="38"/>
      <c r="D3" s="38"/>
      <c r="E3" s="38"/>
      <c r="F3" s="38"/>
      <c r="G3" s="38"/>
      <c r="H3" s="13"/>
      <c r="I3" s="13"/>
      <c r="J3" s="38"/>
      <c r="K3" s="38"/>
      <c r="L3" s="38"/>
    </row>
    <row r="4" spans="2:14" ht="51" customHeight="1" x14ac:dyDescent="0.35">
      <c r="C4" s="39" t="s">
        <v>4</v>
      </c>
      <c r="D4" s="50" t="s">
        <v>5</v>
      </c>
      <c r="E4" s="50" t="s">
        <v>6</v>
      </c>
      <c r="F4" s="70" t="s">
        <v>7</v>
      </c>
      <c r="G4" s="40" t="s">
        <v>8</v>
      </c>
      <c r="H4" s="11"/>
      <c r="I4" s="15"/>
      <c r="J4" s="39" t="s">
        <v>4</v>
      </c>
      <c r="K4" s="49" t="s">
        <v>9</v>
      </c>
      <c r="L4" s="12" t="s">
        <v>8</v>
      </c>
    </row>
    <row r="5" spans="2:14" x14ac:dyDescent="0.35">
      <c r="B5" s="16" t="s">
        <v>10</v>
      </c>
      <c r="C5" s="17" t="s">
        <v>11</v>
      </c>
      <c r="D5" s="17" t="s">
        <v>11</v>
      </c>
      <c r="E5" s="17" t="s">
        <v>11</v>
      </c>
      <c r="F5" s="17" t="s">
        <v>11</v>
      </c>
      <c r="G5" s="18" t="s">
        <v>12</v>
      </c>
      <c r="H5" s="19"/>
      <c r="I5" s="16" t="s">
        <v>10</v>
      </c>
      <c r="J5" s="17" t="s">
        <v>11</v>
      </c>
      <c r="K5" s="20" t="s">
        <v>11</v>
      </c>
      <c r="L5" s="17" t="s">
        <v>12</v>
      </c>
    </row>
    <row r="6" spans="2:14" x14ac:dyDescent="0.35">
      <c r="B6" s="21">
        <f>EOMONTH(B7,-12)</f>
        <v>39994</v>
      </c>
      <c r="C6" s="22">
        <v>-0.11292291934368592</v>
      </c>
      <c r="D6" s="22">
        <v>-0.14032570763861951</v>
      </c>
      <c r="E6" s="22"/>
      <c r="F6" s="23">
        <f>D6</f>
        <v>-0.14032570763861951</v>
      </c>
      <c r="G6" s="59">
        <f t="shared" ref="G6:G20" si="0">C6-F6</f>
        <v>2.7402788294933589E-2</v>
      </c>
      <c r="H6" s="24"/>
      <c r="I6" s="25">
        <f>EOMONTH(I7,-12)</f>
        <v>39994</v>
      </c>
      <c r="J6" s="22">
        <v>-0.11292291934368592</v>
      </c>
      <c r="K6" s="26">
        <v>-0.2092601894374283</v>
      </c>
      <c r="L6" s="22">
        <f>J6-K6</f>
        <v>9.6337270093742378E-2</v>
      </c>
      <c r="N6" s="37"/>
    </row>
    <row r="7" spans="2:14" x14ac:dyDescent="0.35">
      <c r="B7" s="21">
        <f>EOMONTH(B8,-12)</f>
        <v>40359</v>
      </c>
      <c r="C7" s="22">
        <v>0.19392629214889023</v>
      </c>
      <c r="D7" s="22">
        <v>0.23620946281178101</v>
      </c>
      <c r="E7" s="22"/>
      <c r="F7" s="23">
        <f t="shared" ref="F7:F16" si="1">D7</f>
        <v>0.23620946281178101</v>
      </c>
      <c r="G7" s="59">
        <f t="shared" si="0"/>
        <v>-4.2283170662890779E-2</v>
      </c>
      <c r="H7" s="24"/>
      <c r="I7" s="25">
        <f>EOMONTH(I8,-12)</f>
        <v>40359</v>
      </c>
      <c r="J7" s="22">
        <v>0.19392629214889023</v>
      </c>
      <c r="K7" s="26">
        <v>0.19839379296263537</v>
      </c>
      <c r="L7" s="22">
        <f t="shared" ref="L7:L20" si="2">J7-K7</f>
        <v>-4.46750081374514E-3</v>
      </c>
      <c r="N7" s="37"/>
    </row>
    <row r="8" spans="2:14" x14ac:dyDescent="0.35">
      <c r="B8" s="21">
        <v>40724</v>
      </c>
      <c r="C8" s="22">
        <v>0.2350774028821323</v>
      </c>
      <c r="D8" s="22">
        <v>0.21867702860478699</v>
      </c>
      <c r="E8" s="22"/>
      <c r="F8" s="23">
        <f t="shared" si="1"/>
        <v>0.21867702860478699</v>
      </c>
      <c r="G8" s="59">
        <f t="shared" si="0"/>
        <v>1.6400374277345309E-2</v>
      </c>
      <c r="H8" s="24"/>
      <c r="I8" s="25">
        <v>40724</v>
      </c>
      <c r="J8" s="22">
        <v>0.2350774028821323</v>
      </c>
      <c r="K8" s="27">
        <v>0.24898404765510618</v>
      </c>
      <c r="L8" s="22">
        <f t="shared" si="2"/>
        <v>-1.3906644772973875E-2</v>
      </c>
      <c r="N8" s="37"/>
    </row>
    <row r="9" spans="2:14" x14ac:dyDescent="0.35">
      <c r="B9" s="21">
        <f>EOMONTH(B8,12)</f>
        <v>41090</v>
      </c>
      <c r="C9" s="22">
        <v>-1.2276491647835064E-2</v>
      </c>
      <c r="D9" s="22">
        <v>-3.7423469005883003E-2</v>
      </c>
      <c r="E9" s="22"/>
      <c r="F9" s="23">
        <f t="shared" si="1"/>
        <v>-3.7423469005883003E-2</v>
      </c>
      <c r="G9" s="59">
        <f t="shared" si="0"/>
        <v>2.5146977358047939E-2</v>
      </c>
      <c r="H9" s="24"/>
      <c r="I9" s="25">
        <f>EOMONTH(I8,12)</f>
        <v>41090</v>
      </c>
      <c r="J9" s="22">
        <v>-1.2276491647835064E-2</v>
      </c>
      <c r="K9" s="27">
        <v>-2.6625709218962346E-2</v>
      </c>
      <c r="L9" s="22">
        <f t="shared" si="2"/>
        <v>1.4349217571127282E-2</v>
      </c>
      <c r="N9" s="37"/>
    </row>
    <row r="10" spans="2:14" x14ac:dyDescent="0.35">
      <c r="B10" s="21">
        <f t="shared" ref="B10:B20" si="3">EOMONTH(B9,12)</f>
        <v>41455</v>
      </c>
      <c r="C10" s="22">
        <v>0.26443014568059242</v>
      </c>
      <c r="D10" s="22">
        <v>0.21213629224141961</v>
      </c>
      <c r="E10" s="22"/>
      <c r="F10" s="23">
        <f t="shared" si="1"/>
        <v>0.21213629224141961</v>
      </c>
      <c r="G10" s="59">
        <f t="shared" si="0"/>
        <v>5.229385343917281E-2</v>
      </c>
      <c r="H10" s="24"/>
      <c r="I10" s="25">
        <f t="shared" ref="I10:I20" si="4">EOMONTH(I9,12)</f>
        <v>41455</v>
      </c>
      <c r="J10" s="22">
        <v>0.26443014568059242</v>
      </c>
      <c r="K10" s="27">
        <v>0.15814470125973878</v>
      </c>
      <c r="L10" s="22">
        <f t="shared" si="2"/>
        <v>0.10628544442085364</v>
      </c>
      <c r="N10" s="37"/>
    </row>
    <row r="11" spans="2:14" x14ac:dyDescent="0.35">
      <c r="B11" s="21">
        <f t="shared" si="3"/>
        <v>41820</v>
      </c>
      <c r="C11" s="22">
        <v>9.8911980022264867E-2</v>
      </c>
      <c r="D11" s="22">
        <v>9.6197269834753074E-2</v>
      </c>
      <c r="E11" s="22"/>
      <c r="F11" s="23">
        <f t="shared" si="1"/>
        <v>9.6197269834753074E-2</v>
      </c>
      <c r="G11" s="59">
        <f t="shared" si="0"/>
        <v>2.7147101875117929E-3</v>
      </c>
      <c r="H11" s="24"/>
      <c r="I11" s="25">
        <f t="shared" si="4"/>
        <v>41820</v>
      </c>
      <c r="J11" s="22">
        <v>9.8911980022264867E-2</v>
      </c>
      <c r="K11" s="27">
        <v>0.12348796873529411</v>
      </c>
      <c r="L11" s="22">
        <f t="shared" si="2"/>
        <v>-2.457598871302924E-2</v>
      </c>
      <c r="N11" s="37"/>
    </row>
    <row r="12" spans="2:14" x14ac:dyDescent="0.35">
      <c r="B12" s="21">
        <f t="shared" si="3"/>
        <v>42185</v>
      </c>
      <c r="C12" s="22">
        <v>0.1914858665302932</v>
      </c>
      <c r="D12" s="22">
        <v>0.10058285152501112</v>
      </c>
      <c r="E12" s="22"/>
      <c r="F12" s="23">
        <f t="shared" si="1"/>
        <v>0.10058285152501112</v>
      </c>
      <c r="G12" s="59">
        <f t="shared" si="0"/>
        <v>9.0903015005282084E-2</v>
      </c>
      <c r="H12" s="24"/>
      <c r="I12" s="25">
        <f t="shared" si="4"/>
        <v>42185</v>
      </c>
      <c r="J12" s="22">
        <v>0.1914858665302932</v>
      </c>
      <c r="K12" s="27">
        <v>2.0364567646864451E-3</v>
      </c>
      <c r="L12" s="22">
        <f t="shared" si="2"/>
        <v>0.18944940976560676</v>
      </c>
      <c r="N12" s="37"/>
    </row>
    <row r="13" spans="2:14" x14ac:dyDescent="0.35">
      <c r="B13" s="21">
        <f t="shared" si="3"/>
        <v>42551</v>
      </c>
      <c r="C13" s="22">
        <v>0.10435792553822831</v>
      </c>
      <c r="D13" s="22">
        <v>0.13920200774171598</v>
      </c>
      <c r="E13" s="22"/>
      <c r="F13" s="23">
        <f t="shared" si="1"/>
        <v>0.13920200774171598</v>
      </c>
      <c r="G13" s="59">
        <f t="shared" si="0"/>
        <v>-3.484408220348767E-2</v>
      </c>
      <c r="H13" s="24"/>
      <c r="I13" s="25">
        <f t="shared" si="4"/>
        <v>42551</v>
      </c>
      <c r="J13" s="22">
        <v>0.10435792553822831</v>
      </c>
      <c r="K13" s="27">
        <v>3.7977077204199183E-2</v>
      </c>
      <c r="L13" s="22">
        <f t="shared" si="2"/>
        <v>6.638084833402913E-2</v>
      </c>
      <c r="N13" s="37"/>
    </row>
    <row r="14" spans="2:14" x14ac:dyDescent="0.35">
      <c r="B14" s="21">
        <f t="shared" si="3"/>
        <v>42916</v>
      </c>
      <c r="C14" s="22">
        <v>0.25358976251045195</v>
      </c>
      <c r="D14" s="22">
        <v>0.22901069768310212</v>
      </c>
      <c r="E14" s="22"/>
      <c r="F14" s="23">
        <f t="shared" si="1"/>
        <v>0.22901069768310212</v>
      </c>
      <c r="G14" s="59">
        <f t="shared" si="0"/>
        <v>2.4579064827349839E-2</v>
      </c>
      <c r="H14" s="24"/>
      <c r="I14" s="25">
        <f t="shared" si="4"/>
        <v>42916</v>
      </c>
      <c r="J14" s="22">
        <v>0.25358976251045195</v>
      </c>
      <c r="K14" s="27">
        <v>0.16919961416098239</v>
      </c>
      <c r="L14" s="22">
        <f t="shared" si="2"/>
        <v>8.4390148349469563E-2</v>
      </c>
      <c r="N14" s="37"/>
    </row>
    <row r="15" spans="2:14" x14ac:dyDescent="0.35">
      <c r="B15" s="21">
        <f t="shared" si="3"/>
        <v>43281</v>
      </c>
      <c r="C15" s="22">
        <v>6.2444764799486796E-2</v>
      </c>
      <c r="D15" s="22">
        <v>9.5139716996179624E-2</v>
      </c>
      <c r="E15" s="22"/>
      <c r="F15" s="23">
        <f t="shared" si="1"/>
        <v>9.5139716996179624E-2</v>
      </c>
      <c r="G15" s="59">
        <f t="shared" si="0"/>
        <v>-3.2694952196692828E-2</v>
      </c>
      <c r="H15" s="24"/>
      <c r="I15" s="25">
        <f t="shared" si="4"/>
        <v>43281</v>
      </c>
      <c r="J15" s="22">
        <v>6.2444764799486796E-2</v>
      </c>
      <c r="K15" s="27">
        <v>8.7309657991248013E-2</v>
      </c>
      <c r="L15" s="22">
        <f t="shared" si="2"/>
        <v>-2.4864893191761217E-2</v>
      </c>
      <c r="N15" s="37"/>
    </row>
    <row r="16" spans="2:14" x14ac:dyDescent="0.35">
      <c r="B16" s="21">
        <f t="shared" si="3"/>
        <v>43646</v>
      </c>
      <c r="C16" s="22">
        <v>7.8584611761469025E-2</v>
      </c>
      <c r="D16" s="22">
        <v>0.10296494087457098</v>
      </c>
      <c r="E16" s="22"/>
      <c r="F16" s="23">
        <f t="shared" si="1"/>
        <v>0.10296494087457098</v>
      </c>
      <c r="G16" s="59">
        <f t="shared" si="0"/>
        <v>-2.4380329113101951E-2</v>
      </c>
      <c r="H16" s="24"/>
      <c r="I16" s="25">
        <f t="shared" si="4"/>
        <v>43646</v>
      </c>
      <c r="J16" s="22">
        <v>7.8584611761469025E-2</v>
      </c>
      <c r="K16" s="27">
        <v>1.5567395357537261E-2</v>
      </c>
      <c r="L16" s="22">
        <f t="shared" si="2"/>
        <v>6.3017216403931764E-2</v>
      </c>
      <c r="N16" s="37"/>
    </row>
    <row r="17" spans="2:14" x14ac:dyDescent="0.35">
      <c r="B17" s="21">
        <f t="shared" si="3"/>
        <v>44012</v>
      </c>
      <c r="C17" s="22">
        <v>5.4905277523983331E-2</v>
      </c>
      <c r="D17" s="22">
        <v>5.3999999999999999E-2</v>
      </c>
      <c r="F17" s="23">
        <f>D17</f>
        <v>5.3999999999999999E-2</v>
      </c>
      <c r="G17" s="59">
        <f t="shared" si="0"/>
        <v>9.0527752398333189E-4</v>
      </c>
      <c r="H17" s="24"/>
      <c r="I17" s="25">
        <f t="shared" si="4"/>
        <v>44012</v>
      </c>
      <c r="J17" s="22">
        <v>5.4905277523983331E-2</v>
      </c>
      <c r="K17" s="27">
        <v>-0.13802128203147734</v>
      </c>
      <c r="L17" s="22">
        <f t="shared" si="2"/>
        <v>0.19292655955546067</v>
      </c>
      <c r="N17" s="37"/>
    </row>
    <row r="18" spans="2:14" x14ac:dyDescent="0.35">
      <c r="B18" s="21">
        <f t="shared" si="3"/>
        <v>44377</v>
      </c>
      <c r="C18" s="22">
        <v>0.24326385769042913</v>
      </c>
      <c r="D18" s="22"/>
      <c r="E18" s="22">
        <v>0.25800000000000001</v>
      </c>
      <c r="F18" s="23">
        <f>E18</f>
        <v>0.25800000000000001</v>
      </c>
      <c r="G18" s="59">
        <f t="shared" si="0"/>
        <v>-1.4736142309570877E-2</v>
      </c>
      <c r="H18" s="24"/>
      <c r="I18" s="25">
        <f t="shared" si="4"/>
        <v>44377</v>
      </c>
      <c r="J18" s="22">
        <v>0.24326385769042913</v>
      </c>
      <c r="K18" s="27">
        <v>0.18008795117193555</v>
      </c>
      <c r="L18" s="22">
        <f t="shared" si="2"/>
        <v>6.3175906518493585E-2</v>
      </c>
      <c r="N18" s="37"/>
    </row>
    <row r="19" spans="2:14" x14ac:dyDescent="0.35">
      <c r="B19" s="21">
        <f t="shared" si="3"/>
        <v>44742</v>
      </c>
      <c r="C19" s="22">
        <v>-0.10131260900058103</v>
      </c>
      <c r="D19" s="22"/>
      <c r="E19" s="22">
        <v>-5.2631281431890442E-2</v>
      </c>
      <c r="F19" s="23">
        <f t="shared" ref="F19:F20" si="5">E19</f>
        <v>-5.2631281431890442E-2</v>
      </c>
      <c r="G19" s="59">
        <f t="shared" si="0"/>
        <v>-4.8681327568690591E-2</v>
      </c>
      <c r="H19" s="24"/>
      <c r="I19" s="25">
        <f t="shared" si="4"/>
        <v>44742</v>
      </c>
      <c r="J19" s="22">
        <v>-0.10131260900058103</v>
      </c>
      <c r="K19" s="27">
        <v>5.7573328310196237E-2</v>
      </c>
      <c r="L19" s="22">
        <f t="shared" si="2"/>
        <v>-0.15888593731077727</v>
      </c>
      <c r="N19" s="37"/>
    </row>
    <row r="20" spans="2:14" x14ac:dyDescent="0.35">
      <c r="B20" s="21">
        <f t="shared" si="3"/>
        <v>45107</v>
      </c>
      <c r="C20" s="22">
        <v>9.8815527385684332E-2</v>
      </c>
      <c r="D20" s="22"/>
      <c r="E20" s="22">
        <v>0.1184505092126531</v>
      </c>
      <c r="F20" s="23">
        <f t="shared" si="5"/>
        <v>0.1184505092126531</v>
      </c>
      <c r="G20" s="59">
        <f t="shared" si="0"/>
        <v>-1.9634981826968767E-2</v>
      </c>
      <c r="H20" s="24"/>
      <c r="I20" s="25">
        <f t="shared" si="4"/>
        <v>45107</v>
      </c>
      <c r="J20" s="22">
        <v>9.8815527385684332E-2</v>
      </c>
      <c r="K20" s="27">
        <v>9.1494893401393718E-2</v>
      </c>
      <c r="L20" s="22">
        <f t="shared" si="2"/>
        <v>7.3206339842906143E-3</v>
      </c>
      <c r="N20" s="37"/>
    </row>
    <row r="21" spans="2:14" x14ac:dyDescent="0.35">
      <c r="B21" s="29"/>
    </row>
    <row r="22" spans="2:14" x14ac:dyDescent="0.35">
      <c r="B22" s="30" t="s">
        <v>13</v>
      </c>
      <c r="C22" s="31" t="s">
        <v>14</v>
      </c>
      <c r="D22" s="31" t="s">
        <v>14</v>
      </c>
      <c r="E22" s="31" t="s">
        <v>14</v>
      </c>
      <c r="F22" s="31" t="s">
        <v>14</v>
      </c>
      <c r="G22" s="31" t="s">
        <v>14</v>
      </c>
      <c r="I22" s="30" t="s">
        <v>13</v>
      </c>
      <c r="J22" s="31" t="s">
        <v>14</v>
      </c>
      <c r="K22" s="31" t="s">
        <v>14</v>
      </c>
      <c r="L22" s="31" t="s">
        <v>14</v>
      </c>
    </row>
    <row r="23" spans="2:14" x14ac:dyDescent="0.35">
      <c r="B23" s="32" t="s">
        <v>15</v>
      </c>
      <c r="C23" s="22" cm="1">
        <f t="array" ref="C23">(PRODUCT(1+C$8:C$17)^(1/10)-1)</f>
        <v>0.12951383436746133</v>
      </c>
      <c r="E23" s="71"/>
      <c r="F23" s="22" cm="1">
        <f t="array" ref="F23">(PRODUCT(1+D$8:D$17)^(1/10)-1)</f>
        <v>0.11825669234807235</v>
      </c>
      <c r="G23" s="28">
        <f>C23-F23</f>
        <v>1.1257142019388988E-2</v>
      </c>
      <c r="I23" s="32" t="s">
        <v>15</v>
      </c>
      <c r="J23" s="22" cm="1">
        <f t="array" ref="J23">(PRODUCT(1+J$8:J$17)^(1/10)-1)</f>
        <v>0.12951383436746133</v>
      </c>
      <c r="K23" s="22" cm="1">
        <f t="array" ref="K23">(PRODUCT(1+K$8:K$17)^(1/10)-1)</f>
        <v>6.2352514159171424E-2</v>
      </c>
      <c r="L23" s="22">
        <f>J23-K23</f>
        <v>6.716132020828991E-2</v>
      </c>
    </row>
    <row r="24" spans="2:14" x14ac:dyDescent="0.35">
      <c r="B24" s="32" t="s">
        <v>16</v>
      </c>
      <c r="C24" s="22" cm="1">
        <f t="array" ref="C24">(PRODUCT(1+C11:C20)^(1/10)-1)</f>
        <v>0.10402469604159026</v>
      </c>
      <c r="D24" s="28"/>
      <c r="E24" s="28"/>
      <c r="F24" s="22" cm="1">
        <f t="array" ref="F24">(PRODUCT(1+F$10:F$20)^(1/10)-1)</f>
        <v>0.13263704489579387</v>
      </c>
      <c r="G24" s="28">
        <f>C24-F24</f>
        <v>-2.8612348854203606E-2</v>
      </c>
      <c r="I24" s="32" t="s">
        <v>16</v>
      </c>
      <c r="J24" s="22" cm="1">
        <f t="array" ref="J24">(PRODUCT(1+J11:J20)^(1/10)-1)</f>
        <v>0.10402469604159026</v>
      </c>
      <c r="K24" s="22" cm="1">
        <f t="array" ref="K24">(PRODUCT(1+K11:K20)^(1/10)-1)</f>
        <v>5.8847336973283371E-2</v>
      </c>
      <c r="L24" s="22">
        <f>J24-K24</f>
        <v>4.5177359068306888E-2</v>
      </c>
    </row>
    <row r="25" spans="2:14" x14ac:dyDescent="0.35">
      <c r="B25" s="32" t="s">
        <v>17</v>
      </c>
      <c r="C25" s="22" cm="1">
        <f t="array" ref="C25">(PRODUCT(1+C18:C20)^(1/3)-1)</f>
        <v>7.0776706276602042E-2</v>
      </c>
      <c r="D25" s="28"/>
      <c r="E25" s="71"/>
      <c r="F25" s="28" cm="1">
        <f t="array" ref="F25">(PRODUCT(1+E18:E20)^(1/3)-1)</f>
        <v>0.10053911929020765</v>
      </c>
      <c r="G25" s="28">
        <f>C25-F25</f>
        <v>-2.9762413013605604E-2</v>
      </c>
      <c r="I25" s="32" t="s">
        <v>17</v>
      </c>
      <c r="J25" s="22" cm="1">
        <f t="array" ref="J25">(PRODUCT(1+J18:J20)^(1/3)-1)</f>
        <v>7.0776706276602042E-2</v>
      </c>
      <c r="K25" s="22" cm="1">
        <f t="array" ref="K25">(PRODUCT(1+K18:K20)^(1/3)-1)</f>
        <v>0.10853359159771747</v>
      </c>
      <c r="L25" s="22">
        <f>J25-K25</f>
        <v>-3.775688532111543E-2</v>
      </c>
    </row>
    <row r="26" spans="2:14" x14ac:dyDescent="0.35">
      <c r="B26" s="34"/>
      <c r="C26" s="35"/>
      <c r="D26" s="35"/>
      <c r="E26" s="35"/>
      <c r="F26" s="35"/>
      <c r="G26" s="35"/>
      <c r="I26" s="33"/>
      <c r="J26" s="33"/>
    </row>
    <row r="27" spans="2:14" x14ac:dyDescent="0.35">
      <c r="B27" s="14" t="s">
        <v>18</v>
      </c>
      <c r="C27" s="14" t="s">
        <v>19</v>
      </c>
      <c r="E27" s="36"/>
      <c r="F27" s="36"/>
      <c r="G27" s="37"/>
      <c r="H27" s="37"/>
      <c r="I27" s="37"/>
      <c r="J27" s="37"/>
    </row>
    <row r="28" spans="2:14" x14ac:dyDescent="0.35">
      <c r="C28" s="14" t="s">
        <v>20</v>
      </c>
    </row>
    <row r="29" spans="2:14" x14ac:dyDescent="0.35">
      <c r="C29" s="14" t="s">
        <v>21</v>
      </c>
    </row>
    <row r="30" spans="2:14" x14ac:dyDescent="0.35">
      <c r="C30" s="14" t="s">
        <v>22</v>
      </c>
    </row>
    <row r="31" spans="2:14" x14ac:dyDescent="0.35">
      <c r="C31" s="14" t="s">
        <v>23</v>
      </c>
    </row>
  </sheetData>
  <mergeCells count="2">
    <mergeCell ref="C2:G2"/>
    <mergeCell ref="J2:L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CA4FE-4B08-494E-AE82-4CD9AF4E0CC0}">
  <dimension ref="B1:T65"/>
  <sheetViews>
    <sheetView zoomScale="90" zoomScaleNormal="90" workbookViewId="0">
      <selection sqref="A1:E29"/>
    </sheetView>
  </sheetViews>
  <sheetFormatPr defaultColWidth="9" defaultRowHeight="16.5" x14ac:dyDescent="0.35"/>
  <cols>
    <col min="1" max="1" width="12.42578125" style="1" bestFit="1" customWidth="1"/>
    <col min="2" max="2" width="23.28515625" style="2" customWidth="1"/>
    <col min="3" max="3" width="24" style="2" customWidth="1"/>
    <col min="4" max="4" width="20.5703125" style="2" customWidth="1"/>
    <col min="5" max="5" width="15.7109375" style="2" customWidth="1"/>
    <col min="6" max="6" width="11.42578125" style="2" customWidth="1"/>
    <col min="7" max="7" width="9.140625" style="2" customWidth="1"/>
    <col min="8" max="8" width="11.28515625" style="2" bestFit="1" customWidth="1"/>
    <col min="9" max="9" width="9.140625" style="2" bestFit="1" customWidth="1"/>
    <col min="10" max="11" width="11.28515625" style="2" bestFit="1" customWidth="1"/>
    <col min="12" max="13" width="9" style="2"/>
    <col min="14" max="14" width="10.42578125" style="2" customWidth="1"/>
    <col min="15" max="16" width="9.7109375" style="2" customWidth="1"/>
    <col min="17" max="20" width="9" style="2"/>
    <col min="21" max="16384" width="9" style="1"/>
  </cols>
  <sheetData>
    <row r="1" spans="2:16" s="2" customFormat="1" x14ac:dyDescent="0.35"/>
    <row r="2" spans="2:16" s="2" customFormat="1" ht="48" customHeight="1" x14ac:dyDescent="0.35">
      <c r="B2" s="51"/>
      <c r="C2" s="89" t="s">
        <v>24</v>
      </c>
      <c r="D2" s="90"/>
      <c r="E2" s="91"/>
      <c r="J2" s="3"/>
      <c r="K2" s="3"/>
    </row>
    <row r="3" spans="2:16" s="2" customFormat="1" ht="4.5" customHeight="1" x14ac:dyDescent="0.35">
      <c r="B3" s="51"/>
      <c r="C3" s="52"/>
      <c r="D3" s="52"/>
      <c r="E3" s="52"/>
    </row>
    <row r="4" spans="2:16" s="2" customFormat="1" ht="33" x14ac:dyDescent="0.4">
      <c r="B4" s="14"/>
      <c r="C4" s="50" t="s">
        <v>25</v>
      </c>
      <c r="D4" s="50" t="s">
        <v>26</v>
      </c>
      <c r="E4" s="70" t="s">
        <v>27</v>
      </c>
      <c r="H4" s="3"/>
      <c r="J4" s="5"/>
      <c r="K4" s="5"/>
    </row>
    <row r="5" spans="2:16" s="2" customFormat="1" ht="18.75" x14ac:dyDescent="0.4">
      <c r="B5" s="16" t="s">
        <v>10</v>
      </c>
      <c r="C5" s="17" t="s">
        <v>11</v>
      </c>
      <c r="D5" s="17" t="s">
        <v>11</v>
      </c>
      <c r="E5" s="17" t="s">
        <v>11</v>
      </c>
      <c r="G5" s="48" t="s">
        <v>18</v>
      </c>
      <c r="H5" s="3"/>
      <c r="J5" s="5"/>
      <c r="K5" s="5"/>
      <c r="N5" s="88"/>
      <c r="O5" s="88"/>
      <c r="P5" s="88"/>
    </row>
    <row r="6" spans="2:16" s="2" customFormat="1" ht="18.75" x14ac:dyDescent="0.4">
      <c r="B6" s="21">
        <f>EOMONTH(B7,-12)</f>
        <v>39994</v>
      </c>
      <c r="C6" s="22">
        <v>-0.11280881318113023</v>
      </c>
      <c r="D6" s="22">
        <v>6.8485915492958238E-2</v>
      </c>
      <c r="E6" s="22">
        <v>-0.13359907133103111</v>
      </c>
      <c r="F6" s="41"/>
      <c r="G6" s="2" t="s">
        <v>28</v>
      </c>
      <c r="H6" s="3"/>
      <c r="J6" s="5"/>
      <c r="K6" s="5"/>
      <c r="N6" s="42"/>
      <c r="O6" s="43"/>
      <c r="P6" s="43"/>
    </row>
    <row r="7" spans="2:16" s="2" customFormat="1" x14ac:dyDescent="0.35">
      <c r="B7" s="21">
        <f>EOMONTH(B8,-12)</f>
        <v>40359</v>
      </c>
      <c r="C7" s="22">
        <v>0.19157344596156434</v>
      </c>
      <c r="D7" s="22">
        <v>8.3910034602076466E-2</v>
      </c>
      <c r="E7" s="22">
        <v>0.17594235382671508</v>
      </c>
      <c r="G7" s="2" t="s">
        <v>59</v>
      </c>
      <c r="J7" s="6"/>
      <c r="K7" s="6"/>
      <c r="O7" s="41"/>
      <c r="P7" s="41"/>
    </row>
    <row r="8" spans="2:16" s="2" customFormat="1" x14ac:dyDescent="0.35">
      <c r="B8" s="21">
        <v>40724</v>
      </c>
      <c r="C8" s="22">
        <v>0.16091348965090413</v>
      </c>
      <c r="D8" s="22">
        <v>9.458100558659277E-2</v>
      </c>
      <c r="E8" s="22">
        <v>0.16274849800387492</v>
      </c>
      <c r="G8" s="2" t="s">
        <v>57</v>
      </c>
      <c r="K8" s="6"/>
      <c r="N8" s="44"/>
      <c r="O8" s="41"/>
      <c r="P8" s="41"/>
    </row>
    <row r="9" spans="2:16" s="2" customFormat="1" x14ac:dyDescent="0.35">
      <c r="B9" s="21">
        <f>EOMONTH(B8,12)</f>
        <v>41090</v>
      </c>
      <c r="C9" s="22">
        <v>1.2014330037589449E-2</v>
      </c>
      <c r="D9" s="22">
        <v>7.4758842443730433E-2</v>
      </c>
      <c r="E9" s="22">
        <v>6.9091659495383873E-3</v>
      </c>
      <c r="G9" s="86" t="s">
        <v>29</v>
      </c>
    </row>
    <row r="10" spans="2:16" s="2" customFormat="1" x14ac:dyDescent="0.35">
      <c r="B10" s="21">
        <f t="shared" ref="B10:B21" si="0">EOMONTH(B9,12)</f>
        <v>41455</v>
      </c>
      <c r="C10" s="22">
        <v>0.19967680094856766</v>
      </c>
      <c r="D10" s="22">
        <v>8.0785340314136755E-2</v>
      </c>
      <c r="E10" s="22">
        <v>0.14171224650273317</v>
      </c>
      <c r="G10" s="2" t="s">
        <v>51</v>
      </c>
    </row>
    <row r="11" spans="2:16" s="2" customFormat="1" x14ac:dyDescent="0.35">
      <c r="B11" s="21">
        <f t="shared" si="0"/>
        <v>41820</v>
      </c>
      <c r="C11" s="22">
        <v>0.10425793269577777</v>
      </c>
      <c r="D11" s="22">
        <v>7.0295015259410176E-2</v>
      </c>
      <c r="E11" s="22">
        <v>0.11689501075492692</v>
      </c>
      <c r="G11" s="2" t="s">
        <v>52</v>
      </c>
    </row>
    <row r="12" spans="2:16" s="2" customFormat="1" x14ac:dyDescent="0.35">
      <c r="B12" s="21">
        <f t="shared" si="0"/>
        <v>42185</v>
      </c>
      <c r="C12" s="22">
        <v>0.14205415385926212</v>
      </c>
      <c r="D12" s="22">
        <v>5.0000000000000488E-2</v>
      </c>
      <c r="E12" s="22">
        <v>9.5868755180953391E-2</v>
      </c>
      <c r="G12" s="2" t="s">
        <v>53</v>
      </c>
    </row>
    <row r="13" spans="2:16" s="2" customFormat="1" x14ac:dyDescent="0.35">
      <c r="B13" s="21">
        <f t="shared" si="0"/>
        <v>42551</v>
      </c>
      <c r="C13" s="22">
        <v>6.3156133201329734E-2</v>
      </c>
      <c r="D13" s="22">
        <v>5.4191616766467332E-2</v>
      </c>
      <c r="E13" s="22">
        <v>8.1320353219314967E-2</v>
      </c>
      <c r="G13" s="2" t="s">
        <v>54</v>
      </c>
    </row>
    <row r="14" spans="2:16" s="2" customFormat="1" x14ac:dyDescent="0.35">
      <c r="B14" s="21">
        <f t="shared" si="0"/>
        <v>42916</v>
      </c>
      <c r="C14" s="22">
        <v>0.18844191933271626</v>
      </c>
      <c r="D14" s="22">
        <v>7.8180914512922861E-2</v>
      </c>
      <c r="E14" s="22">
        <v>0.14854258635328366</v>
      </c>
      <c r="G14" s="2" t="s">
        <v>55</v>
      </c>
    </row>
    <row r="15" spans="2:16" s="2" customFormat="1" x14ac:dyDescent="0.35">
      <c r="B15" s="21">
        <f t="shared" si="0"/>
        <v>43281</v>
      </c>
      <c r="C15" s="22">
        <v>8.8219701470780842E-2</v>
      </c>
      <c r="D15" s="22">
        <v>7.5411423039690728E-2</v>
      </c>
      <c r="E15" s="22">
        <v>7.397743317342842E-2</v>
      </c>
      <c r="G15" s="2" t="s">
        <v>56</v>
      </c>
    </row>
    <row r="16" spans="2:16" s="2" customFormat="1" x14ac:dyDescent="0.35">
      <c r="B16" s="21">
        <f t="shared" si="0"/>
        <v>43646</v>
      </c>
      <c r="C16" s="22">
        <v>4.9991794281113E-2</v>
      </c>
      <c r="D16" s="22">
        <v>7.0841209829868301E-2</v>
      </c>
      <c r="E16" s="22">
        <v>7.6928542760961616E-2</v>
      </c>
    </row>
    <row r="17" spans="2:5" s="2" customFormat="1" x14ac:dyDescent="0.35">
      <c r="B17" s="21">
        <f t="shared" si="0"/>
        <v>44012</v>
      </c>
      <c r="C17" s="22">
        <v>3.7238853745893197E-2</v>
      </c>
      <c r="D17" s="22">
        <v>5.6811862835959737E-2</v>
      </c>
      <c r="E17" s="22">
        <v>4.5182939120010035E-2</v>
      </c>
    </row>
    <row r="18" spans="2:5" s="2" customFormat="1" x14ac:dyDescent="0.35">
      <c r="B18" s="21">
        <f t="shared" si="0"/>
        <v>44377</v>
      </c>
      <c r="C18" s="22">
        <v>0.24057127523341082</v>
      </c>
      <c r="D18" s="22">
        <v>7.6104972375690805E-2</v>
      </c>
      <c r="E18" s="22">
        <v>0.18444159115902181</v>
      </c>
    </row>
    <row r="19" spans="2:5" s="2" customFormat="1" x14ac:dyDescent="0.35">
      <c r="B19" s="21">
        <f t="shared" si="0"/>
        <v>44742</v>
      </c>
      <c r="C19" s="22">
        <v>-3.3211365889845856E-3</v>
      </c>
      <c r="D19" s="22">
        <v>0.14905660377358521</v>
      </c>
      <c r="E19" s="22">
        <v>-6.9243226774324929E-2</v>
      </c>
    </row>
    <row r="20" spans="2:5" s="2" customFormat="1" x14ac:dyDescent="0.35">
      <c r="B20" s="21">
        <f t="shared" si="0"/>
        <v>45107</v>
      </c>
      <c r="C20" s="22">
        <v>4.1057836877061327E-2</v>
      </c>
      <c r="D20" s="22">
        <v>0.1336206896551726</v>
      </c>
      <c r="E20" s="22">
        <v>4.5365783865819687E-2</v>
      </c>
    </row>
    <row r="21" spans="2:5" s="2" customFormat="1" x14ac:dyDescent="0.35">
      <c r="B21" s="21">
        <f t="shared" si="0"/>
        <v>45473</v>
      </c>
      <c r="C21" s="22">
        <v>9.1023561421950561E-2</v>
      </c>
      <c r="D21" s="22">
        <v>7.0675818799425638E-2</v>
      </c>
      <c r="E21" s="22">
        <v>0.13700598342910997</v>
      </c>
    </row>
    <row r="22" spans="2:5" s="2" customFormat="1" x14ac:dyDescent="0.35"/>
    <row r="23" spans="2:5" s="2" customFormat="1" x14ac:dyDescent="0.35">
      <c r="B23" s="72"/>
    </row>
    <row r="24" spans="2:5" s="2" customFormat="1" x14ac:dyDescent="0.35">
      <c r="B24" s="30" t="s">
        <v>13</v>
      </c>
      <c r="C24" s="31" t="s">
        <v>14</v>
      </c>
      <c r="D24" s="31" t="s">
        <v>14</v>
      </c>
      <c r="E24" s="31" t="s">
        <v>14</v>
      </c>
    </row>
    <row r="25" spans="2:5" s="2" customFormat="1" x14ac:dyDescent="0.35">
      <c r="B25" s="32" t="s">
        <v>43</v>
      </c>
      <c r="C25" s="22" cm="1">
        <f t="array" ref="C25">(PRODUCT(1+C12:C21)^(1/10)-1)</f>
        <v>9.1573272084755519E-2</v>
      </c>
      <c r="D25" s="22" cm="1">
        <f t="array" ref="D25">(PRODUCT(1+D12:D21)^(1/10)-1)</f>
        <v>8.1040517652245292E-2</v>
      </c>
      <c r="E25" s="22" cm="1">
        <f t="array" ref="E25">(PRODUCT(1+E12:E21)^(1/10)-1)</f>
        <v>7.9845260835283982E-2</v>
      </c>
    </row>
    <row r="26" spans="2:5" s="2" customFormat="1" x14ac:dyDescent="0.35">
      <c r="B26" s="32" t="s">
        <v>44</v>
      </c>
      <c r="C26" s="22" cm="1">
        <f t="array" ref="C26">(PRODUCT(1+C18:C21)^(1/4)-1)</f>
        <v>8.8607918864241242E-2</v>
      </c>
      <c r="D26" s="22" cm="1">
        <f t="array" ref="D26">(PRODUCT(1+D18:D21)^(1/4)-1)</f>
        <v>0.10682880936976402</v>
      </c>
      <c r="E26" s="22" cm="1">
        <f t="array" ref="E26">(PRODUCT(1+E18:E21)^(1/4)-1)</f>
        <v>6.9905010487164798E-2</v>
      </c>
    </row>
    <row r="27" spans="2:5" s="2" customFormat="1" x14ac:dyDescent="0.35"/>
    <row r="28" spans="2:5" s="2" customFormat="1" x14ac:dyDescent="0.35"/>
    <row r="29" spans="2:5" s="2" customFormat="1" x14ac:dyDescent="0.35"/>
    <row r="30" spans="2:5" s="2" customFormat="1" x14ac:dyDescent="0.35"/>
    <row r="31" spans="2:5" s="2" customFormat="1" x14ac:dyDescent="0.35"/>
    <row r="32" spans="2:5" s="2" customFormat="1" x14ac:dyDescent="0.35"/>
    <row r="33" spans="7:16" s="2" customFormat="1" x14ac:dyDescent="0.35"/>
    <row r="34" spans="7:16" s="2" customFormat="1" x14ac:dyDescent="0.35"/>
    <row r="35" spans="7:16" s="2" customFormat="1" x14ac:dyDescent="0.35"/>
    <row r="36" spans="7:16" s="2" customFormat="1" x14ac:dyDescent="0.35"/>
    <row r="37" spans="7:16" s="2" customFormat="1" x14ac:dyDescent="0.35"/>
    <row r="38" spans="7:16" s="2" customFormat="1" x14ac:dyDescent="0.35"/>
    <row r="39" spans="7:16" s="2" customFormat="1" x14ac:dyDescent="0.35"/>
    <row r="40" spans="7:16" s="2" customFormat="1" x14ac:dyDescent="0.35"/>
    <row r="41" spans="7:16" s="2" customFormat="1" x14ac:dyDescent="0.35"/>
    <row r="42" spans="7:16" s="2" customFormat="1" x14ac:dyDescent="0.35"/>
    <row r="43" spans="7:16" s="2" customFormat="1" x14ac:dyDescent="0.35"/>
    <row r="44" spans="7:16" s="2" customFormat="1" x14ac:dyDescent="0.35"/>
    <row r="45" spans="7:16" s="2" customFormat="1" x14ac:dyDescent="0.35"/>
    <row r="46" spans="7:16" s="2" customFormat="1" x14ac:dyDescent="0.35"/>
    <row r="47" spans="7:16" s="2" customFormat="1" x14ac:dyDescent="0.35">
      <c r="G47" s="7"/>
      <c r="H47" s="8"/>
      <c r="I47" s="8"/>
      <c r="L47" s="8"/>
      <c r="M47" s="8"/>
      <c r="N47" s="8"/>
      <c r="O47" s="8"/>
      <c r="P47" s="8"/>
    </row>
    <row r="48" spans="7:16" s="2" customFormat="1" x14ac:dyDescent="0.35">
      <c r="G48" s="8"/>
      <c r="H48" s="9"/>
      <c r="I48" s="9"/>
      <c r="J48" s="8"/>
      <c r="K48" s="8"/>
      <c r="L48" s="9"/>
      <c r="M48" s="9"/>
      <c r="N48" s="9"/>
      <c r="O48" s="9"/>
      <c r="P48" s="9"/>
    </row>
    <row r="49" spans="2:16" s="2" customFormat="1" x14ac:dyDescent="0.35">
      <c r="G49" s="9"/>
      <c r="J49" s="9"/>
      <c r="K49" s="9"/>
    </row>
    <row r="50" spans="2:16" s="2" customFormat="1" x14ac:dyDescent="0.35"/>
    <row r="51" spans="2:16" s="2" customFormat="1" x14ac:dyDescent="0.35"/>
    <row r="52" spans="2:16" s="2" customFormat="1" x14ac:dyDescent="0.35">
      <c r="B52" s="4"/>
      <c r="C52" s="4"/>
      <c r="D52" s="4"/>
      <c r="E52" s="4"/>
      <c r="F52" s="4"/>
      <c r="H52" s="10"/>
      <c r="I52" s="10"/>
      <c r="L52" s="10"/>
      <c r="M52" s="10"/>
      <c r="N52" s="10"/>
      <c r="O52" s="10"/>
      <c r="P52" s="10"/>
    </row>
    <row r="53" spans="2:16" s="2" customFormat="1" x14ac:dyDescent="0.35">
      <c r="B53" s="3"/>
      <c r="C53" s="3"/>
      <c r="D53" s="3"/>
      <c r="E53" s="3"/>
      <c r="F53" s="3"/>
      <c r="G53" s="10"/>
      <c r="H53" s="41"/>
      <c r="I53" s="41"/>
      <c r="J53" s="10"/>
      <c r="K53" s="10"/>
    </row>
    <row r="54" spans="2:16" s="2" customFormat="1" x14ac:dyDescent="0.35">
      <c r="B54" s="3"/>
      <c r="C54" s="3"/>
      <c r="D54" s="3"/>
      <c r="E54" s="3"/>
      <c r="F54" s="3"/>
      <c r="G54" s="41"/>
      <c r="H54" s="41"/>
      <c r="I54" s="41"/>
    </row>
    <row r="55" spans="2:16" s="2" customFormat="1" x14ac:dyDescent="0.35">
      <c r="B55" s="3"/>
      <c r="C55" s="3"/>
      <c r="D55" s="3"/>
      <c r="E55" s="3"/>
      <c r="F55" s="3"/>
      <c r="G55" s="41"/>
      <c r="H55" s="41"/>
      <c r="I55" s="41"/>
    </row>
    <row r="56" spans="2:16" s="2" customFormat="1" x14ac:dyDescent="0.35">
      <c r="B56" s="3"/>
      <c r="C56" s="3"/>
      <c r="D56" s="3"/>
      <c r="E56" s="3"/>
      <c r="F56" s="3"/>
      <c r="G56" s="41"/>
      <c r="H56" s="41"/>
      <c r="I56" s="41"/>
    </row>
    <row r="57" spans="2:16" s="2" customFormat="1" x14ac:dyDescent="0.35">
      <c r="B57" s="3"/>
      <c r="C57" s="3"/>
      <c r="D57" s="3"/>
      <c r="E57" s="3"/>
      <c r="F57" s="3"/>
      <c r="G57" s="41"/>
      <c r="H57" s="41"/>
      <c r="I57" s="41"/>
    </row>
    <row r="58" spans="2:16" s="2" customFormat="1" x14ac:dyDescent="0.35">
      <c r="B58" s="3"/>
      <c r="C58" s="3"/>
      <c r="D58" s="3"/>
      <c r="E58" s="3"/>
      <c r="F58" s="3"/>
      <c r="G58" s="41"/>
      <c r="H58" s="41"/>
      <c r="I58" s="41"/>
    </row>
    <row r="59" spans="2:16" s="2" customFormat="1" x14ac:dyDescent="0.35">
      <c r="B59" s="3"/>
      <c r="C59" s="3"/>
      <c r="D59" s="3"/>
      <c r="E59" s="3"/>
      <c r="F59" s="3"/>
      <c r="G59" s="41"/>
      <c r="H59" s="41"/>
      <c r="I59" s="41"/>
    </row>
    <row r="60" spans="2:16" s="2" customFormat="1" x14ac:dyDescent="0.35">
      <c r="B60" s="3"/>
      <c r="C60" s="3"/>
      <c r="D60" s="3"/>
      <c r="E60" s="3"/>
      <c r="F60" s="3"/>
      <c r="G60" s="41"/>
      <c r="H60" s="41"/>
      <c r="I60" s="41"/>
    </row>
    <row r="61" spans="2:16" s="2" customFormat="1" x14ac:dyDescent="0.35">
      <c r="B61" s="3"/>
      <c r="C61" s="3"/>
      <c r="D61" s="3"/>
      <c r="E61" s="3"/>
      <c r="F61" s="3"/>
      <c r="G61" s="41"/>
      <c r="H61" s="41"/>
      <c r="I61" s="41"/>
    </row>
    <row r="62" spans="2:16" s="2" customFormat="1" x14ac:dyDescent="0.35">
      <c r="B62" s="3"/>
      <c r="C62" s="3"/>
      <c r="D62" s="3"/>
      <c r="E62" s="3"/>
      <c r="F62" s="3"/>
      <c r="G62" s="41"/>
      <c r="H62" s="41"/>
      <c r="I62" s="41"/>
    </row>
    <row r="63" spans="2:16" s="2" customFormat="1" x14ac:dyDescent="0.35">
      <c r="B63" s="3"/>
      <c r="C63" s="3"/>
      <c r="D63" s="3"/>
      <c r="E63" s="3"/>
      <c r="F63" s="3"/>
      <c r="G63" s="41"/>
      <c r="H63" s="41"/>
      <c r="I63" s="41"/>
    </row>
    <row r="64" spans="2:16" s="2" customFormat="1" x14ac:dyDescent="0.35">
      <c r="B64" s="3"/>
      <c r="C64" s="3"/>
      <c r="D64" s="3"/>
      <c r="E64" s="3"/>
      <c r="F64" s="3"/>
      <c r="G64" s="41"/>
      <c r="H64" s="41"/>
      <c r="I64" s="41"/>
    </row>
    <row r="65" spans="7:7" x14ac:dyDescent="0.35">
      <c r="G65" s="41"/>
    </row>
  </sheetData>
  <sheetProtection sheet="1" objects="1" scenarios="1"/>
  <mergeCells count="2">
    <mergeCell ref="N5:P5"/>
    <mergeCell ref="C2:E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6E0C1-6AC1-498B-A5B1-307F55465FDD}">
  <dimension ref="B2:G19"/>
  <sheetViews>
    <sheetView showGridLines="0" zoomScale="90" zoomScaleNormal="90" workbookViewId="0">
      <selection activeCell="M4" sqref="M4"/>
    </sheetView>
  </sheetViews>
  <sheetFormatPr defaultColWidth="8.85546875" defaultRowHeight="16.5" x14ac:dyDescent="0.35"/>
  <cols>
    <col min="1" max="1" width="4.5703125" style="14" customWidth="1"/>
    <col min="2" max="2" width="23" style="14" customWidth="1"/>
    <col min="3" max="3" width="17.7109375" style="14" customWidth="1"/>
    <col min="4" max="5" width="16.85546875" style="14" customWidth="1"/>
    <col min="6" max="6" width="8.5703125" style="14" customWidth="1"/>
    <col min="7" max="16384" width="8.85546875" style="14"/>
  </cols>
  <sheetData>
    <row r="2" spans="2:7" ht="36.6" customHeight="1" x14ac:dyDescent="0.35">
      <c r="C2" s="89" t="s">
        <v>47</v>
      </c>
      <c r="D2" s="92"/>
      <c r="E2" s="93"/>
      <c r="F2" s="13"/>
    </row>
    <row r="3" spans="2:7" ht="6.6" customHeight="1" x14ac:dyDescent="0.35">
      <c r="C3" s="38"/>
      <c r="D3" s="38"/>
      <c r="E3" s="38"/>
      <c r="F3" s="13"/>
    </row>
    <row r="4" spans="2:7" ht="51" customHeight="1" x14ac:dyDescent="0.35">
      <c r="C4" s="39" t="s">
        <v>4</v>
      </c>
      <c r="D4" s="50" t="s">
        <v>6</v>
      </c>
      <c r="E4" s="40" t="s">
        <v>8</v>
      </c>
      <c r="F4" s="11"/>
    </row>
    <row r="5" spans="2:7" x14ac:dyDescent="0.35">
      <c r="B5" s="75" t="s">
        <v>10</v>
      </c>
      <c r="C5" s="17" t="s">
        <v>11</v>
      </c>
      <c r="D5" s="17" t="s">
        <v>11</v>
      </c>
      <c r="E5" s="18" t="s">
        <v>12</v>
      </c>
      <c r="F5" s="11"/>
    </row>
    <row r="6" spans="2:7" x14ac:dyDescent="0.35">
      <c r="B6" s="21">
        <v>44377</v>
      </c>
      <c r="C6" s="22">
        <v>0.24326385769042913</v>
      </c>
      <c r="D6" s="23">
        <v>0.25800000000000001</v>
      </c>
      <c r="E6" s="59">
        <f>C6-D6</f>
        <v>-1.4736142309570877E-2</v>
      </c>
      <c r="F6" s="11"/>
      <c r="G6" s="37"/>
    </row>
    <row r="7" spans="2:7" x14ac:dyDescent="0.35">
      <c r="B7" s="21">
        <v>44742</v>
      </c>
      <c r="C7" s="22">
        <v>-0.10131260900058103</v>
      </c>
      <c r="D7" s="23">
        <v>-5.2631281431890442E-2</v>
      </c>
      <c r="E7" s="59">
        <f>C7-D7</f>
        <v>-4.8681327568690591E-2</v>
      </c>
      <c r="F7" s="11"/>
      <c r="G7" s="37"/>
    </row>
    <row r="8" spans="2:7" x14ac:dyDescent="0.35">
      <c r="B8" s="21">
        <v>45107</v>
      </c>
      <c r="C8" s="22">
        <v>9.8815527385684332E-2</v>
      </c>
      <c r="D8" s="23">
        <v>0.1184505092126531</v>
      </c>
      <c r="E8" s="59">
        <f>C8-D8</f>
        <v>-1.9634981826968767E-2</v>
      </c>
      <c r="F8" s="11"/>
      <c r="G8" s="37"/>
    </row>
    <row r="9" spans="2:7" x14ac:dyDescent="0.35">
      <c r="B9" s="21">
        <v>45473</v>
      </c>
      <c r="C9" s="22">
        <v>0.14751899421123893</v>
      </c>
      <c r="D9" s="23">
        <v>0.20892383623950583</v>
      </c>
      <c r="E9" s="59">
        <f>C9-D9</f>
        <v>-6.1404842028266904E-2</v>
      </c>
      <c r="F9" s="11"/>
      <c r="G9" s="37"/>
    </row>
    <row r="10" spans="2:7" x14ac:dyDescent="0.35">
      <c r="B10" s="62"/>
      <c r="C10" s="35"/>
      <c r="D10" s="35"/>
      <c r="E10" s="37"/>
      <c r="F10" s="11"/>
      <c r="G10" s="37"/>
    </row>
    <row r="11" spans="2:7" x14ac:dyDescent="0.35">
      <c r="B11" s="29"/>
    </row>
    <row r="12" spans="2:7" x14ac:dyDescent="0.35">
      <c r="B12" s="74" t="s">
        <v>46</v>
      </c>
      <c r="C12" s="31" t="s">
        <v>14</v>
      </c>
      <c r="D12" s="31" t="s">
        <v>14</v>
      </c>
      <c r="E12" s="31" t="s">
        <v>14</v>
      </c>
    </row>
    <row r="13" spans="2:7" x14ac:dyDescent="0.35">
      <c r="B13" s="32" t="s">
        <v>44</v>
      </c>
      <c r="C13" s="22" cm="1">
        <f t="array" ref="C13">(PRODUCT(1+C6:C9)^(1/3)-1)</f>
        <v>0.12103423579012795</v>
      </c>
      <c r="D13" s="22" cm="1">
        <f t="array" ref="D13">(PRODUCT(1+D6:D9)^(1/3)-1)</f>
        <v>0.17238916993549358</v>
      </c>
      <c r="E13" s="28">
        <f>C13-D13</f>
        <v>-5.1354934145365627E-2</v>
      </c>
    </row>
    <row r="14" spans="2:7" x14ac:dyDescent="0.35">
      <c r="B14" s="34"/>
      <c r="C14" s="35"/>
      <c r="D14" s="35"/>
      <c r="E14" s="35"/>
    </row>
    <row r="15" spans="2:7" x14ac:dyDescent="0.35">
      <c r="B15" s="78" t="s">
        <v>18</v>
      </c>
      <c r="C15" s="79" t="s">
        <v>60</v>
      </c>
      <c r="D15" s="63"/>
      <c r="E15" s="63"/>
      <c r="F15" s="37"/>
    </row>
    <row r="16" spans="2:7" x14ac:dyDescent="0.35">
      <c r="B16" s="79"/>
      <c r="C16" s="79" t="s">
        <v>20</v>
      </c>
      <c r="D16" s="79"/>
      <c r="E16" s="79"/>
    </row>
    <row r="17" spans="2:5" x14ac:dyDescent="0.35">
      <c r="B17" s="79"/>
      <c r="C17" s="79" t="s">
        <v>21</v>
      </c>
      <c r="D17" s="79"/>
      <c r="E17" s="79"/>
    </row>
    <row r="18" spans="2:5" x14ac:dyDescent="0.35">
      <c r="B18" s="79"/>
      <c r="C18" s="79" t="s">
        <v>22</v>
      </c>
      <c r="D18" s="79"/>
      <c r="E18" s="79"/>
    </row>
    <row r="19" spans="2:5" x14ac:dyDescent="0.35">
      <c r="B19" s="79"/>
      <c r="C19" s="79" t="s">
        <v>23</v>
      </c>
      <c r="D19" s="79"/>
      <c r="E19" s="79"/>
    </row>
  </sheetData>
  <sheetProtection sheet="1" objects="1" scenarios="1"/>
  <mergeCells count="1">
    <mergeCell ref="C2:E2"/>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8FBBB-BFF9-4625-991C-2D0090643D61}">
  <dimension ref="A1:D15"/>
  <sheetViews>
    <sheetView showGridLines="0" zoomScale="90" zoomScaleNormal="90" workbookViewId="0">
      <selection activeCell="L2" sqref="L2"/>
    </sheetView>
  </sheetViews>
  <sheetFormatPr defaultRowHeight="16.5" x14ac:dyDescent="0.35"/>
  <cols>
    <col min="1" max="1" width="20.7109375" style="14" bestFit="1" customWidth="1"/>
    <col min="2" max="2" width="20.42578125" style="14" bestFit="1" customWidth="1"/>
    <col min="3" max="3" width="19.5703125" style="14" customWidth="1"/>
    <col min="4" max="4" width="14" style="14" customWidth="1"/>
    <col min="5" max="16384" width="9.140625" style="14"/>
  </cols>
  <sheetData>
    <row r="1" spans="1:4" x14ac:dyDescent="0.35">
      <c r="A1" s="61"/>
    </row>
    <row r="2" spans="1:4" ht="60" customHeight="1" x14ac:dyDescent="0.35">
      <c r="A2" s="61"/>
      <c r="B2" s="53" t="s">
        <v>30</v>
      </c>
      <c r="C2" s="53" t="s">
        <v>31</v>
      </c>
      <c r="D2" s="53" t="s">
        <v>8</v>
      </c>
    </row>
    <row r="3" spans="1:4" x14ac:dyDescent="0.35">
      <c r="A3" s="75" t="s">
        <v>10</v>
      </c>
      <c r="B3" s="17" t="s">
        <v>11</v>
      </c>
      <c r="C3" s="17" t="s">
        <v>11</v>
      </c>
      <c r="D3" s="17" t="s">
        <v>12</v>
      </c>
    </row>
    <row r="4" spans="1:4" x14ac:dyDescent="0.35">
      <c r="A4" s="21">
        <v>44377</v>
      </c>
      <c r="B4" s="55">
        <v>0.14226241135434403</v>
      </c>
      <c r="C4" s="55">
        <v>0.04</v>
      </c>
      <c r="D4" s="56">
        <f>B4-C4</f>
        <v>0.10226241135434402</v>
      </c>
    </row>
    <row r="5" spans="1:4" x14ac:dyDescent="0.35">
      <c r="A5" s="21">
        <v>44742</v>
      </c>
      <c r="B5" s="55">
        <v>-3.5442452466474261E-3</v>
      </c>
      <c r="C5" s="55">
        <v>0.04</v>
      </c>
      <c r="D5" s="56">
        <f t="shared" ref="D5:D7" si="0">B5-C5</f>
        <v>-4.3544245246647427E-2</v>
      </c>
    </row>
    <row r="6" spans="1:4" x14ac:dyDescent="0.35">
      <c r="A6" s="21">
        <v>45107</v>
      </c>
      <c r="B6" s="55">
        <v>6.0754569108070644E-2</v>
      </c>
      <c r="C6" s="55">
        <v>6.2E-2</v>
      </c>
      <c r="D6" s="56">
        <f t="shared" si="0"/>
        <v>-1.2454308919293555E-3</v>
      </c>
    </row>
    <row r="7" spans="1:4" x14ac:dyDescent="0.35">
      <c r="A7" s="21">
        <v>45473</v>
      </c>
      <c r="B7" s="55">
        <v>5.8999999999999997E-2</v>
      </c>
      <c r="C7" s="55">
        <v>9.0310167756176618E-2</v>
      </c>
      <c r="D7" s="56">
        <f t="shared" si="0"/>
        <v>-3.1310167756176621E-2</v>
      </c>
    </row>
    <row r="8" spans="1:4" x14ac:dyDescent="0.35">
      <c r="A8" s="62"/>
      <c r="B8" s="57"/>
      <c r="C8" s="57"/>
      <c r="D8" s="58"/>
    </row>
    <row r="9" spans="1:4" x14ac:dyDescent="0.35">
      <c r="A9" s="62"/>
      <c r="B9" s="57"/>
      <c r="C9" s="57"/>
      <c r="D9" s="58"/>
    </row>
    <row r="10" spans="1:4" x14ac:dyDescent="0.35">
      <c r="A10" s="74" t="s">
        <v>46</v>
      </c>
      <c r="B10" s="31" t="s">
        <v>14</v>
      </c>
      <c r="C10" s="31" t="s">
        <v>14</v>
      </c>
      <c r="D10" s="31" t="s">
        <v>14</v>
      </c>
    </row>
    <row r="11" spans="1:4" x14ac:dyDescent="0.35">
      <c r="A11" s="32" t="s">
        <v>44</v>
      </c>
      <c r="B11" s="22" cm="1">
        <f t="array" ref="B11">(PRODUCT(1+B4:B7)^(1/4)-1)</f>
        <v>6.3368262485843818E-2</v>
      </c>
      <c r="C11" s="22" cm="1">
        <f t="array" ref="C11">(PRODUCT(1+C4:C7)^(1/4)-1)</f>
        <v>5.7877339606997147E-2</v>
      </c>
      <c r="D11" s="59">
        <f>B11-C11</f>
        <v>5.4909228788466713E-3</v>
      </c>
    </row>
    <row r="12" spans="1:4" x14ac:dyDescent="0.35">
      <c r="A12" s="61"/>
    </row>
    <row r="13" spans="1:4" x14ac:dyDescent="0.35">
      <c r="A13" s="78" t="s">
        <v>18</v>
      </c>
      <c r="B13" s="60" t="s">
        <v>32</v>
      </c>
      <c r="C13" s="63"/>
      <c r="D13" s="79"/>
    </row>
    <row r="14" spans="1:4" x14ac:dyDescent="0.35">
      <c r="A14" s="79"/>
      <c r="B14" s="63" t="s">
        <v>33</v>
      </c>
      <c r="C14" s="80"/>
      <c r="D14" s="79"/>
    </row>
    <row r="15" spans="1:4" x14ac:dyDescent="0.35">
      <c r="A15" s="79"/>
      <c r="B15" s="80" t="s">
        <v>19</v>
      </c>
      <c r="C15" s="79"/>
      <c r="D15" s="79"/>
    </row>
  </sheetData>
  <sheetProtection sheet="1" objects="1" scenario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BA920-9E1F-4860-AF13-D8561850ACAA}">
  <dimension ref="A2:D16"/>
  <sheetViews>
    <sheetView showGridLines="0" zoomScale="90" zoomScaleNormal="90" workbookViewId="0">
      <selection sqref="A1:E15"/>
    </sheetView>
  </sheetViews>
  <sheetFormatPr defaultRowHeight="16.5" x14ac:dyDescent="0.35"/>
  <cols>
    <col min="1" max="1" width="21.140625" style="61" bestFit="1" customWidth="1"/>
    <col min="2" max="2" width="16.28515625" style="14" bestFit="1" customWidth="1"/>
    <col min="3" max="3" width="19.5703125" style="14" customWidth="1"/>
    <col min="4" max="4" width="15" style="14" customWidth="1"/>
    <col min="5" max="16384" width="9.140625" style="14"/>
  </cols>
  <sheetData>
    <row r="2" spans="1:4" ht="52.5" customHeight="1" x14ac:dyDescent="0.35">
      <c r="B2" s="64" t="s">
        <v>34</v>
      </c>
      <c r="C2" s="64" t="s">
        <v>35</v>
      </c>
      <c r="D2" s="64" t="s">
        <v>8</v>
      </c>
    </row>
    <row r="3" spans="1:4" x14ac:dyDescent="0.35">
      <c r="A3" s="75" t="s">
        <v>10</v>
      </c>
      <c r="B3" s="17" t="s">
        <v>11</v>
      </c>
      <c r="C3" s="17" t="s">
        <v>11</v>
      </c>
      <c r="D3" s="17" t="s">
        <v>12</v>
      </c>
    </row>
    <row r="4" spans="1:4" x14ac:dyDescent="0.35">
      <c r="A4" s="21">
        <v>44377</v>
      </c>
      <c r="B4" s="55">
        <v>0.44719154715741505</v>
      </c>
      <c r="C4" s="55">
        <v>0.41144735502055862</v>
      </c>
      <c r="D4" s="56">
        <f>B4-C4</f>
        <v>3.5744192136856423E-2</v>
      </c>
    </row>
    <row r="5" spans="1:4" x14ac:dyDescent="0.35">
      <c r="A5" s="21">
        <v>44742</v>
      </c>
      <c r="B5" s="55">
        <v>0.17430551385294391</v>
      </c>
      <c r="C5" s="55">
        <v>0.14146283407014248</v>
      </c>
      <c r="D5" s="56">
        <f>B5-C5</f>
        <v>3.2842679782801421E-2</v>
      </c>
    </row>
    <row r="6" spans="1:4" x14ac:dyDescent="0.35">
      <c r="A6" s="21">
        <v>45107</v>
      </c>
      <c r="B6" s="55">
        <v>-7.4538000406164651E-3</v>
      </c>
      <c r="C6" s="55">
        <v>-8.5822793142578107E-3</v>
      </c>
      <c r="D6" s="56">
        <f>B6-C6</f>
        <v>1.1284792736413456E-3</v>
      </c>
    </row>
    <row r="7" spans="1:4" x14ac:dyDescent="0.35">
      <c r="A7" s="21">
        <v>45473</v>
      </c>
      <c r="B7" s="55">
        <v>6.2404882121307237E-2</v>
      </c>
      <c r="C7" s="55">
        <v>5.3151987683358611E-2</v>
      </c>
      <c r="D7" s="56">
        <f>B7-C7</f>
        <v>9.2528944379486264E-3</v>
      </c>
    </row>
    <row r="8" spans="1:4" x14ac:dyDescent="0.35">
      <c r="A8" s="62"/>
      <c r="B8" s="57"/>
      <c r="C8" s="57"/>
      <c r="D8" s="58"/>
    </row>
    <row r="10" spans="1:4" x14ac:dyDescent="0.35">
      <c r="A10" s="74" t="s">
        <v>46</v>
      </c>
      <c r="B10" s="31" t="s">
        <v>14</v>
      </c>
      <c r="C10" s="31" t="s">
        <v>14</v>
      </c>
      <c r="D10" s="31" t="s">
        <v>14</v>
      </c>
    </row>
    <row r="11" spans="1:4" x14ac:dyDescent="0.35">
      <c r="A11" s="32" t="s">
        <v>44</v>
      </c>
      <c r="B11" s="22" cm="1">
        <f t="array" ref="B11">(PRODUCT(1+B4:B7)^(1/4)-1)</f>
        <v>0.15700963753174002</v>
      </c>
      <c r="C11" s="22" cm="1">
        <f t="array" ref="C11">(PRODUCT(1+C4:C7)^(1/4)-1)</f>
        <v>0.13885529979505606</v>
      </c>
      <c r="D11" s="59">
        <f>B11-C11</f>
        <v>1.8154337736683956E-2</v>
      </c>
    </row>
    <row r="12" spans="1:4" x14ac:dyDescent="0.35">
      <c r="A12" s="67"/>
      <c r="B12" s="35"/>
      <c r="C12" s="35"/>
      <c r="D12" s="54"/>
    </row>
    <row r="13" spans="1:4" x14ac:dyDescent="0.35">
      <c r="A13" s="81" t="s">
        <v>36</v>
      </c>
      <c r="B13" s="66" t="s">
        <v>37</v>
      </c>
    </row>
    <row r="14" spans="1:4" x14ac:dyDescent="0.35">
      <c r="A14" s="68"/>
      <c r="B14" s="65" t="s">
        <v>38</v>
      </c>
    </row>
    <row r="15" spans="1:4" x14ac:dyDescent="0.35">
      <c r="A15" s="68"/>
      <c r="B15" s="65" t="s">
        <v>61</v>
      </c>
    </row>
    <row r="16" spans="1:4" x14ac:dyDescent="0.35">
      <c r="B16" s="82" t="s">
        <v>59</v>
      </c>
    </row>
  </sheetData>
  <sheetProtection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A8228-11A2-4B63-9C45-40E0ADCA95C5}">
  <dimension ref="A2:D15"/>
  <sheetViews>
    <sheetView showGridLines="0" tabSelected="1" zoomScale="90" zoomScaleNormal="90" workbookViewId="0">
      <selection activeCell="M6" sqref="M6"/>
    </sheetView>
  </sheetViews>
  <sheetFormatPr defaultRowHeight="16.5" x14ac:dyDescent="0.35"/>
  <cols>
    <col min="1" max="1" width="20.7109375" style="61" bestFit="1" customWidth="1"/>
    <col min="2" max="2" width="16.28515625" style="14" bestFit="1" customWidth="1"/>
    <col min="3" max="3" width="19.5703125" style="14" customWidth="1"/>
    <col min="4" max="4" width="14.42578125" style="14" customWidth="1"/>
    <col min="5" max="16384" width="9.140625" style="14"/>
  </cols>
  <sheetData>
    <row r="2" spans="1:4" ht="57.75" customHeight="1" x14ac:dyDescent="0.35">
      <c r="B2" s="69" t="s">
        <v>39</v>
      </c>
      <c r="C2" s="69" t="s">
        <v>40</v>
      </c>
      <c r="D2" s="69" t="s">
        <v>8</v>
      </c>
    </row>
    <row r="3" spans="1:4" x14ac:dyDescent="0.35">
      <c r="A3" s="75" t="s">
        <v>10</v>
      </c>
      <c r="B3" s="17" t="s">
        <v>11</v>
      </c>
      <c r="C3" s="17" t="s">
        <v>11</v>
      </c>
      <c r="D3" s="17" t="s">
        <v>12</v>
      </c>
    </row>
    <row r="4" spans="1:4" x14ac:dyDescent="0.35">
      <c r="A4" s="21">
        <v>44377</v>
      </c>
      <c r="B4" s="55">
        <v>0.32429905891445232</v>
      </c>
      <c r="C4" s="55">
        <v>7.9309081157443728E-2</v>
      </c>
      <c r="D4" s="56">
        <f>B4-C4</f>
        <v>0.24498997775700859</v>
      </c>
    </row>
    <row r="5" spans="1:4" x14ac:dyDescent="0.35">
      <c r="A5" s="21">
        <v>44742</v>
      </c>
      <c r="B5" s="55">
        <v>0.2060415747831339</v>
      </c>
      <c r="C5" s="55">
        <v>0.23138586228048608</v>
      </c>
      <c r="D5" s="56">
        <f>B5-C5</f>
        <v>-2.534428749735218E-2</v>
      </c>
    </row>
    <row r="6" spans="1:4" x14ac:dyDescent="0.35">
      <c r="A6" s="21">
        <v>45107</v>
      </c>
      <c r="B6" s="55">
        <v>-0.13714506314851715</v>
      </c>
      <c r="C6" s="55">
        <v>-0.12756048722033231</v>
      </c>
      <c r="D6" s="56">
        <f>B6-C6</f>
        <v>-9.5845759281848464E-3</v>
      </c>
    </row>
    <row r="7" spans="1:4" x14ac:dyDescent="0.35">
      <c r="A7" s="21">
        <v>45473</v>
      </c>
      <c r="B7" s="55">
        <v>4.3288960734704229E-3</v>
      </c>
      <c r="C7" s="55">
        <v>2.0175828658484551E-2</v>
      </c>
      <c r="D7" s="56">
        <f>B7-C7</f>
        <v>-1.5846932585014128E-2</v>
      </c>
    </row>
    <row r="8" spans="1:4" x14ac:dyDescent="0.35">
      <c r="A8" s="62"/>
      <c r="B8" s="57"/>
      <c r="C8" s="57"/>
      <c r="D8" s="58"/>
    </row>
    <row r="9" spans="1:4" x14ac:dyDescent="0.35">
      <c r="A9" s="74" t="s">
        <v>46</v>
      </c>
      <c r="B9" s="31" t="s">
        <v>14</v>
      </c>
      <c r="C9" s="31" t="s">
        <v>14</v>
      </c>
      <c r="D9" s="31" t="s">
        <v>14</v>
      </c>
    </row>
    <row r="10" spans="1:4" x14ac:dyDescent="0.35">
      <c r="A10" s="32" t="s">
        <v>44</v>
      </c>
      <c r="B10" s="22" cm="1">
        <f t="array" ref="B10">(PRODUCT(1+B4:B7)^(1/4)-1)</f>
        <v>8.4652256265725256E-2</v>
      </c>
      <c r="C10" s="22" cm="1">
        <f t="array" ref="C10">(PRODUCT(1+C4:C7)^(1/4)-1)</f>
        <v>4.2887801380709689E-2</v>
      </c>
      <c r="D10" s="59">
        <f>B10-C10</f>
        <v>4.1764454885015567E-2</v>
      </c>
    </row>
    <row r="12" spans="1:4" x14ac:dyDescent="0.35">
      <c r="A12" s="85" t="s">
        <v>36</v>
      </c>
      <c r="B12" s="84" t="s">
        <v>41</v>
      </c>
      <c r="C12" s="79"/>
    </row>
    <row r="13" spans="1:4" x14ac:dyDescent="0.35">
      <c r="A13" s="83"/>
      <c r="B13" s="79" t="s">
        <v>42</v>
      </c>
      <c r="C13" s="79"/>
    </row>
    <row r="14" spans="1:4" x14ac:dyDescent="0.35">
      <c r="A14" s="83"/>
      <c r="B14" s="65" t="s">
        <v>61</v>
      </c>
      <c r="C14" s="79"/>
    </row>
    <row r="15" spans="1:4" x14ac:dyDescent="0.35">
      <c r="A15" s="83"/>
      <c r="B15" s="82" t="s">
        <v>59</v>
      </c>
      <c r="C15" s="79"/>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9AC69746F027841A351C86A5156CE92" ma:contentTypeVersion="14" ma:contentTypeDescription="Create a new document." ma:contentTypeScope="" ma:versionID="db3a2e3376846083db8107beab354530">
  <xsd:schema xmlns:xsd="http://www.w3.org/2001/XMLSchema" xmlns:xs="http://www.w3.org/2001/XMLSchema" xmlns:p="http://schemas.microsoft.com/office/2006/metadata/properties" xmlns:ns2="3fb41d7e-f2df-4861-9380-d4f6929b3af9" xmlns:ns3="a3f169bc-59fe-488b-a8af-1a7c29679a0a" targetNamespace="http://schemas.microsoft.com/office/2006/metadata/properties" ma:root="true" ma:fieldsID="dbcbf0b59e04b4ed454bad10bb091e77" ns2:_="" ns3:_="">
    <xsd:import namespace="3fb41d7e-f2df-4861-9380-d4f6929b3af9"/>
    <xsd:import namespace="a3f169bc-59fe-488b-a8af-1a7c29679a0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b41d7e-f2df-4861-9380-d4f6929b3af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da518307-efbc-4070-9159-2d73c6495716}" ma:internalName="TaxCatchAll" ma:showField="CatchAllData" ma:web="3fb41d7e-f2df-4861-9380-d4f6929b3af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3f169bc-59fe-488b-a8af-1a7c29679a0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aa27f011-1a9c-4bbb-bffd-f61e666ec8a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fb41d7e-f2df-4861-9380-d4f6929b3af9" xsi:nil="true"/>
    <lcf76f155ced4ddcb4097134ff3c332f xmlns="a3f169bc-59fe-488b-a8af-1a7c29679a0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1A00125-AFA2-49F4-8D27-4158EB4E7D17}">
  <ds:schemaRefs>
    <ds:schemaRef ds:uri="http://schemas.microsoft.com/sharepoint/v3/contenttype/forms"/>
  </ds:schemaRefs>
</ds:datastoreItem>
</file>

<file path=customXml/itemProps2.xml><?xml version="1.0" encoding="utf-8"?>
<ds:datastoreItem xmlns:ds="http://schemas.openxmlformats.org/officeDocument/2006/customXml" ds:itemID="{0EC0A6D2-2CF3-4A6B-9076-5566A8C595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b41d7e-f2df-4861-9380-d4f6929b3af9"/>
    <ds:schemaRef ds:uri="a3f169bc-59fe-488b-a8af-1a7c29679a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3F9985-707F-4C52-AA83-8F7C1FC1BAC2}">
  <ds:schemaRefs>
    <ds:schemaRef ds:uri="3fb41d7e-f2df-4861-9380-d4f6929b3af9"/>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purl.org/dc/dcmitype/"/>
    <ds:schemaRef ds:uri="http://schemas.openxmlformats.org/package/2006/metadata/core-properties"/>
    <ds:schemaRef ds:uri="a3f169bc-59fe-488b-a8af-1a7c29679a0a"/>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Important Information</vt:lpstr>
      <vt:lpstr>NAV | Unit Value | Distribution</vt:lpstr>
      <vt:lpstr>CUEF pub equity returns</vt:lpstr>
      <vt:lpstr>CUEF returns</vt:lpstr>
      <vt:lpstr>Public Equity</vt:lpstr>
      <vt:lpstr>AR&amp;C</vt:lpstr>
      <vt:lpstr>Private Equity</vt:lpstr>
      <vt:lpstr>Real Assets</vt:lpstr>
      <vt:lpstr>_Hlk120526704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2023-12-04T16:28:31Z</dcterms:created>
  <dcterms:modified xsi:type="dcterms:W3CDTF">2024-10-30T15:56:32Z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preadsheetBuilder_1">
    <vt:lpwstr>eyIwIjoiSGlzdG9yeSIsIjEiOjAsIjIiOjEsIjMiOjEsIjQiOjEsIjUiOjEsIjYiOjEsIjciOjEsIjgiOjAsIjkiOjEsIjEwIjoxLCIxMSI6MCwiMTIiOjB9</vt:lpwstr>
  </property>
  <property fmtid="{D5CDD505-2E9C-101B-9397-08002B2CF9AE}" pid="3" name="SpreadsheetBuilder_2">
    <vt:lpwstr>eyIwIjoiSGlzdG9yeSIsIjEiOjAsIjIiOjEsIjMiOjEsIjQiOjEsIjUiOjEsIjYiOjEsIjciOjEsIjgiOjAsIjkiOjEsIjEwIjowLCIxMSI6MCwiMTIiOjB9</vt:lpwstr>
  </property>
  <property fmtid="{D5CDD505-2E9C-101B-9397-08002B2CF9AE}" pid="4" name="ContentTypeId">
    <vt:lpwstr>0x010100D9AC69746F027841A351C86A5156CE92</vt:lpwstr>
  </property>
  <property fmtid="{D5CDD505-2E9C-101B-9397-08002B2CF9AE}" pid="5" name="MediaServiceImageTags">
    <vt:lpwstr/>
  </property>
</Properties>
</file>