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filterPrivacy="1" hidePivotFieldList="1"/>
  <xr:revisionPtr revIDLastSave="0" documentId="13_ncr:1_{6C92CEF4-48BA-BD45-82B5-DABA93301D74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Balance Summary" sheetId="4" r:id="rId1"/>
    <sheet name="Budget Summary" sheetId="2" r:id="rId2"/>
    <sheet name="Annual Budget" sheetId="3" r:id="rId3"/>
    <sheet name="Data" sheetId="5" state="hidden" r:id="rId4"/>
  </sheets>
  <definedNames>
    <definedName name="Categorie_Elenco">Tabella_Elenco_Categorie[Categories]</definedName>
    <definedName name="Entrate_Effettive">'Balance Summary'!$H$16</definedName>
    <definedName name="Entrate_Previste">'Balance Summary'!$G$16</definedName>
    <definedName name="FiltroDati_Category">#N/A</definedName>
    <definedName name="_xlnm.Print_Titles" localSheetId="2">'Annual Budget'!$1:$4</definedName>
    <definedName name="Projected_Expenses">'Balance Summary'!$J$13</definedName>
    <definedName name="Projected_Incomes">'Balance Summary'!$G$16</definedName>
    <definedName name="Spese_Effettive">'Balance Summary'!$K$13</definedName>
    <definedName name="Spese_Previste">'Balance Summary'!$J$13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33" i="3"/>
  <c r="H27" i="3"/>
  <c r="F50" i="3"/>
  <c r="G50" i="3"/>
  <c r="J13" i="4"/>
  <c r="H7" i="4" s="1"/>
  <c r="H36" i="3"/>
  <c r="H5" i="3"/>
  <c r="H29" i="3"/>
  <c r="H31" i="3"/>
  <c r="H34" i="3"/>
  <c r="H37" i="3"/>
  <c r="H39" i="3"/>
  <c r="H41" i="3"/>
  <c r="H43" i="3"/>
  <c r="H45" i="3"/>
  <c r="H47" i="3"/>
  <c r="H49" i="3"/>
  <c r="H30" i="3"/>
  <c r="H32" i="3"/>
  <c r="H35" i="3"/>
  <c r="H38" i="3"/>
  <c r="H40" i="3"/>
  <c r="H42" i="3"/>
  <c r="H44" i="3"/>
  <c r="H46" i="3"/>
  <c r="H48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H50" i="3" l="1"/>
  <c r="K13" i="4"/>
  <c r="H16" i="4" l="1"/>
  <c r="G16" i="4"/>
</calcChain>
</file>

<file path=xl/sharedStrings.xml><?xml version="1.0" encoding="utf-8"?>
<sst xmlns="http://schemas.openxmlformats.org/spreadsheetml/2006/main" count="240" uniqueCount="101">
  <si>
    <t xml:space="preserve"> </t>
  </si>
  <si>
    <t>Categories</t>
  </si>
  <si>
    <t>Marketing</t>
  </si>
  <si>
    <t>Sales</t>
  </si>
  <si>
    <t>R&amp;D</t>
  </si>
  <si>
    <t>External Hires</t>
  </si>
  <si>
    <t>Side Projects</t>
  </si>
  <si>
    <t>General Expenses</t>
  </si>
  <si>
    <t>DATA</t>
  </si>
  <si>
    <t>Budget</t>
  </si>
  <si>
    <t>Category</t>
  </si>
  <si>
    <t>Activity/Item</t>
  </si>
  <si>
    <t>Real Cost</t>
  </si>
  <si>
    <t>Δ</t>
  </si>
  <si>
    <t>Details</t>
  </si>
  <si>
    <t>Event Stand</t>
  </si>
  <si>
    <t>Event Tickets</t>
  </si>
  <si>
    <t>Stand Setup</t>
  </si>
  <si>
    <t>Gadget &amp; Materials for Events</t>
  </si>
  <si>
    <t>Travel Expenses for Events</t>
  </si>
  <si>
    <t>Sponsorship</t>
  </si>
  <si>
    <t>1 Event/Month - 2 Team Members</t>
  </si>
  <si>
    <t>1 Event/Month</t>
  </si>
  <si>
    <t>Hydrogen Tank</t>
  </si>
  <si>
    <t>8% of Annual Turnover</t>
  </si>
  <si>
    <t>Sales Costs</t>
  </si>
  <si>
    <t>Compressors</t>
  </si>
  <si>
    <t>Propellers</t>
  </si>
  <si>
    <t>Probes</t>
  </si>
  <si>
    <t>Lidar</t>
  </si>
  <si>
    <t>OBCs</t>
  </si>
  <si>
    <t>Dampers &amp; Assembly</t>
  </si>
  <si>
    <t>Filament</t>
  </si>
  <si>
    <t>Baloon</t>
  </si>
  <si>
    <t>Parachutes</t>
  </si>
  <si>
    <t>Recovery</t>
  </si>
  <si>
    <t>Various Components N.Y.K.</t>
  </si>
  <si>
    <t>~35 Commercial Launches/Year</t>
  </si>
  <si>
    <t>Recovery B.T.L. &amp; S.T.L.</t>
  </si>
  <si>
    <t>Hydrogen Tank B.T.L. &amp; S.T.L.</t>
  </si>
  <si>
    <t>Contingency for non-recoverable</t>
  </si>
  <si>
    <t>~25 S.T.L. &amp; 15 B.T.L. /Year</t>
  </si>
  <si>
    <t>Aeronautics Engineer</t>
  </si>
  <si>
    <t>Electrical Engineer</t>
  </si>
  <si>
    <t>Mechanical Engineer</t>
  </si>
  <si>
    <t>AI Developer</t>
  </si>
  <si>
    <t>Embedded Software Engineer</t>
  </si>
  <si>
    <t>Baloon Manufacturer</t>
  </si>
  <si>
    <t>HR</t>
  </si>
  <si>
    <t>Courtney/David</t>
  </si>
  <si>
    <t>Various Businness Devs</t>
  </si>
  <si>
    <t>Tender Specialist</t>
  </si>
  <si>
    <t>8 Months Payment</t>
  </si>
  <si>
    <t>Generic per Year</t>
  </si>
  <si>
    <t>Da Vinci Caelum</t>
  </si>
  <si>
    <t>40 Kit Boxes</t>
  </si>
  <si>
    <t>Initialization Denmark Projects</t>
  </si>
  <si>
    <t>Denmark</t>
  </si>
  <si>
    <t>Personnel Training</t>
  </si>
  <si>
    <t>Safety &amp; Security</t>
  </si>
  <si>
    <t>General Purpose</t>
  </si>
  <si>
    <t>Future Staff Salaries</t>
  </si>
  <si>
    <t>Staff</t>
  </si>
  <si>
    <t>RAL 30k</t>
  </si>
  <si>
    <t>RAL 20k</t>
  </si>
  <si>
    <t>RAL 25k - 8 Team Members</t>
  </si>
  <si>
    <t>+50% Increase for 2024</t>
  </si>
  <si>
    <t>Expected Salary Increases</t>
  </si>
  <si>
    <t>Office Rental Como</t>
  </si>
  <si>
    <t>Office Rental Rome</t>
  </si>
  <si>
    <t>Office Bills Como</t>
  </si>
  <si>
    <t>Office Bills Rome</t>
  </si>
  <si>
    <t>Rent</t>
  </si>
  <si>
    <t>Bills</t>
  </si>
  <si>
    <t>Totals</t>
  </si>
  <si>
    <t>ESA InCubed</t>
  </si>
  <si>
    <t>Expenses</t>
  </si>
  <si>
    <t>Budget Cash</t>
  </si>
  <si>
    <t>Costs</t>
  </si>
  <si>
    <t>Delta Δ</t>
  </si>
  <si>
    <t>BUDGET SUMMARY</t>
  </si>
  <si>
    <t>Total</t>
  </si>
  <si>
    <t>Delta</t>
  </si>
  <si>
    <t>Projected</t>
  </si>
  <si>
    <t>Actual</t>
  </si>
  <si>
    <t>Breakdown of actual expenses</t>
  </si>
  <si>
    <t>BALANCE SUMMARY</t>
  </si>
  <si>
    <t>Communication Manager</t>
  </si>
  <si>
    <t>RAL 22k</t>
  </si>
  <si>
    <t>Utilities, Equipment, Machinery &amp; Furniture</t>
  </si>
  <si>
    <t>ANNUAL BUDGET - 18 MONTHS PLAN</t>
  </si>
  <si>
    <t>Data Manager</t>
  </si>
  <si>
    <t>Multispectral Camera</t>
  </si>
  <si>
    <t>Camera Payloads</t>
  </si>
  <si>
    <t>Projected Revenues</t>
  </si>
  <si>
    <t>Balance (after Seed Investment Round)</t>
  </si>
  <si>
    <t>Seed Investment Round</t>
  </si>
  <si>
    <t>EIC Horizon</t>
  </si>
  <si>
    <t>Total funds</t>
  </si>
  <si>
    <t>2024 Possible Funds</t>
  </si>
  <si>
    <t>Projected Balance after Seed Investment Round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</si>
</sst>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164" formatCode="&quot;$&quot;#,##0_);[Red]\(&quot;$&quot;#,##0\)"/>
    <numFmt numFmtId="165" formatCode="&quot;€&quot;\ #,##0;[Red]\-&quot;€&quot;\ #,##0"/>
    <numFmt numFmtId="166" formatCode="&quot;$&quot;#,##0"/>
    <numFmt numFmtId="167" formatCode="&quot;€&quot;\ #,##0"/>
    <numFmt numFmtId="168" formatCode="_-* #,##0.00\ [$€-410]_-;\-* #,##0.00\ [$€-410]_-;_-* &quot;-&quot;??\ [$€-410]_-;_-@_-"/>
  </numFmts>
  <fonts count="19">
    <font>
      <sz val="11"/>
      <color theme="1"/>
      <name val="Malgun Gothic"/>
      <family val="2"/>
      <scheme val="minor"/>
    </font>
    <font>
      <sz val="14"/>
      <color theme="1"/>
      <name val="Malgun Gothic"/>
      <family val="2"/>
      <scheme val="minor"/>
    </font>
    <font>
      <sz val="28"/>
      <color theme="1"/>
      <name val="Malgun Gothic"/>
      <family val="2"/>
      <scheme val="minor"/>
    </font>
    <font>
      <sz val="28"/>
      <color theme="4" tint="-0.499984740745262"/>
      <name val="Malgun Gothic"/>
      <family val="2"/>
      <scheme val="minor"/>
    </font>
    <font>
      <sz val="11"/>
      <color theme="1"/>
      <name val="Malgun Gothic"/>
      <family val="2"/>
      <scheme val="minor"/>
    </font>
    <font>
      <sz val="12"/>
      <color theme="0"/>
      <name val="Inter ExtraLight"/>
    </font>
    <font>
      <sz val="14"/>
      <color theme="1"/>
      <name val="Inter ExtraLight"/>
    </font>
    <font>
      <sz val="9"/>
      <color theme="0"/>
      <name val="Inter ExtraLight"/>
    </font>
    <font>
      <sz val="11"/>
      <color theme="1"/>
      <name val="Inter ExtraLight"/>
    </font>
    <font>
      <b/>
      <sz val="12"/>
      <color theme="0"/>
      <name val="Inter ExtraLight"/>
    </font>
    <font>
      <sz val="11"/>
      <color theme="0"/>
      <name val="Inter ExtraLight"/>
    </font>
    <font>
      <sz val="14"/>
      <color theme="0"/>
      <name val="Inter ExtraLight Italic"/>
    </font>
    <font>
      <sz val="28"/>
      <color theme="0"/>
      <name val="Raleway Medium"/>
    </font>
    <font>
      <sz val="12"/>
      <color theme="1" tint="0.249977111117893"/>
      <name val="Inter ExtraLight"/>
    </font>
    <font>
      <sz val="12"/>
      <color theme="1"/>
      <name val="Inter ExtraLight"/>
    </font>
    <font>
      <sz val="12"/>
      <color theme="4" tint="-0.249977111117893"/>
      <name val="Inter ExtraLight"/>
    </font>
    <font>
      <sz val="12"/>
      <name val="Inter ExtraLight"/>
    </font>
    <font>
      <sz val="12"/>
      <color theme="0"/>
      <name val="Inter ExtraLight Italic"/>
    </font>
    <font>
      <sz val="12"/>
      <color theme="0"/>
      <name val="Raleway Medium"/>
    </font>
  </fonts>
  <fills count="7">
    <fill>
      <patternFill patternType="none"/>
    </fill>
    <fill>
      <patternFill patternType="gray125"/>
    </fill>
    <fill>
      <patternFill patternType="solid">
        <fgColor rgb="FF17184C"/>
        <bgColor indexed="64"/>
      </patternFill>
    </fill>
    <fill>
      <patternFill patternType="solid">
        <fgColor rgb="FF12172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7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/>
      <bottom/>
      <diagonal/>
    </border>
    <border>
      <left/>
      <right/>
      <top/>
      <bottom style="double">
        <color theme="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167" fontId="5" fillId="2" borderId="0" xfId="0" applyNumberFormat="1" applyFont="1" applyFill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6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164" fontId="5" fillId="2" borderId="0" xfId="0" applyNumberFormat="1" applyFont="1" applyFill="1" applyAlignment="1">
      <alignment horizontal="left" vertical="center" indent="2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6" fontId="10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7" fontId="5" fillId="2" borderId="1" xfId="0" applyNumberFormat="1" applyFont="1" applyFill="1" applyBorder="1" applyAlignment="1">
      <alignment horizontal="left" vertical="center" indent="2"/>
    </xf>
    <xf numFmtId="0" fontId="7" fillId="2" borderId="1" xfId="0" applyFont="1" applyFill="1" applyBorder="1" applyAlignment="1">
      <alignment horizontal="left" vertical="center" indent="2"/>
    </xf>
    <xf numFmtId="0" fontId="5" fillId="2" borderId="1" xfId="0" applyFont="1" applyFill="1" applyBorder="1" applyAlignment="1">
      <alignment horizontal="left" vertical="center" indent="2"/>
    </xf>
    <xf numFmtId="165" fontId="5" fillId="2" borderId="1" xfId="0" applyNumberFormat="1" applyFont="1" applyFill="1" applyBorder="1" applyAlignment="1">
      <alignment horizontal="left" vertical="center" indent="2"/>
    </xf>
    <xf numFmtId="44" fontId="5" fillId="2" borderId="0" xfId="1" applyFont="1" applyFill="1" applyBorder="1" applyAlignment="1">
      <alignment horizontal="left" vertical="center" indent="2"/>
    </xf>
    <xf numFmtId="44" fontId="5" fillId="2" borderId="1" xfId="1" applyFont="1" applyFill="1" applyBorder="1" applyAlignment="1">
      <alignment horizontal="left" vertical="center" indent="2"/>
    </xf>
    <xf numFmtId="44" fontId="9" fillId="2" borderId="1" xfId="1" applyFont="1" applyFill="1" applyBorder="1" applyAlignment="1">
      <alignment horizontal="left" vertical="center" indent="2"/>
    </xf>
    <xf numFmtId="0" fontId="11" fillId="2" borderId="0" xfId="0" applyFont="1" applyFill="1" applyAlignment="1">
      <alignment vertical="center"/>
    </xf>
    <xf numFmtId="0" fontId="11" fillId="2" borderId="2" xfId="0" applyFont="1" applyFill="1" applyBorder="1" applyAlignment="1">
      <alignment vertical="center"/>
    </xf>
    <xf numFmtId="167" fontId="5" fillId="2" borderId="2" xfId="0" applyNumberFormat="1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2"/>
    </xf>
    <xf numFmtId="0" fontId="12" fillId="2" borderId="2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indent="2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165" fontId="17" fillId="3" borderId="0" xfId="0" applyNumberFormat="1" applyFont="1" applyFill="1" applyAlignment="1">
      <alignment horizontal="left" vertical="center"/>
    </xf>
    <xf numFmtId="165" fontId="17" fillId="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indent="1"/>
    </xf>
    <xf numFmtId="168" fontId="5" fillId="2" borderId="0" xfId="0" applyNumberFormat="1" applyFont="1" applyFill="1" applyAlignment="1">
      <alignment horizontal="left" vertical="center" indent="1"/>
    </xf>
    <xf numFmtId="0" fontId="14" fillId="2" borderId="2" xfId="0" applyFont="1" applyFill="1" applyBorder="1"/>
    <xf numFmtId="0" fontId="18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indent="1"/>
    </xf>
    <xf numFmtId="44" fontId="5" fillId="2" borderId="0" xfId="0" applyNumberFormat="1" applyFont="1" applyFill="1"/>
    <xf numFmtId="0" fontId="5" fillId="3" borderId="0" xfId="0" applyFont="1" applyFill="1" applyAlignment="1">
      <alignment horizontal="left"/>
    </xf>
    <xf numFmtId="44" fontId="5" fillId="3" borderId="0" xfId="0" applyNumberFormat="1" applyFont="1" applyFill="1"/>
    <xf numFmtId="0" fontId="17" fillId="3" borderId="0" xfId="0" applyFont="1" applyFill="1" applyAlignment="1">
      <alignment horizontal="left"/>
    </xf>
    <xf numFmtId="44" fontId="17" fillId="3" borderId="0" xfId="0" applyNumberFormat="1" applyFont="1" applyFill="1"/>
    <xf numFmtId="0" fontId="17" fillId="3" borderId="0" xfId="0" applyFont="1" applyFill="1"/>
    <xf numFmtId="0" fontId="17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6" fontId="0" fillId="2" borderId="0" xfId="0" applyNumberForma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7" fillId="3" borderId="0" xfId="0" applyFont="1" applyFill="1" applyAlignment="1">
      <alignment horizontal="left" vertical="center" indent="1"/>
    </xf>
    <xf numFmtId="168" fontId="17" fillId="3" borderId="0" xfId="0" applyNumberFormat="1" applyFont="1" applyFill="1" applyAlignment="1">
      <alignment horizontal="left" vertical="center" indent="1"/>
    </xf>
    <xf numFmtId="0" fontId="12" fillId="2" borderId="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5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164" fontId="5" fillId="2" borderId="2" xfId="0" applyNumberFormat="1" applyFont="1" applyFill="1" applyBorder="1" applyAlignment="1">
      <alignment horizontal="left" vertical="center" indent="2"/>
    </xf>
    <xf numFmtId="44" fontId="5" fillId="2" borderId="0" xfId="0" applyNumberFormat="1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 indent="2"/>
    </xf>
    <xf numFmtId="0" fontId="12" fillId="2" borderId="4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 indent="2"/>
    </xf>
    <xf numFmtId="44" fontId="5" fillId="5" borderId="1" xfId="1" applyFont="1" applyFill="1" applyBorder="1" applyAlignment="1">
      <alignment horizontal="left" vertical="center" indent="2"/>
    </xf>
    <xf numFmtId="0" fontId="5" fillId="6" borderId="0" xfId="0" applyFont="1" applyFill="1" applyAlignment="1">
      <alignment horizontal="left" vertical="center" indent="2"/>
    </xf>
    <xf numFmtId="44" fontId="5" fillId="6" borderId="0" xfId="1" applyFont="1" applyFill="1" applyBorder="1" applyAlignment="1">
      <alignment horizontal="left" vertical="center" indent="2"/>
    </xf>
    <xf numFmtId="0" fontId="5" fillId="6" borderId="1" xfId="0" applyFont="1" applyFill="1" applyBorder="1" applyAlignment="1">
      <alignment horizontal="left" vertical="center" indent="2"/>
    </xf>
    <xf numFmtId="44" fontId="5" fillId="6" borderId="1" xfId="1" applyFont="1" applyFill="1" applyBorder="1" applyAlignment="1">
      <alignment horizontal="left" vertical="center" indent="2"/>
    </xf>
  </cellXfs>
  <cellStyles count="2">
    <cellStyle name="Currency" xfId="1" builtinId="4"/>
    <cellStyle name="Normal" xfId="0" builtinId="0" customBuiltin="1"/>
  </cellStyles>
  <dxfs count="184">
    <dxf>
      <font>
        <b/>
        <i val="0"/>
        <color theme="8" tint="-0.24994659260841701"/>
      </font>
    </dxf>
    <dxf>
      <font>
        <color rgb="FF9C0006"/>
      </font>
    </dxf>
    <dxf>
      <font>
        <b/>
        <i val="0"/>
        <color theme="8" tint="-0.24994659260841701"/>
      </font>
    </dxf>
    <dxf>
      <font>
        <color rgb="FF9C0006"/>
      </font>
    </dxf>
    <dxf>
      <font>
        <b/>
        <i val="0"/>
        <color theme="8" tint="-0.24994659260841701"/>
      </font>
    </dxf>
    <dxf>
      <font>
        <color rgb="FF9C0006"/>
      </font>
    </dxf>
    <dxf>
      <font>
        <color rgb="FF9C0006"/>
      </font>
    </dxf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"/>
        <scheme val="none"/>
      </font>
      <fill>
        <patternFill patternType="none">
          <fgColor indexed="64"/>
          <bgColor rgb="FF17184C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"/>
        <scheme val="none"/>
      </font>
      <fill>
        <patternFill patternType="none">
          <fgColor indexed="64"/>
          <bgColor rgb="FF17184C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 Italic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</dxf>
    <dxf>
      <font>
        <name val="Inter ExtraLight Italic"/>
      </font>
    </dxf>
    <dxf>
      <font>
        <name val="Inter ExtraLight Italic"/>
      </font>
    </dxf>
    <dxf>
      <font>
        <name val="Inter ExtraLight Italic"/>
      </font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numFmt numFmtId="34" formatCode="_-* #,##0.00\ &quot;€&quot;_-;\-* #,##0.00\ &quot;€&quot;_-;_-* &quot;-&quot;??\ &quot;€&quot;_-;_-@_-"/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7184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 Italic"/>
        <scheme val="none"/>
      </font>
      <numFmt numFmtId="168" formatCode="_-* #,##0.00\ [$€-410]_-;\-* #,##0.00\ [$€-410]_-;_-* &quot;-&quot;??\ [$€-410]_-;_-@_-"/>
      <fill>
        <patternFill patternType="solid">
          <fgColor indexed="64"/>
          <bgColor rgb="FF121729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"/>
        <scheme val="none"/>
      </font>
      <numFmt numFmtId="168" formatCode="_-* #,##0.00\ [$€-410]_-;\-* #,##0.00\ [$€-410]_-;_-* &quot;-&quot;??\ [$€-410]_-;_-@_-"/>
      <fill>
        <patternFill patternType="solid">
          <fgColor indexed="64"/>
          <bgColor rgb="FF17184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 Italic"/>
        <scheme val="none"/>
      </font>
      <numFmt numFmtId="168" formatCode="_-* #,##0.00\ [$€-410]_-;\-* #,##0.00\ [$€-410]_-;_-* &quot;-&quot;??\ [$€-410]_-;_-@_-"/>
      <fill>
        <patternFill patternType="solid">
          <fgColor indexed="64"/>
          <bgColor rgb="FF121729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"/>
        <scheme val="none"/>
      </font>
      <numFmt numFmtId="168" formatCode="_-* #,##0.00\ [$€-410]_-;\-* #,##0.00\ [$€-410]_-;_-* &quot;-&quot;??\ [$€-410]_-;_-@_-"/>
      <fill>
        <patternFill patternType="solid">
          <fgColor indexed="64"/>
          <bgColor rgb="FF17184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 Italic"/>
        <scheme val="none"/>
      </font>
      <numFmt numFmtId="168" formatCode="_-* #,##0.00\ [$€-410]_-;\-* #,##0.00\ [$€-410]_-;_-* &quot;-&quot;??\ [$€-410]_-;_-@_-"/>
      <fill>
        <patternFill patternType="solid">
          <fgColor indexed="64"/>
          <bgColor rgb="FF121729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"/>
        <scheme val="none"/>
      </font>
      <numFmt numFmtId="168" formatCode="_-* #,##0.00\ [$€-410]_-;\-* #,##0.00\ [$€-410]_-;_-* &quot;-&quot;??\ [$€-410]_-;_-@_-"/>
      <fill>
        <patternFill patternType="solid">
          <fgColor indexed="64"/>
          <bgColor rgb="FF17184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 Italic"/>
        <scheme val="none"/>
      </font>
      <numFmt numFmtId="0" formatCode="General"/>
      <fill>
        <patternFill patternType="solid">
          <fgColor indexed="64"/>
          <bgColor rgb="FF121729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"/>
        <scheme val="none"/>
      </font>
      <numFmt numFmtId="0" formatCode="General"/>
      <fill>
        <patternFill patternType="solid">
          <fgColor indexed="64"/>
          <bgColor rgb="FF17184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 Italic"/>
        <scheme val="none"/>
      </font>
      <numFmt numFmtId="0" formatCode="General"/>
      <fill>
        <patternFill patternType="solid">
          <fgColor indexed="64"/>
          <bgColor rgb="FF121729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"/>
        <scheme val="none"/>
      </font>
      <numFmt numFmtId="0" formatCode="General"/>
      <fill>
        <patternFill patternType="solid">
          <fgColor indexed="64"/>
          <bgColor rgb="FF17184C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 Italic"/>
        <scheme val="none"/>
      </font>
      <numFmt numFmtId="0" formatCode="General"/>
      <fill>
        <patternFill patternType="solid">
          <fgColor indexed="64"/>
          <bgColor rgb="FF121729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"/>
        <scheme val="none"/>
      </font>
      <numFmt numFmtId="0" formatCode="General"/>
      <fill>
        <patternFill patternType="solid">
          <fgColor indexed="64"/>
          <bgColor rgb="FF17184C"/>
        </patternFill>
      </fill>
      <alignment horizontal="left" vertical="center" textRotation="0" wrapText="0" indent="1" justifyLastLine="0" shrinkToFit="0" readingOrder="0"/>
    </dxf>
    <dxf>
      <border>
        <top style="mediumDashDot">
          <color rgb="FF0070C0"/>
        </top>
      </border>
    </dxf>
    <dxf>
      <font>
        <b val="0"/>
        <strike val="0"/>
        <outline val="0"/>
        <shadow val="0"/>
        <u val="none"/>
        <vertAlign val="baseline"/>
        <sz val="12"/>
        <color theme="0"/>
        <name val="Inter ExtraLight Italic"/>
        <scheme val="none"/>
      </font>
      <fill>
        <patternFill patternType="solid">
          <fgColor indexed="64"/>
          <bgColor rgb="FF1217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"/>
        <scheme val="none"/>
      </font>
      <fill>
        <patternFill patternType="solid">
          <fgColor indexed="64"/>
          <bgColor rgb="FF17184C"/>
        </patternFill>
      </fill>
      <alignment horizontal="left" vertical="center" textRotation="0" wrapText="0" indent="1" justifyLastLine="0" shrinkToFit="0" readingOrder="0"/>
    </dxf>
    <dxf>
      <border>
        <bottom style="mediumDashDot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Inter ExtraLight Italic"/>
        <scheme val="none"/>
      </font>
      <fill>
        <patternFill patternType="solid">
          <fgColor indexed="64"/>
          <bgColor rgb="FF121729"/>
        </patternFill>
      </fill>
      <alignment horizontal="center" vertical="center" textRotation="0" wrapText="0" indent="0" justifyLastLine="0" shrinkToFit="0" readingOrder="0"/>
    </dxf>
    <dxf>
      <font>
        <sz val="12"/>
      </font>
    </dxf>
    <dxf>
      <font>
        <sz val="12"/>
      </font>
    </dxf>
    <dxf>
      <font>
        <b val="0"/>
      </font>
    </dxf>
    <dxf>
      <font>
        <b val="0"/>
      </font>
    </dxf>
    <dxf>
      <fill>
        <patternFill>
          <bgColor rgb="FF121729"/>
        </patternFill>
      </fill>
    </dxf>
    <dxf>
      <fill>
        <patternFill>
          <bgColor rgb="FF121729"/>
        </patternFill>
      </fill>
    </dxf>
    <dxf>
      <fill>
        <patternFill>
          <bgColor rgb="FF121729"/>
        </patternFill>
      </fill>
    </dxf>
    <dxf>
      <fill>
        <patternFill>
          <bgColor rgb="FF121729"/>
        </patternFill>
      </fill>
    </dxf>
    <dxf>
      <fill>
        <patternFill>
          <bgColor rgb="FF121729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ill>
        <patternFill>
          <bgColor rgb="FF17184C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7184C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fill>
        <patternFill patternType="solid">
          <bgColor rgb="FF121729"/>
        </patternFill>
      </fill>
    </dxf>
    <dxf>
      <alignment horizontal="center"/>
    </dxf>
    <dxf>
      <alignment vertical="center"/>
    </dxf>
    <dxf>
      <numFmt numFmtId="0" formatCode="General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ont>
        <name val="Inter ExtraLight Italic"/>
      </font>
    </dxf>
    <dxf>
      <font>
        <name val="Inter ExtraLight Italic"/>
      </font>
    </dxf>
    <dxf>
      <font>
        <name val="Inter ExtraLight Italic"/>
      </font>
    </dxf>
    <dxf>
      <font>
        <name val="Inter ExtraLight Italic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ont>
        <name val="Inter ExtraLight"/>
        <scheme val="none"/>
      </font>
    </dxf>
    <dxf>
      <fill>
        <patternFill>
          <bgColor theme="5" tint="-9.9948118533890809E-2"/>
        </patternFill>
      </fill>
    </dxf>
    <dxf>
      <font>
        <sz val="8"/>
        <color theme="1" tint="0.24994659260841701"/>
        <name val="Malgun Gothic"/>
        <scheme val="minor"/>
      </font>
      <fill>
        <patternFill>
          <bgColor theme="5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sz val="9"/>
        <color theme="4" tint="-0.499984740745262"/>
        <name val="Franklin Gothic Demi"/>
        <family val="2"/>
        <scheme val="major"/>
      </font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lor theme="0"/>
      </font>
      <fill>
        <patternFill>
          <bgColor rgb="FF17184C"/>
        </patternFill>
      </fill>
    </dxf>
    <dxf>
      <font>
        <b/>
        <i val="0"/>
        <sz val="12"/>
        <color theme="0"/>
        <name val="Raleway ExtraLight"/>
        <scheme val="none"/>
      </font>
    </dxf>
    <dxf>
      <font>
        <b val="0"/>
        <i val="0"/>
        <strike val="0"/>
        <sz val="12"/>
        <color theme="0"/>
        <name val="Inter ExtraLight"/>
        <scheme val="none"/>
      </font>
      <fill>
        <patternFill patternType="solid">
          <fgColor rgb="FF121729"/>
          <bgColor rgb="FF121729"/>
        </patternFill>
      </fill>
    </dxf>
    <dxf>
      <fill>
        <patternFill>
          <bgColor theme="5" tint="-9.9948118533890809E-2"/>
        </patternFill>
      </fill>
      <border>
        <left/>
        <right/>
        <top/>
        <bottom/>
        <vertical/>
        <horizontal/>
      </border>
    </dxf>
    <dxf>
      <font>
        <b/>
        <i val="0"/>
      </font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5" tint="-0.24994659260841701"/>
        </horizontal>
      </border>
    </dxf>
  </dxfs>
  <tableStyles count="7" defaultTableStyle="Stile tabella 1" defaultPivotStyle="PivotStyleLight16">
    <tableStyle name="Nuovo stile pivot" table="0" count="2" xr9:uid="{2995BBE0-AD18-45EE-9F22-34F86749A2C9}">
      <tableStyleElement type="wholeTable" dxfId="183"/>
      <tableStyleElement type="headerRow" dxfId="182"/>
    </tableStyle>
    <tableStyle name="Sfondo" pivot="0" count="1" xr9:uid="{BA74C6A7-FCC3-4B8B-B5E4-06360F6D4727}">
      <tableStyleElement type="wholeTable" dxfId="181"/>
    </tableStyle>
    <tableStyle name="Stile filtro dati 1" pivot="0" table="0" count="2" xr9:uid="{FAFF5E34-6F07-4CDA-8B75-3233F60FAFBB}">
      <tableStyleElement type="wholeTable" dxfId="180"/>
      <tableStyleElement type="headerRow" dxfId="179"/>
    </tableStyle>
    <tableStyle name="Stile tabella 1" pivot="0" count="1" xr9:uid="{8F8772B9-5F77-4CD4-8872-8025DA309D89}">
      <tableStyleElement type="wholeTable" dxfId="178"/>
    </tableStyle>
    <tableStyle name="Stile tabella pivot 1" table="0" count="1" xr9:uid="{8250D4A5-FFC2-40E5-8BA3-6B9F12EA90D7}">
      <tableStyleElement type="wholeTable" dxfId="177"/>
    </tableStyle>
    <tableStyle name="StileFiltroDatiPersonalizzato1" pivot="0" table="0" count="10" xr9:uid="{9D07954A-93EA-4749-B95D-39EC0F322375}">
      <tableStyleElement type="wholeTable" dxfId="176"/>
      <tableStyleElement type="headerRow" dxfId="175"/>
    </tableStyle>
    <tableStyle name="TabellaStileLight13 2" pivot="0" count="1" xr9:uid="{3E87AFAB-C59F-4DC2-A63E-5C1642F3A4CF}">
      <tableStyleElement type="wholeTable" dxfId="174"/>
    </tableStyle>
  </tableStyles>
  <colors>
    <mruColors>
      <color rgb="FFFF9700"/>
      <color rgb="FF17184C"/>
      <color rgb="FF121729"/>
      <color rgb="FF28298F"/>
      <color rgb="FF1F4F83"/>
      <color rgb="FFCCECFF"/>
      <color rgb="FF819BFB"/>
      <color rgb="FF663300"/>
      <color rgb="FF3E2E00"/>
      <color rgb="FF543E00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patternFill patternType="solid">
              <fgColor auto="1"/>
              <bgColor theme="9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4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  <name val="Malgun Gothic"/>
            <family val="2"/>
            <scheme val="minor"/>
          </font>
          <fill>
            <patternFill patternType="solid">
              <fgColor auto="1"/>
              <bgColor theme="9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theme="9" tint="0.3999450666829432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499984740745262"/>
            <name val="Malgun Gothic"/>
            <family val="2"/>
            <scheme val="minor"/>
          </font>
          <fill>
            <patternFill patternType="solid">
              <fgColor theme="9" tint="0.59996337778862885"/>
              <bgColor theme="9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9" tint="-0.499984740745262"/>
            <name val="Malgun Gothic"/>
            <scheme val="minor"/>
          </font>
          <fill>
            <patternFill patternType="solid">
              <fgColor theme="9" tint="0.59996337778862885"/>
              <bgColor theme="9" tint="0.7999816888943144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 tint="0.24994659260841701"/>
            <name val="Malgun Gothic"/>
            <family val="2"/>
            <scheme val="minor"/>
          </font>
          <fill>
            <patternFill patternType="solid">
              <fgColor rgb="FFFFFFFF"/>
              <bgColor theme="6" tint="0.79998168889431442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theme="1" tint="0.24994659260841701"/>
            <name val="Malgun Gothic"/>
            <family val="2"/>
            <scheme val="minor"/>
          </font>
          <fill>
            <patternFill patternType="solid">
              <fgColor rgb="FFFFFFFF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tile filtro dati 1">
        <x14:slicerStyle name="Stile filtro dati 1"/>
        <x14:slicerStyle name="StileFiltroDatiPersonalizzato1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[2024 Budgeting - 18 Months - Involve Space .xlsx]Data!Tabella pivot1</c:name>
    <c:fmtId val="0"/>
  </c:pivotSource>
  <c:chart>
    <c:autoTitleDeleted val="1"/>
    <c:pivotFmts>
      <c:pivotFmt>
        <c:idx val="0"/>
      </c:pivotFmt>
      <c:pivotFmt>
        <c:idx val="1"/>
      </c:pivotFmt>
      <c:pivotFmt>
        <c:idx val="2"/>
        <c:dLbl>
          <c:idx val="0"/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</c:pivotFmt>
      <c:pivotFmt>
        <c:idx val="6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</c:pivotFmt>
      <c:pivotFmt>
        <c:idx val="31"/>
      </c:pivotFmt>
      <c:pivotFmt>
        <c:idx val="32"/>
      </c:pivotFmt>
      <c:pivotFmt>
        <c:idx val="33"/>
      </c:pivotFmt>
      <c:pivotFmt>
        <c:idx val="34"/>
      </c:pivotFmt>
      <c:pivotFmt>
        <c:idx val="35"/>
      </c:pivotFmt>
      <c:pivotFmt>
        <c:idx val="36"/>
      </c:pivotFmt>
      <c:pivotFmt>
        <c:idx val="37"/>
      </c:pivotFmt>
      <c:pivotFmt>
        <c:idx val="38"/>
      </c:pivotFmt>
      <c:pivotFmt>
        <c:idx val="39"/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</c:pivotFmt>
      <c:pivotFmt>
        <c:idx val="45"/>
      </c:pivotFmt>
      <c:pivotFmt>
        <c:idx val="46"/>
      </c:pivotFmt>
      <c:pivotFmt>
        <c:idx val="47"/>
      </c:pivotFmt>
      <c:pivotFmt>
        <c:idx val="48"/>
      </c:pivotFmt>
      <c:pivotFmt>
        <c:idx val="49"/>
      </c:pivotFmt>
      <c:pivotFmt>
        <c:idx val="50"/>
      </c:pivotFmt>
      <c:pivotFmt>
        <c:idx val="51"/>
      </c:pivotFmt>
      <c:pivotFmt>
        <c:idx val="52"/>
      </c:pivotFmt>
      <c:pivotFmt>
        <c:idx val="53"/>
      </c:pivotFmt>
      <c:pivotFmt>
        <c:idx val="54"/>
      </c:pivotFmt>
      <c:pivotFmt>
        <c:idx val="55"/>
      </c:pivotFmt>
      <c:pivotFmt>
        <c:idx val="56"/>
      </c:pivotFmt>
      <c:pivotFmt>
        <c:idx val="57"/>
      </c:pivotFmt>
      <c:pivotFmt>
        <c:idx val="58"/>
        <c:dLbl>
          <c:idx val="0"/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</c:pivotFmt>
      <c:pivotFmt>
        <c:idx val="70"/>
      </c:pivotFmt>
      <c:pivotFmt>
        <c:idx val="71"/>
      </c:pivotFmt>
      <c:pivotFmt>
        <c:idx val="72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</c:pivotFmt>
      <c:pivotFmt>
        <c:idx val="74"/>
      </c:pivotFmt>
      <c:pivotFmt>
        <c:idx val="75"/>
      </c:pivotFmt>
      <c:pivotFmt>
        <c:idx val="76"/>
        <c:dLbl>
          <c:idx val="0"/>
          <c:layout>
            <c:manualLayout>
              <c:x val="6.6283267545885509E-3"/>
              <c:y val="4.2598509052183098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</c:pivotFmt>
      <c:pivotFmt>
        <c:idx val="78"/>
      </c:pivotFmt>
      <c:pivotFmt>
        <c:idx val="79"/>
      </c:pivotFmt>
      <c:pivotFmt>
        <c:idx val="80"/>
      </c:pivotFmt>
      <c:pivotFmt>
        <c:idx val="81"/>
      </c:pivotFmt>
      <c:pivotFmt>
        <c:idx val="82"/>
      </c:pivotFmt>
      <c:pivotFmt>
        <c:idx val="83"/>
      </c:pivotFmt>
      <c:pivotFmt>
        <c:idx val="84"/>
      </c:pivotFmt>
      <c:pivotFmt>
        <c:idx val="85"/>
      </c:pivotFmt>
      <c:pivotFmt>
        <c:idx val="86"/>
      </c:pivotFmt>
      <c:pivotFmt>
        <c:idx val="87"/>
      </c:pivotFmt>
      <c:pivotFmt>
        <c:idx val="88"/>
      </c:pivotFmt>
      <c:pivotFmt>
        <c:idx val="89"/>
      </c:pivotFmt>
      <c:pivotFmt>
        <c:idx val="90"/>
      </c:pivotFmt>
      <c:pivotFmt>
        <c:idx val="91"/>
      </c:pivotFmt>
      <c:pivotFmt>
        <c:idx val="92"/>
      </c:pivotFmt>
      <c:pivotFmt>
        <c:idx val="93"/>
      </c:pivotFmt>
      <c:pivotFmt>
        <c:idx val="94"/>
      </c:pivotFmt>
      <c:pivotFmt>
        <c:idx val="95"/>
      </c:pivotFmt>
      <c:pivotFmt>
        <c:idx val="96"/>
      </c:pivotFmt>
      <c:pivotFmt>
        <c:idx val="9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</c:pivotFmt>
      <c:pivotFmt>
        <c:idx val="100"/>
      </c:pivotFmt>
      <c:pivotFmt>
        <c:idx val="101"/>
      </c:pivotFmt>
      <c:pivotFmt>
        <c:idx val="102"/>
      </c:pivotFmt>
      <c:pivotFmt>
        <c:idx val="103"/>
      </c:pivotFmt>
      <c:pivotFmt>
        <c:idx val="104"/>
      </c:pivotFmt>
      <c:pivotFmt>
        <c:idx val="105"/>
      </c:pivotFmt>
      <c:pivotFmt>
        <c:idx val="106"/>
      </c:pivotFmt>
      <c:pivotFmt>
        <c:idx val="107"/>
      </c:pivotFmt>
      <c:pivotFmt>
        <c:idx val="108"/>
      </c:pivotFmt>
      <c:pivotFmt>
        <c:idx val="109"/>
      </c:pivotFmt>
      <c:pivotFmt>
        <c:idx val="110"/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</c:pivotFmt>
      <c:pivotFmt>
        <c:idx val="114"/>
      </c:pivotFmt>
      <c:pivotFmt>
        <c:idx val="115"/>
      </c:pivotFmt>
      <c:pivotFmt>
        <c:idx val="116"/>
      </c:pivotFmt>
      <c:pivotFmt>
        <c:idx val="117"/>
      </c:pivotFmt>
      <c:pivotFmt>
        <c:idx val="118"/>
      </c:pivotFmt>
      <c:pivotFmt>
        <c:idx val="119"/>
      </c:pivotFmt>
      <c:pivotFmt>
        <c:idx val="120"/>
      </c:pivotFmt>
      <c:pivotFmt>
        <c:idx val="121"/>
      </c:pivotFmt>
      <c:pivotFmt>
        <c:idx val="122"/>
      </c:pivotFmt>
      <c:pivotFmt>
        <c:idx val="123"/>
      </c:pivotFmt>
      <c:pivotFmt>
        <c:idx val="124"/>
      </c:pivotFmt>
      <c:pivotFmt>
        <c:idx val="125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Inter ExtraLight" panose="02000503000000020004" pitchFamily="2" charset="0"/>
                  <a:ea typeface="Inter ExtraLight" panose="02000503000000020004" pitchFamily="2" charset="0"/>
                  <a:cs typeface="+mn-cs"/>
                </a:defRPr>
              </a:pPr>
              <a:endParaRPr lang="en-I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0319585650292385"/>
          <c:y val="7.5528899822527862E-2"/>
          <c:w val="0.75500731720877456"/>
          <c:h val="0.845026141971706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Data!$G$3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Inter ExtraLight" panose="02000503000000020004" pitchFamily="2" charset="0"/>
                    <a:ea typeface="Inter ExtraLight" panose="02000503000000020004" pitchFamily="2" charset="0"/>
                    <a:cs typeface="+mn-cs"/>
                  </a:defRPr>
                </a:pPr>
                <a:endParaRPr lang="en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Data!$F$4:$F$12</c:f>
              <c:strCache>
                <c:ptCount val="8"/>
                <c:pt idx="0">
                  <c:v>External Hires</c:v>
                </c:pt>
                <c:pt idx="1">
                  <c:v>General Expenses</c:v>
                </c:pt>
                <c:pt idx="2">
                  <c:v>HR</c:v>
                </c:pt>
                <c:pt idx="3">
                  <c:v>Marketing</c:v>
                </c:pt>
                <c:pt idx="4">
                  <c:v>R&amp;D</c:v>
                </c:pt>
                <c:pt idx="5">
                  <c:v>Sales</c:v>
                </c:pt>
                <c:pt idx="6">
                  <c:v>Side Projects</c:v>
                </c:pt>
                <c:pt idx="7">
                  <c:v>Staff</c:v>
                </c:pt>
              </c:strCache>
            </c:strRef>
          </c:cat>
          <c:val>
            <c:numRef>
              <c:f>Data!$G$4:$G$12</c:f>
              <c:numCache>
                <c:formatCode>_("€"* #,##0.00_);_("€"* \(#,##0.00\);_("€"* "-"??_);_(@_)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DCB-4C04-AE6E-41CA0C9092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45458128"/>
        <c:axId val="445460424"/>
      </c:barChart>
      <c:valAx>
        <c:axId val="445460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Inter ExtraLight" panose="02000503000000020004" pitchFamily="2" charset="0"/>
                <a:ea typeface="Inter ExtraLight" panose="02000503000000020004" pitchFamily="2" charset="0"/>
                <a:cs typeface="+mn-cs"/>
              </a:defRPr>
            </a:pPr>
            <a:endParaRPr lang="en-IT"/>
          </a:p>
        </c:txPr>
        <c:crossAx val="445458128"/>
        <c:crosses val="autoZero"/>
        <c:crossBetween val="between"/>
        <c:dispUnits>
          <c:builtInUnit val="thousands"/>
        </c:dispUnits>
      </c:valAx>
      <c:catAx>
        <c:axId val="44545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Inter ExtraLight" panose="02000503000000020004" pitchFamily="2" charset="0"/>
                <a:ea typeface="Inter ExtraLight" panose="02000503000000020004" pitchFamily="2" charset="0"/>
                <a:cs typeface="+mn-cs"/>
              </a:defRPr>
            </a:pPr>
            <a:endParaRPr lang="en-IT"/>
          </a:p>
        </c:txPr>
        <c:crossAx val="445460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121729"/>
    </a:solidFill>
    <a:ln>
      <a:noFill/>
    </a:ln>
    <a:effectLst/>
  </c:spPr>
  <c:txPr>
    <a:bodyPr/>
    <a:lstStyle/>
    <a:p>
      <a:pPr>
        <a:defRPr>
          <a:solidFill>
            <a:schemeClr val="bg1"/>
          </a:solidFill>
          <a:latin typeface="Inter ExtraLight" panose="02000503000000020004" pitchFamily="2" charset="0"/>
          <a:ea typeface="Inter ExtraLight" panose="02000503000000020004" pitchFamily="2" charset="0"/>
        </a:defRPr>
      </a:pPr>
      <a:endParaRPr lang="en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20</xdr:row>
      <xdr:rowOff>41910</xdr:rowOff>
    </xdr:from>
    <xdr:to>
      <xdr:col>10</xdr:col>
      <xdr:colOff>944880</xdr:colOff>
      <xdr:row>33</xdr:row>
      <xdr:rowOff>91440</xdr:rowOff>
    </xdr:to>
    <xdr:graphicFrame macro="">
      <xdr:nvGraphicFramePr>
        <xdr:cNvPr id="5" name="Grafico_Budget" descr="Grafico di tabella pivot per visualizzare la suddivisione delle spese effettive" title="Suddivisione spese effettiv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68580</xdr:colOff>
      <xdr:row>0</xdr:row>
      <xdr:rowOff>228600</xdr:rowOff>
    </xdr:from>
    <xdr:to>
      <xdr:col>6</xdr:col>
      <xdr:colOff>1240762</xdr:colOff>
      <xdr:row>0</xdr:row>
      <xdr:rowOff>960119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E0FE3A6-4648-4174-842A-9200D0E46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28600"/>
          <a:ext cx="3404842" cy="731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236220</xdr:rowOff>
    </xdr:from>
    <xdr:to>
      <xdr:col>6</xdr:col>
      <xdr:colOff>623542</xdr:colOff>
      <xdr:row>0</xdr:row>
      <xdr:rowOff>967739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820B40C-E541-4705-AA12-E784A7B23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36220"/>
          <a:ext cx="3404842" cy="731519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</xdr:colOff>
      <xdr:row>1</xdr:row>
      <xdr:rowOff>251459</xdr:rowOff>
    </xdr:from>
    <xdr:to>
      <xdr:col>9</xdr:col>
      <xdr:colOff>15240</xdr:colOff>
      <xdr:row>2</xdr:row>
      <xdr:rowOff>1082040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ategory">
              <a:extLst>
                <a:ext uri="{FF2B5EF4-FFF2-40B4-BE49-F238E27FC236}">
                  <a16:creationId xmlns:a16="http://schemas.microsoft.com/office/drawing/2014/main" id="{8717C4C3-12E4-47D3-87A0-65693773B6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y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87980" y="1508759"/>
              <a:ext cx="7299960" cy="10972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182880</xdr:colOff>
      <xdr:row>0</xdr:row>
      <xdr:rowOff>312420</xdr:rowOff>
    </xdr:from>
    <xdr:to>
      <xdr:col>3</xdr:col>
      <xdr:colOff>730222</xdr:colOff>
      <xdr:row>0</xdr:row>
      <xdr:rowOff>1043939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989C318-04A4-4EF9-A884-91F76915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780" y="312420"/>
          <a:ext cx="3404842" cy="7315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</xdr:colOff>
      <xdr:row>0</xdr:row>
      <xdr:rowOff>228600</xdr:rowOff>
    </xdr:from>
    <xdr:to>
      <xdr:col>9</xdr:col>
      <xdr:colOff>661642</xdr:colOff>
      <xdr:row>0</xdr:row>
      <xdr:rowOff>960119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D46113C-B11D-4CB0-A82F-3325B5EC5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228600"/>
          <a:ext cx="3404842" cy="7315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03.645639467592" createdVersion="8" refreshedVersion="7" minRefreshableVersion="3" recordCount="45" xr:uid="{00000000-000A-0000-FFFF-FFFF00000000}">
  <cacheSource type="worksheet">
    <worksheetSource name="Tabella_Spese_Mensili"/>
  </cacheSource>
  <cacheFields count="6">
    <cacheField name="Activity/Item" numFmtId="0">
      <sharedItems count="46">
        <s v="Travel Expenses for Events"/>
        <s v="Event Tickets"/>
        <s v="Event Stand"/>
        <s v="Stand Setup"/>
        <s v="Gadget &amp; Materials for Events"/>
        <s v="Sponsorship"/>
        <s v="Hydrogen Tank"/>
        <s v="Recovery"/>
        <s v="Sales Costs"/>
        <s v="Compressors"/>
        <s v="Propellers"/>
        <s v="Probes"/>
        <s v="Lidar"/>
        <s v="OBCs"/>
        <s v="Dampers &amp; Assembly"/>
        <s v="Filament"/>
        <s v="Baloon"/>
        <s v="Parachutes"/>
        <s v="Hydrogen Tank B.T.L. &amp; S.T.L."/>
        <s v="Recovery B.T.L. &amp; S.T.L."/>
        <s v="Various Components N.Y.K."/>
        <s v="Contingency for non-recoverable"/>
        <s v="Multispectral Camera"/>
        <s v="Electrical Engineer"/>
        <s v="Aeronautics Engineer"/>
        <s v="Mechanical Engineer"/>
        <s v="AI Developer"/>
        <s v="Embedded Software Engineer"/>
        <s v="Data Manager"/>
        <s v="Baloon Manufacturer"/>
        <s v="Communication Manager"/>
        <s v="Courtney/David"/>
        <s v="Various Businness Devs"/>
        <s v="Tender Specialist"/>
        <s v="Da Vinci Caelum"/>
        <s v="Initialization Denmark Projects"/>
        <s v="Personnel Training"/>
        <s v="General Purpose"/>
        <s v="Future Staff Salaries"/>
        <s v="Expected Salary Increases"/>
        <s v="Office Rental Como"/>
        <s v="Office Bills Como"/>
        <s v="Office Rental Rome"/>
        <s v="Office Bills Rome"/>
        <s v="HQ Upgrades" u="1"/>
        <s v="Team Wishlist" u="1"/>
      </sharedItems>
    </cacheField>
    <cacheField name="Details" numFmtId="0">
      <sharedItems/>
    </cacheField>
    <cacheField name="Category" numFmtId="0">
      <sharedItems count="8">
        <s v="Marketing"/>
        <s v="Sales"/>
        <s v="R&amp;D"/>
        <s v="HR"/>
        <s v="External Hires"/>
        <s v="Side Projects"/>
        <s v="Staff"/>
        <s v="General Expenses"/>
      </sharedItems>
    </cacheField>
    <cacheField name="Budget" numFmtId="168">
      <sharedItems containsSemiMixedTypes="0" containsString="0" containsNumber="1" containsInteger="1" minValue="1500" maxValue="300000"/>
    </cacheField>
    <cacheField name="Real Cost" numFmtId="168">
      <sharedItems containsNonDate="0" containsString="0" containsBlank="1"/>
    </cacheField>
    <cacheField name="Δ" numFmtId="168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s v="1 Event/Month - 2 Team Members"/>
    <x v="0"/>
    <n v="37500"/>
    <m/>
    <s v=""/>
  </r>
  <r>
    <x v="1"/>
    <s v="1 Event/Month - 2 Team Members"/>
    <x v="0"/>
    <n v="3750"/>
    <m/>
    <s v=""/>
  </r>
  <r>
    <x v="2"/>
    <s v="1 Event/Month"/>
    <x v="0"/>
    <n v="45000"/>
    <m/>
    <s v=""/>
  </r>
  <r>
    <x v="3"/>
    <s v="1 Event/Month"/>
    <x v="0"/>
    <n v="7500"/>
    <m/>
    <s v=""/>
  </r>
  <r>
    <x v="4"/>
    <s v="1 Event/Month"/>
    <x v="0"/>
    <n v="7500"/>
    <m/>
    <s v=""/>
  </r>
  <r>
    <x v="5"/>
    <s v="1 Event/Month"/>
    <x v="0"/>
    <n v="75000"/>
    <m/>
    <s v=""/>
  </r>
  <r>
    <x v="6"/>
    <s v="~35 Commercial Launches/Year"/>
    <x v="1"/>
    <n v="10500"/>
    <m/>
    <s v=""/>
  </r>
  <r>
    <x v="7"/>
    <s v="~35 Commercial Launches/Year"/>
    <x v="1"/>
    <n v="21000"/>
    <m/>
    <s v=""/>
  </r>
  <r>
    <x v="8"/>
    <s v="8% of Annual Turnover"/>
    <x v="1"/>
    <n v="120000"/>
    <m/>
    <s v=""/>
  </r>
  <r>
    <x v="9"/>
    <s v="~25 S.T.L. &amp; 15 B.T.L. /Year"/>
    <x v="2"/>
    <n v="195000"/>
    <m/>
    <s v=""/>
  </r>
  <r>
    <x v="10"/>
    <s v="~25 S.T.L. &amp; 15 B.T.L. /Year"/>
    <x v="2"/>
    <n v="90000"/>
    <m/>
    <s v=""/>
  </r>
  <r>
    <x v="11"/>
    <s v="~25 S.T.L. &amp; 15 B.T.L. /Year"/>
    <x v="2"/>
    <n v="15000"/>
    <m/>
    <s v=""/>
  </r>
  <r>
    <x v="12"/>
    <s v="~25 S.T.L. &amp; 15 B.T.L. /Year"/>
    <x v="2"/>
    <n v="22500"/>
    <m/>
    <s v=""/>
  </r>
  <r>
    <x v="13"/>
    <s v="~25 S.T.L. &amp; 15 B.T.L. /Year"/>
    <x v="2"/>
    <n v="22500"/>
    <m/>
    <s v=""/>
  </r>
  <r>
    <x v="14"/>
    <s v="~25 S.T.L. &amp; 15 B.T.L. /Year"/>
    <x v="2"/>
    <n v="7500"/>
    <m/>
    <s v=""/>
  </r>
  <r>
    <x v="15"/>
    <s v="~25 S.T.L. &amp; 15 B.T.L. /Year"/>
    <x v="2"/>
    <n v="1500"/>
    <m/>
    <s v=""/>
  </r>
  <r>
    <x v="16"/>
    <s v="~25 S.T.L. &amp; 15 B.T.L. /Year"/>
    <x v="2"/>
    <n v="45000"/>
    <m/>
    <s v=""/>
  </r>
  <r>
    <x v="17"/>
    <s v="~25 S.T.L. &amp; 15 B.T.L. /Year"/>
    <x v="2"/>
    <n v="7500"/>
    <m/>
    <s v=""/>
  </r>
  <r>
    <x v="18"/>
    <s v="~25 S.T.L. &amp; 15 B.T.L. /Year"/>
    <x v="2"/>
    <n v="22500"/>
    <m/>
    <s v=""/>
  </r>
  <r>
    <x v="19"/>
    <s v="~25 S.T.L. &amp; 15 B.T.L. /Year"/>
    <x v="2"/>
    <n v="24000"/>
    <m/>
    <s v=""/>
  </r>
  <r>
    <x v="20"/>
    <s v="~25 S.T.L. &amp; 15 B.T.L. /Year"/>
    <x v="2"/>
    <n v="19500"/>
    <m/>
    <s v=""/>
  </r>
  <r>
    <x v="21"/>
    <s v="~25 S.T.L. &amp; 15 B.T.L. /Year"/>
    <x v="2"/>
    <n v="75000"/>
    <m/>
    <s v=""/>
  </r>
  <r>
    <x v="22"/>
    <s v="Camera Payloads"/>
    <x v="2"/>
    <n v="75000"/>
    <m/>
    <s v=""/>
  </r>
  <r>
    <x v="23"/>
    <s v="RAL 30k"/>
    <x v="3"/>
    <n v="45000"/>
    <m/>
    <s v=""/>
  </r>
  <r>
    <x v="24"/>
    <s v="RAL 30k"/>
    <x v="3"/>
    <n v="45000"/>
    <m/>
    <s v=""/>
  </r>
  <r>
    <x v="25"/>
    <s v="RAL 30k"/>
    <x v="3"/>
    <n v="45000"/>
    <m/>
    <s v=""/>
  </r>
  <r>
    <x v="26"/>
    <s v="RAL 30k"/>
    <x v="3"/>
    <n v="45000"/>
    <m/>
    <s v=""/>
  </r>
  <r>
    <x v="27"/>
    <s v="RAL 30k"/>
    <x v="3"/>
    <n v="45000"/>
    <m/>
    <s v=""/>
  </r>
  <r>
    <x v="28"/>
    <s v="RAL 30k"/>
    <x v="3"/>
    <n v="45000"/>
    <m/>
    <s v=""/>
  </r>
  <r>
    <x v="29"/>
    <s v="RAL 20k"/>
    <x v="3"/>
    <n v="30000"/>
    <m/>
    <s v=""/>
  </r>
  <r>
    <x v="29"/>
    <s v="RAL 20k"/>
    <x v="3"/>
    <n v="30000"/>
    <m/>
    <s v=""/>
  </r>
  <r>
    <x v="30"/>
    <s v="RAL 22k"/>
    <x v="3"/>
    <n v="33000"/>
    <m/>
    <s v=""/>
  </r>
  <r>
    <x v="31"/>
    <s v="8 Months Payment"/>
    <x v="4"/>
    <n v="40000"/>
    <m/>
    <s v=""/>
  </r>
  <r>
    <x v="32"/>
    <s v="Generic per Year"/>
    <x v="4"/>
    <n v="40000"/>
    <m/>
    <s v=""/>
  </r>
  <r>
    <x v="33"/>
    <s v="Generic per Year"/>
    <x v="4"/>
    <n v="10000"/>
    <m/>
    <s v=""/>
  </r>
  <r>
    <x v="34"/>
    <s v="40 Kit Boxes"/>
    <x v="5"/>
    <n v="22500"/>
    <m/>
    <s v=""/>
  </r>
  <r>
    <x v="35"/>
    <s v="Denmark"/>
    <x v="5"/>
    <n v="30000"/>
    <m/>
    <s v=""/>
  </r>
  <r>
    <x v="36"/>
    <s v="Safety &amp; Security"/>
    <x v="5"/>
    <n v="30000"/>
    <m/>
    <s v=""/>
  </r>
  <r>
    <x v="37"/>
    <s v="Utilities, Equipment, Machinery &amp; Furniture"/>
    <x v="5"/>
    <n v="135000"/>
    <m/>
    <s v=""/>
  </r>
  <r>
    <x v="38"/>
    <s v="RAL 25k - 8 Team Members"/>
    <x v="6"/>
    <n v="300000"/>
    <m/>
    <s v=""/>
  </r>
  <r>
    <x v="39"/>
    <s v="+50% Increase for 2024"/>
    <x v="6"/>
    <n v="75000"/>
    <m/>
    <s v=""/>
  </r>
  <r>
    <x v="40"/>
    <s v="Rent"/>
    <x v="7"/>
    <n v="36000"/>
    <m/>
    <s v=""/>
  </r>
  <r>
    <x v="41"/>
    <s v="Bills"/>
    <x v="7"/>
    <n v="18000"/>
    <m/>
    <s v=""/>
  </r>
  <r>
    <x v="42"/>
    <s v="Rent"/>
    <x v="7"/>
    <n v="4500"/>
    <m/>
    <s v=""/>
  </r>
  <r>
    <x v="43"/>
    <s v="Bills"/>
    <x v="7"/>
    <n v="3000"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laPivot_Riepilogo_Budget" cacheId="0" applyNumberFormats="0" applyBorderFormats="0" applyFontFormats="0" applyPatternFormats="0" applyAlignmentFormats="0" applyWidthHeightFormats="1" dataCaption="Values" grandTotalCaption="Total" updatedVersion="7" minRefreshableVersion="3" showDrill="0" itemPrintTitles="1" createdVersion="6" indent="0" outline="1" outlineData="1" multipleFieldFilters="0" chartFormat="1" rowHeaderCaption="Categories">
  <location ref="F5:I58" firstHeaderRow="0" firstDataRow="1" firstDataCol="1"/>
  <pivotFields count="6">
    <pivotField axis="axisRow" showAll="0">
      <items count="47">
        <item x="24"/>
        <item x="26"/>
        <item x="16"/>
        <item x="29"/>
        <item x="9"/>
        <item x="21"/>
        <item x="31"/>
        <item x="34"/>
        <item x="14"/>
        <item x="23"/>
        <item x="27"/>
        <item x="2"/>
        <item x="1"/>
        <item x="39"/>
        <item x="15"/>
        <item x="38"/>
        <item x="4"/>
        <item x="37"/>
        <item m="1" x="44"/>
        <item x="6"/>
        <item x="18"/>
        <item x="35"/>
        <item x="12"/>
        <item x="25"/>
        <item x="13"/>
        <item x="41"/>
        <item x="43"/>
        <item x="40"/>
        <item x="42"/>
        <item x="17"/>
        <item x="36"/>
        <item x="11"/>
        <item x="10"/>
        <item x="7"/>
        <item x="19"/>
        <item x="8"/>
        <item x="5"/>
        <item x="3"/>
        <item m="1" x="45"/>
        <item x="33"/>
        <item x="0"/>
        <item x="32"/>
        <item x="20"/>
        <item x="30"/>
        <item x="28"/>
        <item x="2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9">
        <item x="4"/>
        <item x="7"/>
        <item x="3"/>
        <item x="0"/>
        <item x="2"/>
        <item x="1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numFmtId="168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0"/>
  </rowFields>
  <rowItems count="53">
    <i>
      <x/>
    </i>
    <i r="1">
      <x v="6"/>
    </i>
    <i r="1">
      <x v="39"/>
    </i>
    <i r="1">
      <x v="41"/>
    </i>
    <i>
      <x v="1"/>
    </i>
    <i r="1">
      <x v="25"/>
    </i>
    <i r="1">
      <x v="26"/>
    </i>
    <i r="1">
      <x v="27"/>
    </i>
    <i r="1">
      <x v="28"/>
    </i>
    <i>
      <x v="2"/>
    </i>
    <i r="1">
      <x/>
    </i>
    <i r="1">
      <x v="1"/>
    </i>
    <i r="1">
      <x v="3"/>
    </i>
    <i r="1">
      <x v="9"/>
    </i>
    <i r="1">
      <x v="10"/>
    </i>
    <i r="1">
      <x v="23"/>
    </i>
    <i r="1">
      <x v="43"/>
    </i>
    <i r="1">
      <x v="44"/>
    </i>
    <i>
      <x v="3"/>
    </i>
    <i r="1">
      <x v="11"/>
    </i>
    <i r="1">
      <x v="12"/>
    </i>
    <i r="1">
      <x v="16"/>
    </i>
    <i r="1">
      <x v="36"/>
    </i>
    <i r="1">
      <x v="37"/>
    </i>
    <i r="1">
      <x v="40"/>
    </i>
    <i>
      <x v="4"/>
    </i>
    <i r="1">
      <x v="2"/>
    </i>
    <i r="1">
      <x v="4"/>
    </i>
    <i r="1">
      <x v="5"/>
    </i>
    <i r="1">
      <x v="8"/>
    </i>
    <i r="1">
      <x v="14"/>
    </i>
    <i r="1">
      <x v="20"/>
    </i>
    <i r="1">
      <x v="22"/>
    </i>
    <i r="1">
      <x v="24"/>
    </i>
    <i r="1">
      <x v="29"/>
    </i>
    <i r="1">
      <x v="31"/>
    </i>
    <i r="1">
      <x v="32"/>
    </i>
    <i r="1">
      <x v="34"/>
    </i>
    <i r="1">
      <x v="42"/>
    </i>
    <i r="1">
      <x v="45"/>
    </i>
    <i>
      <x v="5"/>
    </i>
    <i r="1">
      <x v="19"/>
    </i>
    <i r="1">
      <x v="33"/>
    </i>
    <i r="1">
      <x v="35"/>
    </i>
    <i>
      <x v="6"/>
    </i>
    <i r="1">
      <x v="7"/>
    </i>
    <i r="1">
      <x v="17"/>
    </i>
    <i r="1">
      <x v="21"/>
    </i>
    <i r="1">
      <x v="30"/>
    </i>
    <i>
      <x v="7"/>
    </i>
    <i r="1">
      <x v="13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Budget Cash" fld="3" baseField="0" baseItem="0"/>
    <dataField name="Costs" fld="4" baseField="2" baseItem="1"/>
    <dataField name="Delta Δ" fld="5" baseField="2" baseItem="0"/>
  </dataFields>
  <formats count="110">
    <format dxfId="173">
      <pivotArea type="all" dataOnly="0" outline="0" fieldPosition="0"/>
    </format>
    <format dxfId="172">
      <pivotArea outline="0" collapsedLevelsAreSubtotals="1" fieldPosition="0"/>
    </format>
    <format dxfId="171">
      <pivotArea dataOnly="0" labelOnly="1" fieldPosition="0">
        <references count="1">
          <reference field="2" count="0"/>
        </references>
      </pivotArea>
    </format>
    <format dxfId="170">
      <pivotArea dataOnly="0" labelOnly="1" fieldPosition="0">
        <references count="2">
          <reference field="0" count="3">
            <x v="6"/>
            <x v="39"/>
            <x v="41"/>
          </reference>
          <reference field="2" count="1" selected="0">
            <x v="0"/>
          </reference>
        </references>
      </pivotArea>
    </format>
    <format dxfId="169">
      <pivotArea dataOnly="0" labelOnly="1" fieldPosition="0">
        <references count="2">
          <reference field="0" count="4">
            <x v="25"/>
            <x v="26"/>
            <x v="27"/>
            <x v="28"/>
          </reference>
          <reference field="2" count="1" selected="0">
            <x v="1"/>
          </reference>
        </references>
      </pivotArea>
    </format>
    <format dxfId="168">
      <pivotArea dataOnly="0" labelOnly="1" fieldPosition="0">
        <references count="2">
          <reference field="0" count="7">
            <x v="0"/>
            <x v="1"/>
            <x v="3"/>
            <x v="9"/>
            <x v="10"/>
            <x v="23"/>
            <x v="43"/>
          </reference>
          <reference field="2" count="1" selected="0">
            <x v="2"/>
          </reference>
        </references>
      </pivotArea>
    </format>
    <format dxfId="167">
      <pivotArea dataOnly="0" labelOnly="1" fieldPosition="0">
        <references count="2">
          <reference field="0" count="6">
            <x v="11"/>
            <x v="12"/>
            <x v="16"/>
            <x v="36"/>
            <x v="37"/>
            <x v="40"/>
          </reference>
          <reference field="2" count="1" selected="0">
            <x v="3"/>
          </reference>
        </references>
      </pivotArea>
    </format>
    <format dxfId="166">
      <pivotArea dataOnly="0" labelOnly="1" fieldPosition="0">
        <references count="2">
          <reference field="0" count="13">
            <x v="2"/>
            <x v="4"/>
            <x v="5"/>
            <x v="8"/>
            <x v="14"/>
            <x v="20"/>
            <x v="22"/>
            <x v="24"/>
            <x v="29"/>
            <x v="31"/>
            <x v="32"/>
            <x v="34"/>
            <x v="42"/>
          </reference>
          <reference field="2" count="1" selected="0">
            <x v="4"/>
          </reference>
        </references>
      </pivotArea>
    </format>
    <format dxfId="165">
      <pivotArea dataOnly="0" labelOnly="1" fieldPosition="0">
        <references count="2">
          <reference field="0" count="3">
            <x v="19"/>
            <x v="33"/>
            <x v="35"/>
          </reference>
          <reference field="2" count="1" selected="0">
            <x v="5"/>
          </reference>
        </references>
      </pivotArea>
    </format>
    <format dxfId="164">
      <pivotArea dataOnly="0" labelOnly="1" fieldPosition="0">
        <references count="2">
          <reference field="0" count="4">
            <x v="7"/>
            <x v="17"/>
            <x v="21"/>
            <x v="30"/>
          </reference>
          <reference field="2" count="1" selected="0">
            <x v="6"/>
          </reference>
        </references>
      </pivotArea>
    </format>
    <format dxfId="163">
      <pivotArea dataOnly="0" labelOnly="1" fieldPosition="0">
        <references count="2">
          <reference field="0" count="2">
            <x v="13"/>
            <x v="15"/>
          </reference>
          <reference field="2" count="1" selected="0">
            <x v="7"/>
          </reference>
        </references>
      </pivotArea>
    </format>
    <format dxfId="162">
      <pivotArea field="2" type="button" dataOnly="0" labelOnly="1" outline="0" axis="axisRow" fieldPosition="0"/>
    </format>
    <format dxfId="1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0">
      <pivotArea grandRow="1" outline="0" collapsedLevelsAreSubtotals="1" fieldPosition="0"/>
    </format>
    <format dxfId="159">
      <pivotArea dataOnly="0" labelOnly="1" grandRow="1" outline="0" fieldPosition="0"/>
    </format>
    <format dxfId="158">
      <pivotArea dataOnly="0" outline="0" fieldPosition="0">
        <references count="1">
          <reference field="4294967294" count="1">
            <x v="0"/>
          </reference>
        </references>
      </pivotArea>
    </format>
    <format dxfId="157">
      <pivotArea dataOnly="0" outline="0" fieldPosition="0">
        <references count="1">
          <reference field="4294967294" count="2">
            <x v="1"/>
            <x v="2"/>
          </reference>
        </references>
      </pivotArea>
    </format>
    <format dxfId="1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3">
      <pivotArea collapsedLevelsAreSubtotals="1" fieldPosition="0">
        <references count="1">
          <reference field="2" count="1">
            <x v="7"/>
          </reference>
        </references>
      </pivotArea>
    </format>
    <format dxfId="152">
      <pivotArea dataOnly="0" labelOnly="1" fieldPosition="0">
        <references count="1">
          <reference field="2" count="1">
            <x v="7"/>
          </reference>
        </references>
      </pivotArea>
    </format>
    <format dxfId="151">
      <pivotArea collapsedLevelsAreSubtotals="1" fieldPosition="0">
        <references count="1">
          <reference field="2" count="1">
            <x v="6"/>
          </reference>
        </references>
      </pivotArea>
    </format>
    <format dxfId="150">
      <pivotArea dataOnly="0" labelOnly="1" fieldPosition="0">
        <references count="1">
          <reference field="2" count="1">
            <x v="6"/>
          </reference>
        </references>
      </pivotArea>
    </format>
    <format dxfId="149">
      <pivotArea collapsedLevelsAreSubtotals="1" fieldPosition="0">
        <references count="1">
          <reference field="2" count="1">
            <x v="5"/>
          </reference>
        </references>
      </pivotArea>
    </format>
    <format dxfId="148">
      <pivotArea dataOnly="0" labelOnly="1" fieldPosition="0">
        <references count="1">
          <reference field="2" count="1">
            <x v="5"/>
          </reference>
        </references>
      </pivotArea>
    </format>
    <format dxfId="147">
      <pivotArea collapsedLevelsAreSubtotals="1" fieldPosition="0">
        <references count="1">
          <reference field="2" count="1">
            <x v="4"/>
          </reference>
        </references>
      </pivotArea>
    </format>
    <format dxfId="146">
      <pivotArea dataOnly="0" labelOnly="1" fieldPosition="0">
        <references count="1">
          <reference field="2" count="1">
            <x v="4"/>
          </reference>
        </references>
      </pivotArea>
    </format>
    <format dxfId="145">
      <pivotArea collapsedLevelsAreSubtotals="1" fieldPosition="0">
        <references count="1">
          <reference field="2" count="1">
            <x v="3"/>
          </reference>
        </references>
      </pivotArea>
    </format>
    <format dxfId="144">
      <pivotArea dataOnly="0" labelOnly="1" fieldPosition="0">
        <references count="1">
          <reference field="2" count="1">
            <x v="3"/>
          </reference>
        </references>
      </pivotArea>
    </format>
    <format dxfId="143">
      <pivotArea collapsedLevelsAreSubtotals="1" fieldPosition="0">
        <references count="1">
          <reference field="2" count="1">
            <x v="2"/>
          </reference>
        </references>
      </pivotArea>
    </format>
    <format dxfId="142">
      <pivotArea dataOnly="0" labelOnly="1" fieldPosition="0">
        <references count="1">
          <reference field="2" count="1">
            <x v="2"/>
          </reference>
        </references>
      </pivotArea>
    </format>
    <format dxfId="141">
      <pivotArea collapsedLevelsAreSubtotals="1" fieldPosition="0">
        <references count="1">
          <reference field="2" count="1">
            <x v="0"/>
          </reference>
        </references>
      </pivotArea>
    </format>
    <format dxfId="140">
      <pivotArea dataOnly="0" labelOnly="1" fieldPosition="0">
        <references count="1">
          <reference field="2" count="1">
            <x v="0"/>
          </reference>
        </references>
      </pivotArea>
    </format>
    <format dxfId="139">
      <pivotArea collapsedLevelsAreSubtotals="1" fieldPosition="0">
        <references count="1">
          <reference field="2" count="1">
            <x v="1"/>
          </reference>
        </references>
      </pivotArea>
    </format>
    <format dxfId="138">
      <pivotArea dataOnly="0" labelOnly="1" fieldPosition="0">
        <references count="1">
          <reference field="2" count="1">
            <x v="1"/>
          </reference>
        </references>
      </pivotArea>
    </format>
    <format dxfId="137">
      <pivotArea collapsedLevelsAreSubtotals="1" fieldPosition="0">
        <references count="2">
          <reference field="0" count="2">
            <x v="13"/>
            <x v="15"/>
          </reference>
          <reference field="2" count="1" selected="0">
            <x v="7"/>
          </reference>
        </references>
      </pivotArea>
    </format>
    <format dxfId="136">
      <pivotArea dataOnly="0" labelOnly="1" fieldPosition="0">
        <references count="2">
          <reference field="0" count="2">
            <x v="13"/>
            <x v="15"/>
          </reference>
          <reference field="2" count="1" selected="0">
            <x v="7"/>
          </reference>
        </references>
      </pivotArea>
    </format>
    <format dxfId="135">
      <pivotArea collapsedLevelsAreSubtotals="1" fieldPosition="0">
        <references count="2">
          <reference field="0" count="2">
            <x v="21"/>
            <x v="30"/>
          </reference>
          <reference field="2" count="1" selected="0">
            <x v="6"/>
          </reference>
        </references>
      </pivotArea>
    </format>
    <format dxfId="134">
      <pivotArea dataOnly="0" labelOnly="1" fieldPosition="0">
        <references count="2">
          <reference field="0" count="2">
            <x v="21"/>
            <x v="30"/>
          </reference>
          <reference field="2" count="1" selected="0">
            <x v="6"/>
          </reference>
        </references>
      </pivotArea>
    </format>
    <format dxfId="133">
      <pivotArea collapsedLevelsAreSubtotals="1" fieldPosition="0">
        <references count="3">
          <reference field="4294967294" count="2" selected="0">
            <x v="0"/>
            <x v="1"/>
          </reference>
          <reference field="0" count="1">
            <x v="17"/>
          </reference>
          <reference field="2" count="1" selected="0">
            <x v="6"/>
          </reference>
        </references>
      </pivotArea>
    </format>
    <format dxfId="132">
      <pivotArea dataOnly="0" labelOnly="1" fieldPosition="0">
        <references count="2">
          <reference field="0" count="1">
            <x v="17"/>
          </reference>
          <reference field="2" count="1" selected="0">
            <x v="6"/>
          </reference>
        </references>
      </pivotArea>
    </format>
    <format dxfId="131">
      <pivotArea collapsedLevelsAreSubtotals="1" fieldPosition="0">
        <references count="3">
          <reference field="4294967294" count="1" selected="0">
            <x v="2"/>
          </reference>
          <reference field="0" count="1">
            <x v="17"/>
          </reference>
          <reference field="2" count="1" selected="0">
            <x v="6"/>
          </reference>
        </references>
      </pivotArea>
    </format>
    <format dxfId="130">
      <pivotArea collapsedLevelsAreSubtotals="1" fieldPosition="0">
        <references count="2">
          <reference field="0" count="1">
            <x v="7"/>
          </reference>
          <reference field="2" count="1" selected="0">
            <x v="6"/>
          </reference>
        </references>
      </pivotArea>
    </format>
    <format dxfId="129">
      <pivotArea dataOnly="0" labelOnly="1" fieldPosition="0">
        <references count="2">
          <reference field="0" count="1">
            <x v="7"/>
          </reference>
          <reference field="2" count="1" selected="0">
            <x v="6"/>
          </reference>
        </references>
      </pivotArea>
    </format>
    <format dxfId="128">
      <pivotArea collapsedLevelsAreSubtotals="1" fieldPosition="0">
        <references count="2">
          <reference field="0" count="3">
            <x v="19"/>
            <x v="33"/>
            <x v="35"/>
          </reference>
          <reference field="2" count="1" selected="0">
            <x v="5"/>
          </reference>
        </references>
      </pivotArea>
    </format>
    <format dxfId="127">
      <pivotArea dataOnly="0" labelOnly="1" fieldPosition="0">
        <references count="2">
          <reference field="0" count="3">
            <x v="19"/>
            <x v="33"/>
            <x v="35"/>
          </reference>
          <reference field="2" count="1" selected="0">
            <x v="5"/>
          </reference>
        </references>
      </pivotArea>
    </format>
    <format dxfId="126">
      <pivotArea collapsedLevelsAreSubtotals="1" fieldPosition="0">
        <references count="2">
          <reference field="0" count="13">
            <x v="2"/>
            <x v="4"/>
            <x v="5"/>
            <x v="8"/>
            <x v="14"/>
            <x v="20"/>
            <x v="22"/>
            <x v="24"/>
            <x v="29"/>
            <x v="31"/>
            <x v="32"/>
            <x v="34"/>
            <x v="42"/>
          </reference>
          <reference field="2" count="1" selected="0">
            <x v="4"/>
          </reference>
        </references>
      </pivotArea>
    </format>
    <format dxfId="125">
      <pivotArea dataOnly="0" labelOnly="1" fieldPosition="0">
        <references count="2">
          <reference field="0" count="13">
            <x v="2"/>
            <x v="4"/>
            <x v="5"/>
            <x v="8"/>
            <x v="14"/>
            <x v="20"/>
            <x v="22"/>
            <x v="24"/>
            <x v="29"/>
            <x v="31"/>
            <x v="32"/>
            <x v="34"/>
            <x v="42"/>
          </reference>
          <reference field="2" count="1" selected="0">
            <x v="4"/>
          </reference>
        </references>
      </pivotArea>
    </format>
    <format dxfId="124">
      <pivotArea collapsedLevelsAreSubtotals="1" fieldPosition="0">
        <references count="2">
          <reference field="0" count="6">
            <x v="11"/>
            <x v="12"/>
            <x v="16"/>
            <x v="36"/>
            <x v="37"/>
            <x v="40"/>
          </reference>
          <reference field="2" count="1" selected="0">
            <x v="3"/>
          </reference>
        </references>
      </pivotArea>
    </format>
    <format dxfId="123">
      <pivotArea dataOnly="0" labelOnly="1" fieldPosition="0">
        <references count="2">
          <reference field="0" count="6">
            <x v="11"/>
            <x v="12"/>
            <x v="16"/>
            <x v="36"/>
            <x v="37"/>
            <x v="40"/>
          </reference>
          <reference field="2" count="1" selected="0">
            <x v="3"/>
          </reference>
        </references>
      </pivotArea>
    </format>
    <format dxfId="122">
      <pivotArea collapsedLevelsAreSubtotals="1" fieldPosition="0">
        <references count="2">
          <reference field="0" count="7">
            <x v="0"/>
            <x v="1"/>
            <x v="3"/>
            <x v="9"/>
            <x v="10"/>
            <x v="23"/>
            <x v="43"/>
          </reference>
          <reference field="2" count="1" selected="0">
            <x v="2"/>
          </reference>
        </references>
      </pivotArea>
    </format>
    <format dxfId="121">
      <pivotArea dataOnly="0" labelOnly="1" fieldPosition="0">
        <references count="2">
          <reference field="0" count="7">
            <x v="0"/>
            <x v="1"/>
            <x v="3"/>
            <x v="9"/>
            <x v="10"/>
            <x v="23"/>
            <x v="43"/>
          </reference>
          <reference field="2" count="1" selected="0">
            <x v="2"/>
          </reference>
        </references>
      </pivotArea>
    </format>
    <format dxfId="120">
      <pivotArea collapsedLevelsAreSubtotals="1" fieldPosition="0">
        <references count="2">
          <reference field="0" count="4">
            <x v="25"/>
            <x v="26"/>
            <x v="27"/>
            <x v="28"/>
          </reference>
          <reference field="2" count="1" selected="0">
            <x v="1"/>
          </reference>
        </references>
      </pivotArea>
    </format>
    <format dxfId="119">
      <pivotArea dataOnly="0" labelOnly="1" fieldPosition="0">
        <references count="2">
          <reference field="0" count="4">
            <x v="25"/>
            <x v="26"/>
            <x v="27"/>
            <x v="28"/>
          </reference>
          <reference field="2" count="1" selected="0">
            <x v="1"/>
          </reference>
        </references>
      </pivotArea>
    </format>
    <format dxfId="118">
      <pivotArea collapsedLevelsAreSubtotals="1" fieldPosition="0">
        <references count="2">
          <reference field="0" count="3">
            <x v="6"/>
            <x v="39"/>
            <x v="41"/>
          </reference>
          <reference field="2" count="1" selected="0">
            <x v="0"/>
          </reference>
        </references>
      </pivotArea>
    </format>
    <format dxfId="117">
      <pivotArea dataOnly="0" labelOnly="1" fieldPosition="0">
        <references count="2">
          <reference field="0" count="3">
            <x v="6"/>
            <x v="39"/>
            <x v="41"/>
          </reference>
          <reference field="2" count="1" selected="0">
            <x v="0"/>
          </reference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2" type="button" dataOnly="0" labelOnly="1" outline="0" axis="axisRow" fieldPosition="0"/>
    </format>
    <format dxfId="113">
      <pivotArea dataOnly="0" labelOnly="1" fieldPosition="0">
        <references count="1">
          <reference field="2" count="0"/>
        </references>
      </pivotArea>
    </format>
    <format dxfId="112">
      <pivotArea dataOnly="0" labelOnly="1" grandRow="1" outline="0" fieldPosition="0"/>
    </format>
    <format dxfId="111">
      <pivotArea dataOnly="0" labelOnly="1" fieldPosition="0">
        <references count="2">
          <reference field="0" count="3">
            <x v="6"/>
            <x v="39"/>
            <x v="41"/>
          </reference>
          <reference field="2" count="1" selected="0">
            <x v="0"/>
          </reference>
        </references>
      </pivotArea>
    </format>
    <format dxfId="110">
      <pivotArea dataOnly="0" labelOnly="1" fieldPosition="0">
        <references count="2">
          <reference field="0" count="4">
            <x v="25"/>
            <x v="26"/>
            <x v="27"/>
            <x v="28"/>
          </reference>
          <reference field="2" count="1" selected="0">
            <x v="1"/>
          </reference>
        </references>
      </pivotArea>
    </format>
    <format dxfId="109">
      <pivotArea dataOnly="0" labelOnly="1" fieldPosition="0">
        <references count="2">
          <reference field="0" count="7">
            <x v="0"/>
            <x v="1"/>
            <x v="3"/>
            <x v="9"/>
            <x v="10"/>
            <x v="23"/>
            <x v="43"/>
          </reference>
          <reference field="2" count="1" selected="0">
            <x v="2"/>
          </reference>
        </references>
      </pivotArea>
    </format>
    <format dxfId="108">
      <pivotArea dataOnly="0" labelOnly="1" fieldPosition="0">
        <references count="2">
          <reference field="0" count="6">
            <x v="11"/>
            <x v="12"/>
            <x v="16"/>
            <x v="36"/>
            <x v="37"/>
            <x v="40"/>
          </reference>
          <reference field="2" count="1" selected="0">
            <x v="3"/>
          </reference>
        </references>
      </pivotArea>
    </format>
    <format dxfId="107">
      <pivotArea dataOnly="0" labelOnly="1" fieldPosition="0">
        <references count="2">
          <reference field="0" count="13">
            <x v="2"/>
            <x v="4"/>
            <x v="5"/>
            <x v="8"/>
            <x v="14"/>
            <x v="20"/>
            <x v="22"/>
            <x v="24"/>
            <x v="29"/>
            <x v="31"/>
            <x v="32"/>
            <x v="34"/>
            <x v="42"/>
          </reference>
          <reference field="2" count="1" selected="0">
            <x v="4"/>
          </reference>
        </references>
      </pivotArea>
    </format>
    <format dxfId="106">
      <pivotArea dataOnly="0" labelOnly="1" fieldPosition="0">
        <references count="2">
          <reference field="0" count="3">
            <x v="19"/>
            <x v="33"/>
            <x v="35"/>
          </reference>
          <reference field="2" count="1" selected="0">
            <x v="5"/>
          </reference>
        </references>
      </pivotArea>
    </format>
    <format dxfId="105">
      <pivotArea dataOnly="0" labelOnly="1" fieldPosition="0">
        <references count="2">
          <reference field="0" count="4">
            <x v="7"/>
            <x v="17"/>
            <x v="21"/>
            <x v="30"/>
          </reference>
          <reference field="2" count="1" selected="0">
            <x v="6"/>
          </reference>
        </references>
      </pivotArea>
    </format>
    <format dxfId="104">
      <pivotArea dataOnly="0" labelOnly="1" fieldPosition="0">
        <references count="2">
          <reference field="0" count="2">
            <x v="13"/>
            <x v="15"/>
          </reference>
          <reference field="2" count="1" selected="0">
            <x v="7"/>
          </reference>
        </references>
      </pivotArea>
    </format>
    <format dxfId="10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2">
      <pivotArea grandRow="1" outline="0" collapsedLevelsAreSubtotals="1" fieldPosition="0"/>
    </format>
    <format dxfId="101">
      <pivotArea dataOnly="0" labelOnly="1" grandRow="1" outline="0" fieldPosition="0"/>
    </format>
    <format dxfId="100">
      <pivotArea field="2" type="button" dataOnly="0" labelOnly="1" outline="0" axis="axisRow" fieldPosition="0"/>
    </format>
    <format dxfId="9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field="2" type="button" dataOnly="0" labelOnly="1" outline="0" axis="axisRow" fieldPosition="0"/>
    </format>
    <format dxfId="95">
      <pivotArea dataOnly="0" labelOnly="1" fieldPosition="0">
        <references count="1">
          <reference field="2" count="0"/>
        </references>
      </pivotArea>
    </format>
    <format dxfId="94">
      <pivotArea dataOnly="0" labelOnly="1" grandRow="1" outline="0" fieldPosition="0"/>
    </format>
    <format dxfId="93">
      <pivotArea dataOnly="0" labelOnly="1" fieldPosition="0">
        <references count="2">
          <reference field="0" count="3">
            <x v="6"/>
            <x v="39"/>
            <x v="41"/>
          </reference>
          <reference field="2" count="1" selected="0">
            <x v="0"/>
          </reference>
        </references>
      </pivotArea>
    </format>
    <format dxfId="92">
      <pivotArea dataOnly="0" labelOnly="1" fieldPosition="0">
        <references count="2">
          <reference field="0" count="4">
            <x v="25"/>
            <x v="26"/>
            <x v="27"/>
            <x v="28"/>
          </reference>
          <reference field="2" count="1" selected="0">
            <x v="1"/>
          </reference>
        </references>
      </pivotArea>
    </format>
    <format dxfId="91">
      <pivotArea dataOnly="0" labelOnly="1" fieldPosition="0">
        <references count="2">
          <reference field="0" count="7">
            <x v="0"/>
            <x v="1"/>
            <x v="3"/>
            <x v="9"/>
            <x v="10"/>
            <x v="23"/>
            <x v="43"/>
          </reference>
          <reference field="2" count="1" selected="0">
            <x v="2"/>
          </reference>
        </references>
      </pivotArea>
    </format>
    <format dxfId="90">
      <pivotArea dataOnly="0" labelOnly="1" fieldPosition="0">
        <references count="2">
          <reference field="0" count="6">
            <x v="11"/>
            <x v="12"/>
            <x v="16"/>
            <x v="36"/>
            <x v="37"/>
            <x v="40"/>
          </reference>
          <reference field="2" count="1" selected="0">
            <x v="3"/>
          </reference>
        </references>
      </pivotArea>
    </format>
    <format dxfId="89">
      <pivotArea dataOnly="0" labelOnly="1" fieldPosition="0">
        <references count="2">
          <reference field="0" count="13">
            <x v="2"/>
            <x v="4"/>
            <x v="5"/>
            <x v="8"/>
            <x v="14"/>
            <x v="20"/>
            <x v="22"/>
            <x v="24"/>
            <x v="29"/>
            <x v="31"/>
            <x v="32"/>
            <x v="34"/>
            <x v="42"/>
          </reference>
          <reference field="2" count="1" selected="0">
            <x v="4"/>
          </reference>
        </references>
      </pivotArea>
    </format>
    <format dxfId="88">
      <pivotArea dataOnly="0" labelOnly="1" fieldPosition="0">
        <references count="2">
          <reference field="0" count="3">
            <x v="19"/>
            <x v="33"/>
            <x v="35"/>
          </reference>
          <reference field="2" count="1" selected="0">
            <x v="5"/>
          </reference>
        </references>
      </pivotArea>
    </format>
    <format dxfId="87">
      <pivotArea dataOnly="0" labelOnly="1" fieldPosition="0">
        <references count="2">
          <reference field="0" count="4">
            <x v="7"/>
            <x v="17"/>
            <x v="21"/>
            <x v="30"/>
          </reference>
          <reference field="2" count="1" selected="0">
            <x v="6"/>
          </reference>
        </references>
      </pivotArea>
    </format>
    <format dxfId="86">
      <pivotArea dataOnly="0" labelOnly="1" fieldPosition="0">
        <references count="2">
          <reference field="0" count="2">
            <x v="13"/>
            <x v="15"/>
          </reference>
          <reference field="2" count="1" selected="0">
            <x v="7"/>
          </reference>
        </references>
      </pivotArea>
    </format>
    <format dxfId="8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dataOnly="0" labelOnly="1" fieldPosition="0">
        <references count="1">
          <reference field="2" count="0"/>
        </references>
      </pivotArea>
    </format>
    <format dxfId="81">
      <pivotArea dataOnly="0" labelOnly="1" grandRow="1" outline="0" fieldPosition="0"/>
    </format>
    <format dxfId="80">
      <pivotArea dataOnly="0" labelOnly="1" fieldPosition="0">
        <references count="2">
          <reference field="0" count="3">
            <x v="6"/>
            <x v="39"/>
            <x v="41"/>
          </reference>
          <reference field="2" count="1" selected="0">
            <x v="0"/>
          </reference>
        </references>
      </pivotArea>
    </format>
    <format dxfId="79">
      <pivotArea dataOnly="0" labelOnly="1" fieldPosition="0">
        <references count="2">
          <reference field="0" count="4">
            <x v="25"/>
            <x v="26"/>
            <x v="27"/>
            <x v="28"/>
          </reference>
          <reference field="2" count="1" selected="0">
            <x v="1"/>
          </reference>
        </references>
      </pivotArea>
    </format>
    <format dxfId="78">
      <pivotArea dataOnly="0" labelOnly="1" fieldPosition="0">
        <references count="2">
          <reference field="0" count="7">
            <x v="0"/>
            <x v="1"/>
            <x v="3"/>
            <x v="9"/>
            <x v="10"/>
            <x v="23"/>
            <x v="43"/>
          </reference>
          <reference field="2" count="1" selected="0">
            <x v="2"/>
          </reference>
        </references>
      </pivotArea>
    </format>
    <format dxfId="77">
      <pivotArea dataOnly="0" labelOnly="1" fieldPosition="0">
        <references count="2">
          <reference field="0" count="6">
            <x v="11"/>
            <x v="12"/>
            <x v="16"/>
            <x v="36"/>
            <x v="37"/>
            <x v="40"/>
          </reference>
          <reference field="2" count="1" selected="0">
            <x v="3"/>
          </reference>
        </references>
      </pivotArea>
    </format>
    <format dxfId="76">
      <pivotArea dataOnly="0" labelOnly="1" fieldPosition="0">
        <references count="2">
          <reference field="0" count="13">
            <x v="2"/>
            <x v="4"/>
            <x v="5"/>
            <x v="8"/>
            <x v="14"/>
            <x v="20"/>
            <x v="22"/>
            <x v="24"/>
            <x v="29"/>
            <x v="31"/>
            <x v="32"/>
            <x v="34"/>
            <x v="42"/>
          </reference>
          <reference field="2" count="1" selected="0">
            <x v="4"/>
          </reference>
        </references>
      </pivotArea>
    </format>
    <format dxfId="75">
      <pivotArea dataOnly="0" labelOnly="1" fieldPosition="0">
        <references count="2">
          <reference field="0" count="3">
            <x v="19"/>
            <x v="33"/>
            <x v="35"/>
          </reference>
          <reference field="2" count="1" selected="0">
            <x v="5"/>
          </reference>
        </references>
      </pivotArea>
    </format>
    <format dxfId="74">
      <pivotArea dataOnly="0" labelOnly="1" fieldPosition="0">
        <references count="2">
          <reference field="0" count="4">
            <x v="7"/>
            <x v="17"/>
            <x v="21"/>
            <x v="30"/>
          </reference>
          <reference field="2" count="1" selected="0">
            <x v="6"/>
          </reference>
        </references>
      </pivotArea>
    </format>
    <format dxfId="73">
      <pivotArea dataOnly="0" labelOnly="1" fieldPosition="0">
        <references count="2">
          <reference field="0" count="2">
            <x v="13"/>
            <x v="15"/>
          </reference>
          <reference field="2" count="1" selected="0">
            <x v="7"/>
          </reference>
        </references>
      </pivotArea>
    </format>
    <format dxfId="72">
      <pivotArea dataOnly="0" fieldPosition="0">
        <references count="1">
          <reference field="2" count="5">
            <x v="0"/>
            <x v="1"/>
            <x v="2"/>
            <x v="3"/>
            <x v="4"/>
          </reference>
        </references>
      </pivotArea>
    </format>
    <format dxfId="71">
      <pivotArea dataOnly="0" fieldPosition="0">
        <references count="1">
          <reference field="2" count="3">
            <x v="5"/>
            <x v="6"/>
            <x v="7"/>
          </reference>
        </references>
      </pivotArea>
    </format>
    <format dxfId="70">
      <pivotArea dataOnly="0" grandRow="1" fieldPosition="0"/>
    </format>
    <format dxfId="69">
      <pivotArea field="2" type="button" dataOnly="0" labelOnly="1" outline="0" axis="axisRow" fieldPosition="0"/>
    </format>
    <format dxfId="6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7">
      <pivotArea field="2" type="button" dataOnly="0" labelOnly="1" outline="0" axis="axisRow" fieldPosition="0"/>
    </format>
    <format dxfId="6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5">
      <pivotArea field="2" type="button" dataOnly="0" labelOnly="1" outline="0" axis="axisRow" fieldPosition="0"/>
    </format>
    <format dxfId="6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onditionalFormats count="1">
    <conditionalFormat priority="1">
      <pivotAreas count="1">
        <pivotArea outline="0" fieldPosition="0">
          <references count="1">
            <reference field="4294967294" count="1">
              <x v="2"/>
            </reference>
          </references>
        </pivotArea>
      </pivotAreas>
    </conditionalFormat>
  </conditionalFormats>
  <pivotTableStyleInfo name="Stile tabella pivot 1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altText="Budget Summary" altTextSummary="Tabella pivot che mostra i dettagli delle spese mensili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A900CD-A827-49BC-B6FF-2665CB0A59A0}" name="Tabella pivot1" cacheId="0" applyNumberFormats="0" applyBorderFormats="0" applyFontFormats="0" applyPatternFormats="0" applyAlignmentFormats="0" applyWidthHeightFormats="1" dataCaption="Valori" grandTotalCaption="Total" updatedVersion="7" minRefreshableVersion="3" useAutoFormatting="1" itemPrintTitles="1" createdVersion="7" indent="0" outline="1" outlineData="1" multipleFieldFilters="0" chartFormat="1" rowHeaderCaption="Categories">
  <location ref="F3:G12" firstHeaderRow="1" firstDataRow="1" firstDataCol="1"/>
  <pivotFields count="6">
    <pivotField showAll="0"/>
    <pivotField showAll="0"/>
    <pivotField axis="axisRow" showAll="0">
      <items count="9">
        <item x="4"/>
        <item x="7"/>
        <item x="3"/>
        <item x="0"/>
        <item x="2"/>
        <item x="1"/>
        <item x="5"/>
        <item x="6"/>
        <item t="default"/>
      </items>
    </pivotField>
    <pivotField numFmtId="168" showAll="0"/>
    <pivotField dataField="1" showAll="0"/>
    <pivotField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sts" fld="4" baseField="2" baseItem="0"/>
  </dataFields>
  <formats count="36">
    <format dxfId="46">
      <pivotArea dataOnly="0" fieldPosition="0">
        <references count="1">
          <reference field="2" count="0"/>
        </references>
      </pivotArea>
    </format>
    <format dxfId="45">
      <pivotArea field="2" type="button" dataOnly="0" labelOnly="1" outline="0" axis="axisRow" fieldPosition="0"/>
    </format>
    <format dxfId="44">
      <pivotArea dataOnly="0" labelOnly="1" outline="0" axis="axisValues" fieldPosition="0"/>
    </format>
    <format dxfId="43">
      <pivotArea dataOnly="0" labelOnly="1" grandRow="1" outline="0" fieldPosition="0"/>
    </format>
    <format dxfId="42">
      <pivotArea grandRow="1"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2" type="button" dataOnly="0" labelOnly="1" outline="0" axis="axisRow" fieldPosition="0"/>
    </format>
    <format dxfId="38">
      <pivotArea dataOnly="0" labelOnly="1" fieldPosition="0">
        <references count="1">
          <reference field="2" count="0"/>
        </references>
      </pivotArea>
    </format>
    <format dxfId="37">
      <pivotArea dataOnly="0" labelOnly="1" grandRow="1" outline="0" fieldPosition="0"/>
    </format>
    <format dxfId="36">
      <pivotArea dataOnly="0" labelOnly="1" outline="0" axis="axisValues" fieldPosition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2" type="button" dataOnly="0" labelOnly="1" outline="0" axis="axisRow" fieldPosition="0"/>
    </format>
    <format dxfId="32">
      <pivotArea dataOnly="0" labelOnly="1" fieldPosition="0">
        <references count="1">
          <reference field="2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2" type="button" dataOnly="0" labelOnly="1" outline="0" axis="axisRow" fieldPosition="0"/>
    </format>
    <format dxfId="26">
      <pivotArea dataOnly="0" labelOnly="1" fieldPosition="0">
        <references count="1">
          <reference field="2" count="0"/>
        </references>
      </pivotArea>
    </format>
    <format dxfId="25">
      <pivotArea dataOnly="0" labelOnly="1" grandRow="1" outline="0" fieldPosition="0"/>
    </format>
    <format dxfId="24">
      <pivotArea dataOnly="0" labelOnly="1" outline="0" axis="axisValues" fieldPosition="0"/>
    </format>
    <format dxfId="23">
      <pivotArea field="2" type="button" dataOnly="0" labelOnly="1" outline="0" axis="axisRow" fieldPosition="0"/>
    </format>
    <format dxfId="22">
      <pivotArea dataOnly="0" labelOnly="1" outline="0" axis="axisValues" fieldPosition="0"/>
    </format>
    <format dxfId="21">
      <pivotArea dataOnly="0" grandRow="1" axis="axisRow" fieldPosition="0"/>
    </format>
    <format dxfId="20">
      <pivotArea collapsedLevelsAreSubtotals="1" fieldPosition="0">
        <references count="1">
          <reference field="2" count="0"/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field="2" type="button" dataOnly="0" labelOnly="1" outline="0" axis="axisRow" fieldPosition="0"/>
    </format>
    <format dxfId="12">
      <pivotArea dataOnly="0" labelOnly="1" outline="0" axis="axisValues" fieldPosition="0"/>
    </format>
    <format dxfId="11">
      <pivotArea dataOnly="0" grandRow="1" axis="axisRow" fieldPosition="0"/>
    </format>
  </formats>
  <chartFormats count="1">
    <chartFormat chart="0" format="12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iltroDati_Category" xr10:uid="{C67AB289-92E1-412A-BAC6-CDEE9BDCBA6F}" sourceName="Category">
  <pivotTables>
    <pivotTable tabId="2" name="TabellaPivot_Riepilogo_Budget"/>
  </pivotTables>
  <data>
    <tabular pivotCacheId="1">
      <items count="8">
        <i x="4" s="1"/>
        <i x="7" s="1"/>
        <i x="3" s="1"/>
        <i x="0" s="1"/>
        <i x="2" s="1"/>
        <i x="1" s="1"/>
        <i x="5" s="1"/>
        <i x="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y" xr10:uid="{3E237B63-9D8D-4985-8ED5-DD642CAAD94A}" cache="FiltroDati_Category" caption="Category" columnCount="4" rowHeight="2603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Spese_Mensili" displayName="Tabella_Spese_Mensili" ref="C4:H50" totalsRowCount="1" headerRowDxfId="63" dataDxfId="61" totalsRowDxfId="60" headerRowBorderDxfId="62" totalsRowBorderDxfId="59">
  <autoFilter ref="C4:H49" xr:uid="{00000000-000C-0000-FFFF-FFFF00000000}"/>
  <tableColumns count="6">
    <tableColumn id="1" xr3:uid="{00000000-0010-0000-0000-000001000000}" name="Activity/Item" totalsRowLabel="Totals" dataDxfId="58" totalsRowDxfId="57"/>
    <tableColumn id="7" xr3:uid="{E8B44FBD-1828-4932-947B-9F1BB44CD958}" name="Details" dataDxfId="56" totalsRowDxfId="55"/>
    <tableColumn id="2" xr3:uid="{00000000-0010-0000-0000-000002000000}" name="Category" dataDxfId="54" totalsRowDxfId="53"/>
    <tableColumn id="3" xr3:uid="{00000000-0010-0000-0000-000003000000}" name="Budget" totalsRowFunction="custom" dataDxfId="52" totalsRowDxfId="51">
      <totalsRowFormula>SUM(F5:F49)</totalsRowFormula>
    </tableColumn>
    <tableColumn id="4" xr3:uid="{00000000-0010-0000-0000-000004000000}" name="Real Cost" totalsRowFunction="sum" dataDxfId="50" totalsRowDxfId="49"/>
    <tableColumn id="5" xr3:uid="{00000000-0010-0000-0000-000005000000}" name="Δ" totalsRowFunction="sum" dataDxfId="48" totalsRowDxfId="47">
      <calculatedColumnFormula>IF(OR(Tabella_Spese_Mensili[[#This Row],[Budget]]="",Tabella_Spese_Mensili[[#This Row],[Real Cost]]=""),"",Tabella_Spese_Mensili[[#This Row],[Budget]]-Tabella_Spese_Mensili[[#This Row],[Real Cost]])</calculatedColumnFormula>
    </tableColumn>
  </tableColumns>
  <tableStyleInfo name="Stile tabel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_Elenco_Categorie" displayName="Tabella_Elenco_Categorie" ref="J3:J12" totalsRowShown="0" headerRowDxfId="10" dataDxfId="9">
  <tableColumns count="1">
    <tableColumn id="1" xr3:uid="{00000000-0010-0000-0100-000001000000}" name="Categories" dataDxfId="8"/>
  </tableColumns>
  <tableStyleInfo name="Stile tabel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M78582910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3C4F46"/>
      </a:accent1>
      <a:accent2>
        <a:srgbClr val="F3F7F5"/>
      </a:accent2>
      <a:accent3>
        <a:srgbClr val="F8FCF8"/>
      </a:accent3>
      <a:accent4>
        <a:srgbClr val="498654"/>
      </a:accent4>
      <a:accent5>
        <a:srgbClr val="6C4986"/>
      </a:accent5>
      <a:accent6>
        <a:srgbClr val="41938E"/>
      </a:accent6>
      <a:hlink>
        <a:srgbClr val="0563C1"/>
      </a:hlink>
      <a:folHlink>
        <a:srgbClr val="954F72"/>
      </a:folHlink>
    </a:clrScheme>
    <a:fontScheme name="Custom 21">
      <a:majorFont>
        <a:latin typeface="Franklin Gothic Demi"/>
        <a:ea typeface=""/>
        <a:cs typeface=""/>
      </a:majorFont>
      <a:minorFont>
        <a:latin typeface="Malgu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184C"/>
  </sheetPr>
  <dimension ref="F1:O34"/>
  <sheetViews>
    <sheetView showGridLines="0" tabSelected="1" zoomScaleNormal="100" workbookViewId="0">
      <selection activeCell="H3" sqref="H3"/>
    </sheetView>
  </sheetViews>
  <sheetFormatPr baseColWidth="10" defaultColWidth="9" defaultRowHeight="17"/>
  <cols>
    <col min="1" max="4" width="9" style="10"/>
    <col min="5" max="5" width="1.5" style="10" customWidth="1"/>
    <col min="6" max="6" width="29.33203125" style="10" bestFit="1" customWidth="1"/>
    <col min="7" max="7" width="22.6640625" style="10" bestFit="1" customWidth="1"/>
    <col min="8" max="8" width="18.33203125" style="52" bestFit="1" customWidth="1"/>
    <col min="9" max="9" width="3.6640625" style="10" customWidth="1"/>
    <col min="10" max="10" width="22.1640625" style="10" bestFit="1" customWidth="1"/>
    <col min="11" max="11" width="12.5" style="52" bestFit="1" customWidth="1"/>
    <col min="12" max="12" width="1.5" style="10" customWidth="1"/>
    <col min="13" max="16384" width="9" style="10"/>
  </cols>
  <sheetData>
    <row r="1" spans="6:15" s="1" customFormat="1" ht="99" customHeight="1" thickBot="1">
      <c r="F1" s="69" t="s">
        <v>86</v>
      </c>
      <c r="G1" s="69"/>
      <c r="H1" s="69"/>
      <c r="I1" s="69"/>
      <c r="J1" s="69"/>
      <c r="K1" s="69"/>
      <c r="L1" s="1" t="s">
        <v>0</v>
      </c>
      <c r="M1" s="51"/>
    </row>
    <row r="2" spans="6:15" s="1" customFormat="1" ht="21" customHeight="1" thickTop="1">
      <c r="F2" s="27"/>
      <c r="G2" s="27"/>
      <c r="H2" s="27"/>
      <c r="I2" s="27"/>
      <c r="J2" s="27"/>
      <c r="K2" s="27"/>
      <c r="M2" s="51"/>
    </row>
    <row r="3" spans="6:15" s="2" customFormat="1" ht="20">
      <c r="F3" s="70" t="s">
        <v>95</v>
      </c>
      <c r="G3" s="70"/>
      <c r="H3" s="3"/>
      <c r="I3" s="4"/>
      <c r="J3" s="4"/>
      <c r="K3" s="3"/>
      <c r="L3" s="5"/>
    </row>
    <row r="4" spans="6:15" s="6" customFormat="1" ht="20">
      <c r="F4" s="4"/>
      <c r="G4" s="4"/>
      <c r="H4" s="3"/>
      <c r="I4" s="4"/>
      <c r="J4" s="4"/>
      <c r="K4" s="3"/>
      <c r="L4" s="7"/>
    </row>
    <row r="5" spans="6:15" s="8" customFormat="1" ht="20">
      <c r="F5" s="71" t="s">
        <v>100</v>
      </c>
      <c r="G5" s="71"/>
      <c r="H5" s="16">
        <f>G13-Projected_Expenses</f>
        <v>-57250</v>
      </c>
      <c r="I5" s="17"/>
      <c r="J5" s="17"/>
      <c r="K5" s="18"/>
      <c r="L5" s="9"/>
      <c r="M5" s="2"/>
      <c r="N5" s="2"/>
      <c r="O5" s="2"/>
    </row>
    <row r="6" spans="6:15" s="8" customFormat="1" ht="20">
      <c r="F6" s="18" t="s">
        <v>94</v>
      </c>
      <c r="G6" s="18"/>
      <c r="H6" s="16">
        <v>1300000</v>
      </c>
      <c r="I6" s="17"/>
      <c r="J6" s="17"/>
      <c r="K6" s="18"/>
      <c r="L6" s="9"/>
      <c r="M6" s="2"/>
      <c r="N6" s="2"/>
      <c r="O6" s="2"/>
    </row>
    <row r="7" spans="6:15" s="8" customFormat="1" ht="20">
      <c r="F7" s="71" t="s">
        <v>82</v>
      </c>
      <c r="G7" s="71"/>
      <c r="H7" s="19">
        <f>SUM(H5:H6)</f>
        <v>1242750</v>
      </c>
      <c r="I7" s="17"/>
      <c r="J7" s="17"/>
      <c r="K7" s="18"/>
      <c r="L7" s="9"/>
      <c r="M7" s="2"/>
      <c r="N7" s="2"/>
      <c r="O7" s="2"/>
    </row>
    <row r="8" spans="6:15" ht="21" thickBot="1">
      <c r="F8" s="4"/>
      <c r="G8" s="4"/>
      <c r="H8" s="11"/>
      <c r="I8" s="4"/>
      <c r="J8" s="4"/>
      <c r="K8" s="4"/>
      <c r="L8" s="12"/>
      <c r="M8" s="6"/>
      <c r="N8" s="6"/>
      <c r="O8" s="6"/>
    </row>
    <row r="9" spans="6:15" ht="21" thickTop="1">
      <c r="F9" s="26"/>
      <c r="G9" s="26"/>
      <c r="H9" s="66"/>
      <c r="I9" s="26"/>
      <c r="J9" s="26"/>
      <c r="K9" s="26"/>
      <c r="L9" s="12"/>
      <c r="M9" s="6"/>
      <c r="N9" s="6"/>
      <c r="O9" s="6"/>
    </row>
    <row r="10" spans="6:15" ht="20">
      <c r="F10" s="70" t="s">
        <v>99</v>
      </c>
      <c r="G10" s="70"/>
      <c r="H10" s="11"/>
      <c r="I10" s="4"/>
      <c r="J10" s="70" t="s">
        <v>76</v>
      </c>
      <c r="K10" s="70"/>
      <c r="L10" s="12"/>
      <c r="M10" s="6"/>
      <c r="N10" s="6"/>
      <c r="O10" s="6"/>
    </row>
    <row r="11" spans="6:15" s="6" customFormat="1" ht="20">
      <c r="F11" s="4"/>
      <c r="G11" s="4"/>
      <c r="H11" s="3"/>
      <c r="I11" s="4"/>
      <c r="J11" s="4"/>
      <c r="K11" s="3"/>
      <c r="L11" s="7"/>
    </row>
    <row r="12" spans="6:15" s="8" customFormat="1" ht="20">
      <c r="F12" s="4"/>
      <c r="G12" s="4" t="s">
        <v>83</v>
      </c>
      <c r="H12" s="4" t="s">
        <v>84</v>
      </c>
      <c r="I12" s="4"/>
      <c r="J12" s="4" t="s">
        <v>83</v>
      </c>
      <c r="K12" s="4" t="s">
        <v>84</v>
      </c>
      <c r="L12" s="9"/>
      <c r="M12" s="2"/>
      <c r="N12" s="2"/>
      <c r="O12" s="2"/>
    </row>
    <row r="13" spans="6:15" s="8" customFormat="1">
      <c r="F13" s="73" t="s">
        <v>96</v>
      </c>
      <c r="G13" s="74">
        <v>2000000</v>
      </c>
      <c r="H13" s="21"/>
      <c r="I13" s="4"/>
      <c r="J13" s="21">
        <f>SUM(Tabella_Spese_Mensili[Budget])</f>
        <v>2057250</v>
      </c>
      <c r="K13" s="21">
        <f>SUM(Tabella_Spese_Mensili[Real Cost])</f>
        <v>0</v>
      </c>
      <c r="L13" s="9"/>
    </row>
    <row r="14" spans="6:15" s="8" customFormat="1">
      <c r="F14" s="75" t="s">
        <v>97</v>
      </c>
      <c r="G14" s="76">
        <v>2500000</v>
      </c>
      <c r="H14" s="20"/>
      <c r="I14" s="4"/>
      <c r="J14" s="4"/>
      <c r="K14" s="3"/>
      <c r="L14" s="9"/>
    </row>
    <row r="15" spans="6:15" s="8" customFormat="1">
      <c r="F15" s="77" t="s">
        <v>75</v>
      </c>
      <c r="G15" s="78">
        <v>1400000</v>
      </c>
      <c r="H15" s="21"/>
      <c r="I15" s="4"/>
      <c r="J15" s="4"/>
      <c r="K15" s="4"/>
      <c r="L15" s="9"/>
    </row>
    <row r="16" spans="6:15" s="8" customFormat="1">
      <c r="F16" s="18" t="s">
        <v>98</v>
      </c>
      <c r="G16" s="22">
        <f>SUM(G13:G15)</f>
        <v>5900000</v>
      </c>
      <c r="H16" s="22">
        <f>SUM(H13:H15)</f>
        <v>0</v>
      </c>
      <c r="I16" s="4"/>
      <c r="J16" s="4"/>
      <c r="K16" s="3"/>
      <c r="L16" s="9"/>
    </row>
    <row r="17" spans="6:12" ht="18" thickBot="1">
      <c r="F17" s="4"/>
      <c r="G17" s="3"/>
      <c r="H17" s="3"/>
      <c r="I17" s="4"/>
      <c r="J17" s="4"/>
      <c r="K17" s="3"/>
      <c r="L17" s="12"/>
    </row>
    <row r="18" spans="6:12" ht="19" thickTop="1">
      <c r="F18" s="24"/>
      <c r="G18" s="24"/>
      <c r="H18" s="25"/>
      <c r="I18" s="26"/>
      <c r="J18" s="26"/>
      <c r="K18" s="25"/>
      <c r="L18" s="12"/>
    </row>
    <row r="19" spans="6:12" ht="18">
      <c r="F19" s="70" t="s">
        <v>85</v>
      </c>
      <c r="G19" s="70"/>
      <c r="H19" s="3"/>
      <c r="I19" s="4"/>
      <c r="J19" s="4"/>
      <c r="K19" s="3"/>
      <c r="L19" s="12"/>
    </row>
    <row r="20" spans="6:12" ht="18">
      <c r="F20" s="23"/>
      <c r="G20" s="23"/>
      <c r="H20" s="3"/>
      <c r="I20" s="4"/>
      <c r="J20" s="4"/>
      <c r="K20" s="3"/>
      <c r="L20" s="12"/>
    </row>
    <row r="21" spans="6:12">
      <c r="F21" s="13"/>
      <c r="G21" s="13"/>
      <c r="H21" s="13"/>
      <c r="I21" s="13"/>
      <c r="J21" s="13"/>
      <c r="K21" s="14"/>
      <c r="L21" s="12"/>
    </row>
    <row r="22" spans="6:12">
      <c r="F22" s="13"/>
      <c r="G22" s="13"/>
      <c r="H22" s="13"/>
      <c r="I22" s="13"/>
      <c r="J22" s="13"/>
      <c r="K22" s="14"/>
      <c r="L22" s="12"/>
    </row>
    <row r="23" spans="6:12">
      <c r="F23" s="13"/>
      <c r="G23" s="13"/>
      <c r="H23" s="13"/>
      <c r="I23" s="13"/>
      <c r="J23" s="13"/>
      <c r="K23" s="14"/>
      <c r="L23" s="12"/>
    </row>
    <row r="24" spans="6:12">
      <c r="F24" s="13"/>
      <c r="G24" s="13"/>
      <c r="H24" s="13"/>
      <c r="I24" s="13"/>
      <c r="J24" s="13"/>
      <c r="K24" s="14"/>
      <c r="L24" s="12"/>
    </row>
    <row r="25" spans="6:12">
      <c r="F25" s="13"/>
      <c r="G25" s="13"/>
      <c r="H25" s="14"/>
      <c r="I25" s="13"/>
      <c r="J25" s="13"/>
      <c r="K25" s="14"/>
      <c r="L25" s="12"/>
    </row>
    <row r="26" spans="6:12">
      <c r="F26" s="13"/>
      <c r="G26" s="13"/>
      <c r="H26" s="14"/>
      <c r="I26" s="13"/>
      <c r="J26" s="13"/>
      <c r="K26" s="14"/>
      <c r="L26" s="12"/>
    </row>
    <row r="27" spans="6:12">
      <c r="F27" s="13"/>
      <c r="G27" s="13"/>
      <c r="H27" s="14"/>
      <c r="I27" s="13"/>
      <c r="J27" s="13"/>
      <c r="K27" s="14"/>
      <c r="L27" s="12"/>
    </row>
    <row r="28" spans="6:12">
      <c r="F28" s="13"/>
      <c r="G28" s="13"/>
      <c r="H28" s="14"/>
      <c r="I28" s="13"/>
      <c r="J28" s="13"/>
      <c r="K28" s="14"/>
      <c r="L28" s="12"/>
    </row>
    <row r="29" spans="6:12">
      <c r="F29" s="13"/>
      <c r="G29" s="13"/>
      <c r="H29" s="14"/>
      <c r="I29" s="13"/>
      <c r="J29" s="13"/>
      <c r="K29" s="14"/>
      <c r="L29" s="12"/>
    </row>
    <row r="30" spans="6:12">
      <c r="F30" s="13"/>
      <c r="G30" s="13"/>
      <c r="H30" s="14"/>
      <c r="I30" s="13"/>
      <c r="J30" s="13"/>
      <c r="K30" s="14"/>
      <c r="L30" s="12"/>
    </row>
    <row r="31" spans="6:12">
      <c r="F31" s="13"/>
      <c r="G31" s="13"/>
      <c r="H31" s="14"/>
      <c r="I31" s="13"/>
      <c r="J31" s="13"/>
      <c r="K31" s="14"/>
      <c r="L31" s="12"/>
    </row>
    <row r="32" spans="6:12">
      <c r="F32" s="13"/>
      <c r="G32" s="13"/>
      <c r="H32" s="14"/>
      <c r="I32" s="13"/>
      <c r="J32" s="13"/>
      <c r="K32" s="14"/>
      <c r="L32" s="12"/>
    </row>
    <row r="33" spans="6:12">
      <c r="F33" s="13"/>
      <c r="G33" s="13"/>
      <c r="H33" s="14"/>
      <c r="I33" s="13"/>
      <c r="J33" s="13"/>
      <c r="K33" s="14"/>
      <c r="L33" s="12"/>
    </row>
    <row r="34" spans="6:12">
      <c r="F34" s="12"/>
      <c r="G34" s="12"/>
      <c r="H34" s="15"/>
      <c r="I34" s="12"/>
      <c r="J34" s="12"/>
      <c r="K34" s="15"/>
      <c r="L34" s="12"/>
    </row>
  </sheetData>
  <mergeCells count="7">
    <mergeCell ref="F1:K1"/>
    <mergeCell ref="F10:G10"/>
    <mergeCell ref="J10:K10"/>
    <mergeCell ref="F19:G19"/>
    <mergeCell ref="F7:G7"/>
    <mergeCell ref="F5:G5"/>
    <mergeCell ref="F3:G3"/>
  </mergeCells>
  <conditionalFormatting sqref="H7:H10">
    <cfRule type="cellIs" dxfId="7" priority="1" operator="lessThan">
      <formula>0</formula>
    </cfRule>
  </conditionalFormatting>
  <printOptions horizontalCentered="1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184C"/>
  </sheetPr>
  <dimension ref="F1:I178"/>
  <sheetViews>
    <sheetView showGridLines="0" zoomScaleNormal="100" workbookViewId="0">
      <selection activeCell="F7" sqref="F7"/>
    </sheetView>
  </sheetViews>
  <sheetFormatPr baseColWidth="10" defaultColWidth="9" defaultRowHeight="16"/>
  <cols>
    <col min="1" max="4" width="9" style="29"/>
    <col min="5" max="5" width="1.5" style="29" customWidth="1"/>
    <col min="6" max="6" width="37.5" style="29" bestFit="1" customWidth="1"/>
    <col min="7" max="9" width="19.5" style="53" customWidth="1"/>
    <col min="10" max="10" width="1.5" style="29" customWidth="1"/>
    <col min="11" max="16384" width="9" style="29"/>
  </cols>
  <sheetData>
    <row r="1" spans="6:9" s="28" customFormat="1" ht="99" customHeight="1" thickBot="1">
      <c r="F1" s="69" t="s">
        <v>80</v>
      </c>
      <c r="G1" s="69"/>
      <c r="H1" s="69"/>
      <c r="I1" s="69"/>
    </row>
    <row r="2" spans="6:9" s="28" customFormat="1" ht="21" customHeight="1" thickTop="1">
      <c r="F2" s="42"/>
      <c r="G2" s="42"/>
      <c r="H2" s="42"/>
      <c r="I2" s="42"/>
    </row>
    <row r="3" spans="6:9" ht="102" customHeight="1" thickBot="1">
      <c r="F3" s="30"/>
      <c r="G3" s="30"/>
      <c r="H3" s="30"/>
      <c r="I3" s="30"/>
    </row>
    <row r="4" spans="6:9" ht="21" customHeight="1" thickTop="1">
      <c r="F4" s="41"/>
      <c r="G4" s="41"/>
      <c r="H4" s="41"/>
      <c r="I4" s="41"/>
    </row>
    <row r="5" spans="6:9" s="31" customFormat="1">
      <c r="F5" s="49" t="s">
        <v>1</v>
      </c>
      <c r="G5" s="50" t="s">
        <v>77</v>
      </c>
      <c r="H5" s="50" t="s">
        <v>78</v>
      </c>
      <c r="I5" s="50" t="s">
        <v>79</v>
      </c>
    </row>
    <row r="6" spans="6:9" s="32" customFormat="1">
      <c r="F6" s="45" t="s">
        <v>5</v>
      </c>
      <c r="G6" s="46">
        <v>90000</v>
      </c>
      <c r="H6" s="46"/>
      <c r="I6" s="46">
        <v>0</v>
      </c>
    </row>
    <row r="7" spans="6:9" s="32" customFormat="1">
      <c r="F7" s="43" t="s">
        <v>49</v>
      </c>
      <c r="G7" s="44">
        <v>40000</v>
      </c>
      <c r="H7" s="44"/>
      <c r="I7" s="44">
        <v>0</v>
      </c>
    </row>
    <row r="8" spans="6:9" s="32" customFormat="1">
      <c r="F8" s="43" t="s">
        <v>51</v>
      </c>
      <c r="G8" s="44">
        <v>10000</v>
      </c>
      <c r="H8" s="44"/>
      <c r="I8" s="44">
        <v>0</v>
      </c>
    </row>
    <row r="9" spans="6:9" s="32" customFormat="1">
      <c r="F9" s="43" t="s">
        <v>50</v>
      </c>
      <c r="G9" s="44">
        <v>40000</v>
      </c>
      <c r="H9" s="44"/>
      <c r="I9" s="44">
        <v>0</v>
      </c>
    </row>
    <row r="10" spans="6:9" s="32" customFormat="1">
      <c r="F10" s="45" t="s">
        <v>7</v>
      </c>
      <c r="G10" s="46">
        <v>61500</v>
      </c>
      <c r="H10" s="46"/>
      <c r="I10" s="46">
        <v>0</v>
      </c>
    </row>
    <row r="11" spans="6:9" s="32" customFormat="1">
      <c r="F11" s="43" t="s">
        <v>70</v>
      </c>
      <c r="G11" s="44">
        <v>18000</v>
      </c>
      <c r="H11" s="44"/>
      <c r="I11" s="44">
        <v>0</v>
      </c>
    </row>
    <row r="12" spans="6:9" s="32" customFormat="1">
      <c r="F12" s="43" t="s">
        <v>71</v>
      </c>
      <c r="G12" s="44">
        <v>3000</v>
      </c>
      <c r="H12" s="44"/>
      <c r="I12" s="44">
        <v>0</v>
      </c>
    </row>
    <row r="13" spans="6:9" s="32" customFormat="1">
      <c r="F13" s="43" t="s">
        <v>68</v>
      </c>
      <c r="G13" s="44">
        <v>36000</v>
      </c>
      <c r="H13" s="44"/>
      <c r="I13" s="44">
        <v>0</v>
      </c>
    </row>
    <row r="14" spans="6:9" s="32" customFormat="1">
      <c r="F14" s="43" t="s">
        <v>69</v>
      </c>
      <c r="G14" s="44">
        <v>4500</v>
      </c>
      <c r="H14" s="44"/>
      <c r="I14" s="44">
        <v>0</v>
      </c>
    </row>
    <row r="15" spans="6:9" s="32" customFormat="1">
      <c r="F15" s="45" t="s">
        <v>48</v>
      </c>
      <c r="G15" s="46">
        <v>363000</v>
      </c>
      <c r="H15" s="46"/>
      <c r="I15" s="46">
        <v>0</v>
      </c>
    </row>
    <row r="16" spans="6:9" s="32" customFormat="1">
      <c r="F16" s="43" t="s">
        <v>42</v>
      </c>
      <c r="G16" s="44">
        <v>45000</v>
      </c>
      <c r="H16" s="44"/>
      <c r="I16" s="44">
        <v>0</v>
      </c>
    </row>
    <row r="17" spans="6:9" s="32" customFormat="1">
      <c r="F17" s="43" t="s">
        <v>45</v>
      </c>
      <c r="G17" s="44">
        <v>45000</v>
      </c>
      <c r="H17" s="44"/>
      <c r="I17" s="44">
        <v>0</v>
      </c>
    </row>
    <row r="18" spans="6:9" s="32" customFormat="1">
      <c r="F18" s="43" t="s">
        <v>47</v>
      </c>
      <c r="G18" s="44">
        <v>60000</v>
      </c>
      <c r="H18" s="44"/>
      <c r="I18" s="44">
        <v>0</v>
      </c>
    </row>
    <row r="19" spans="6:9" s="32" customFormat="1">
      <c r="F19" s="43" t="s">
        <v>43</v>
      </c>
      <c r="G19" s="44">
        <v>45000</v>
      </c>
      <c r="H19" s="44"/>
      <c r="I19" s="44">
        <v>0</v>
      </c>
    </row>
    <row r="20" spans="6:9" s="32" customFormat="1">
      <c r="F20" s="43" t="s">
        <v>46</v>
      </c>
      <c r="G20" s="44">
        <v>45000</v>
      </c>
      <c r="H20" s="44"/>
      <c r="I20" s="44">
        <v>0</v>
      </c>
    </row>
    <row r="21" spans="6:9" s="32" customFormat="1">
      <c r="F21" s="43" t="s">
        <v>44</v>
      </c>
      <c r="G21" s="44">
        <v>45000</v>
      </c>
      <c r="H21" s="44"/>
      <c r="I21" s="44">
        <v>0</v>
      </c>
    </row>
    <row r="22" spans="6:9" s="32" customFormat="1">
      <c r="F22" s="43" t="s">
        <v>87</v>
      </c>
      <c r="G22" s="44">
        <v>33000</v>
      </c>
      <c r="H22" s="44"/>
      <c r="I22" s="44">
        <v>0</v>
      </c>
    </row>
    <row r="23" spans="6:9" s="32" customFormat="1">
      <c r="F23" s="43" t="s">
        <v>91</v>
      </c>
      <c r="G23" s="44">
        <v>45000</v>
      </c>
      <c r="H23" s="44"/>
      <c r="I23" s="44">
        <v>0</v>
      </c>
    </row>
    <row r="24" spans="6:9" s="32" customFormat="1">
      <c r="F24" s="45" t="s">
        <v>2</v>
      </c>
      <c r="G24" s="46">
        <v>176250</v>
      </c>
      <c r="H24" s="46"/>
      <c r="I24" s="46">
        <v>0</v>
      </c>
    </row>
    <row r="25" spans="6:9" s="32" customFormat="1">
      <c r="F25" s="43" t="s">
        <v>15</v>
      </c>
      <c r="G25" s="44">
        <v>45000</v>
      </c>
      <c r="H25" s="44"/>
      <c r="I25" s="44">
        <v>0</v>
      </c>
    </row>
    <row r="26" spans="6:9" s="32" customFormat="1">
      <c r="F26" s="43" t="s">
        <v>16</v>
      </c>
      <c r="G26" s="44">
        <v>3750</v>
      </c>
      <c r="H26" s="44"/>
      <c r="I26" s="44">
        <v>0</v>
      </c>
    </row>
    <row r="27" spans="6:9" s="32" customFormat="1">
      <c r="F27" s="43" t="s">
        <v>18</v>
      </c>
      <c r="G27" s="44">
        <v>7500</v>
      </c>
      <c r="H27" s="44"/>
      <c r="I27" s="44">
        <v>0</v>
      </c>
    </row>
    <row r="28" spans="6:9" s="32" customFormat="1">
      <c r="F28" s="43" t="s">
        <v>20</v>
      </c>
      <c r="G28" s="44">
        <v>75000</v>
      </c>
      <c r="H28" s="44"/>
      <c r="I28" s="44">
        <v>0</v>
      </c>
    </row>
    <row r="29" spans="6:9" s="32" customFormat="1">
      <c r="F29" s="43" t="s">
        <v>17</v>
      </c>
      <c r="G29" s="44">
        <v>7500</v>
      </c>
      <c r="H29" s="44"/>
      <c r="I29" s="44">
        <v>0</v>
      </c>
    </row>
    <row r="30" spans="6:9" s="32" customFormat="1">
      <c r="F30" s="43" t="s">
        <v>19</v>
      </c>
      <c r="G30" s="44">
        <v>37500</v>
      </c>
      <c r="H30" s="44"/>
      <c r="I30" s="44">
        <v>0</v>
      </c>
    </row>
    <row r="31" spans="6:9" s="32" customFormat="1">
      <c r="F31" s="45" t="s">
        <v>4</v>
      </c>
      <c r="G31" s="46">
        <v>622500</v>
      </c>
      <c r="H31" s="46"/>
      <c r="I31" s="46">
        <v>0</v>
      </c>
    </row>
    <row r="32" spans="6:9" s="32" customFormat="1">
      <c r="F32" s="43" t="s">
        <v>33</v>
      </c>
      <c r="G32" s="44">
        <v>45000</v>
      </c>
      <c r="H32" s="44"/>
      <c r="I32" s="44">
        <v>0</v>
      </c>
    </row>
    <row r="33" spans="6:9" s="32" customFormat="1">
      <c r="F33" s="43" t="s">
        <v>26</v>
      </c>
      <c r="G33" s="44">
        <v>195000</v>
      </c>
      <c r="H33" s="44"/>
      <c r="I33" s="44">
        <v>0</v>
      </c>
    </row>
    <row r="34" spans="6:9" s="32" customFormat="1">
      <c r="F34" s="43" t="s">
        <v>40</v>
      </c>
      <c r="G34" s="44">
        <v>75000</v>
      </c>
      <c r="H34" s="44"/>
      <c r="I34" s="44">
        <v>0</v>
      </c>
    </row>
    <row r="35" spans="6:9" s="32" customFormat="1">
      <c r="F35" s="43" t="s">
        <v>31</v>
      </c>
      <c r="G35" s="44">
        <v>7500</v>
      </c>
      <c r="H35" s="44"/>
      <c r="I35" s="44">
        <v>0</v>
      </c>
    </row>
    <row r="36" spans="6:9" s="32" customFormat="1">
      <c r="F36" s="43" t="s">
        <v>32</v>
      </c>
      <c r="G36" s="44">
        <v>1500</v>
      </c>
      <c r="H36" s="44"/>
      <c r="I36" s="44">
        <v>0</v>
      </c>
    </row>
    <row r="37" spans="6:9" s="32" customFormat="1">
      <c r="F37" s="43" t="s">
        <v>39</v>
      </c>
      <c r="G37" s="44">
        <v>22500</v>
      </c>
      <c r="H37" s="44"/>
      <c r="I37" s="44">
        <v>0</v>
      </c>
    </row>
    <row r="38" spans="6:9" s="32" customFormat="1">
      <c r="F38" s="43" t="s">
        <v>29</v>
      </c>
      <c r="G38" s="44">
        <v>22500</v>
      </c>
      <c r="H38" s="44"/>
      <c r="I38" s="44">
        <v>0</v>
      </c>
    </row>
    <row r="39" spans="6:9" s="32" customFormat="1">
      <c r="F39" s="43" t="s">
        <v>30</v>
      </c>
      <c r="G39" s="44">
        <v>22500</v>
      </c>
      <c r="H39" s="44"/>
      <c r="I39" s="44">
        <v>0</v>
      </c>
    </row>
    <row r="40" spans="6:9" s="32" customFormat="1">
      <c r="F40" s="43" t="s">
        <v>34</v>
      </c>
      <c r="G40" s="44">
        <v>7500</v>
      </c>
      <c r="H40" s="44"/>
      <c r="I40" s="44">
        <v>0</v>
      </c>
    </row>
    <row r="41" spans="6:9" s="32" customFormat="1">
      <c r="F41" s="43" t="s">
        <v>28</v>
      </c>
      <c r="G41" s="44">
        <v>15000</v>
      </c>
      <c r="H41" s="44"/>
      <c r="I41" s="44">
        <v>0</v>
      </c>
    </row>
    <row r="42" spans="6:9" s="32" customFormat="1">
      <c r="F42" s="43" t="s">
        <v>27</v>
      </c>
      <c r="G42" s="44">
        <v>90000</v>
      </c>
      <c r="H42" s="44"/>
      <c r="I42" s="44">
        <v>0</v>
      </c>
    </row>
    <row r="43" spans="6:9" s="32" customFormat="1">
      <c r="F43" s="43" t="s">
        <v>38</v>
      </c>
      <c r="G43" s="44">
        <v>24000</v>
      </c>
      <c r="H43" s="44"/>
      <c r="I43" s="44">
        <v>0</v>
      </c>
    </row>
    <row r="44" spans="6:9" s="32" customFormat="1">
      <c r="F44" s="43" t="s">
        <v>36</v>
      </c>
      <c r="G44" s="44">
        <v>19500</v>
      </c>
      <c r="H44" s="44"/>
      <c r="I44" s="44">
        <v>0</v>
      </c>
    </row>
    <row r="45" spans="6:9" s="32" customFormat="1">
      <c r="F45" s="43" t="s">
        <v>92</v>
      </c>
      <c r="G45" s="44">
        <v>75000</v>
      </c>
      <c r="H45" s="44"/>
      <c r="I45" s="44">
        <v>0</v>
      </c>
    </row>
    <row r="46" spans="6:9" s="32" customFormat="1">
      <c r="F46" s="45" t="s">
        <v>3</v>
      </c>
      <c r="G46" s="46">
        <v>151500</v>
      </c>
      <c r="H46" s="46"/>
      <c r="I46" s="46">
        <v>0</v>
      </c>
    </row>
    <row r="47" spans="6:9" s="32" customFormat="1">
      <c r="F47" s="43" t="s">
        <v>23</v>
      </c>
      <c r="G47" s="44">
        <v>10500</v>
      </c>
      <c r="H47" s="44"/>
      <c r="I47" s="44">
        <v>0</v>
      </c>
    </row>
    <row r="48" spans="6:9" s="33" customFormat="1">
      <c r="F48" s="43" t="s">
        <v>35</v>
      </c>
      <c r="G48" s="44">
        <v>21000</v>
      </c>
      <c r="H48" s="44"/>
      <c r="I48" s="44">
        <v>0</v>
      </c>
    </row>
    <row r="49" spans="6:9" s="33" customFormat="1">
      <c r="F49" s="43" t="s">
        <v>25</v>
      </c>
      <c r="G49" s="44">
        <v>120000</v>
      </c>
      <c r="H49" s="44"/>
      <c r="I49" s="44">
        <v>0</v>
      </c>
    </row>
    <row r="50" spans="6:9" s="33" customFormat="1">
      <c r="F50" s="45" t="s">
        <v>6</v>
      </c>
      <c r="G50" s="46">
        <v>217500</v>
      </c>
      <c r="H50" s="46"/>
      <c r="I50" s="46">
        <v>0</v>
      </c>
    </row>
    <row r="51" spans="6:9" s="33" customFormat="1">
      <c r="F51" s="43" t="s">
        <v>54</v>
      </c>
      <c r="G51" s="44">
        <v>22500</v>
      </c>
      <c r="H51" s="44"/>
      <c r="I51" s="44">
        <v>0</v>
      </c>
    </row>
    <row r="52" spans="6:9">
      <c r="F52" s="43" t="s">
        <v>60</v>
      </c>
      <c r="G52" s="44">
        <v>135000</v>
      </c>
      <c r="H52" s="44"/>
      <c r="I52" s="44">
        <v>0</v>
      </c>
    </row>
    <row r="53" spans="6:9">
      <c r="F53" s="43" t="s">
        <v>56</v>
      </c>
      <c r="G53" s="44">
        <v>30000</v>
      </c>
      <c r="H53" s="44"/>
      <c r="I53" s="44">
        <v>0</v>
      </c>
    </row>
    <row r="54" spans="6:9">
      <c r="F54" s="43" t="s">
        <v>58</v>
      </c>
      <c r="G54" s="44">
        <v>30000</v>
      </c>
      <c r="H54" s="44"/>
      <c r="I54" s="44">
        <v>0</v>
      </c>
    </row>
    <row r="55" spans="6:9">
      <c r="F55" s="45" t="s">
        <v>62</v>
      </c>
      <c r="G55" s="46">
        <v>375000</v>
      </c>
      <c r="H55" s="46"/>
      <c r="I55" s="46">
        <v>0</v>
      </c>
    </row>
    <row r="56" spans="6:9">
      <c r="F56" s="43" t="s">
        <v>67</v>
      </c>
      <c r="G56" s="44">
        <v>75000</v>
      </c>
      <c r="H56" s="44"/>
      <c r="I56" s="44">
        <v>0</v>
      </c>
    </row>
    <row r="57" spans="6:9">
      <c r="F57" s="43" t="s">
        <v>61</v>
      </c>
      <c r="G57" s="44">
        <v>300000</v>
      </c>
      <c r="H57" s="44"/>
      <c r="I57" s="44">
        <v>0</v>
      </c>
    </row>
    <row r="58" spans="6:9">
      <c r="F58" s="47" t="s">
        <v>81</v>
      </c>
      <c r="G58" s="48">
        <v>2057250</v>
      </c>
      <c r="H58" s="48"/>
      <c r="I58" s="48">
        <v>0</v>
      </c>
    </row>
    <row r="59" spans="6:9">
      <c r="F59" s="30"/>
      <c r="G59" s="30"/>
      <c r="H59" s="30"/>
      <c r="I59" s="30"/>
    </row>
    <row r="60" spans="6:9">
      <c r="F60" s="30"/>
      <c r="G60" s="30"/>
      <c r="H60" s="30"/>
      <c r="I60" s="30"/>
    </row>
    <row r="61" spans="6:9">
      <c r="F61" s="30"/>
      <c r="G61" s="30"/>
      <c r="H61" s="30"/>
      <c r="I61" s="30"/>
    </row>
    <row r="62" spans="6:9">
      <c r="F62" s="30"/>
      <c r="G62" s="30"/>
      <c r="H62" s="30"/>
      <c r="I62" s="30"/>
    </row>
    <row r="63" spans="6:9">
      <c r="F63" s="30"/>
      <c r="G63" s="30"/>
      <c r="H63" s="30"/>
      <c r="I63" s="30"/>
    </row>
    <row r="64" spans="6:9">
      <c r="F64" s="30"/>
      <c r="G64" s="30"/>
      <c r="H64" s="30"/>
      <c r="I64" s="30"/>
    </row>
    <row r="65" spans="6:9">
      <c r="F65" s="30"/>
      <c r="G65" s="30"/>
      <c r="H65" s="30"/>
      <c r="I65" s="30"/>
    </row>
    <row r="66" spans="6:9">
      <c r="F66" s="30"/>
      <c r="G66" s="30"/>
      <c r="H66" s="30"/>
      <c r="I66" s="30"/>
    </row>
    <row r="67" spans="6:9">
      <c r="F67" s="30"/>
      <c r="G67" s="30"/>
      <c r="H67" s="30"/>
      <c r="I67" s="30"/>
    </row>
    <row r="68" spans="6:9">
      <c r="F68" s="30"/>
      <c r="G68" s="30"/>
      <c r="H68" s="30"/>
      <c r="I68" s="30"/>
    </row>
    <row r="69" spans="6:9">
      <c r="F69" s="30"/>
      <c r="G69" s="30"/>
      <c r="H69" s="30"/>
      <c r="I69" s="30"/>
    </row>
    <row r="70" spans="6:9">
      <c r="F70" s="30"/>
      <c r="G70" s="30"/>
      <c r="H70" s="30"/>
      <c r="I70" s="30"/>
    </row>
    <row r="71" spans="6:9">
      <c r="F71" s="30"/>
      <c r="G71" s="30"/>
      <c r="H71" s="30"/>
      <c r="I71" s="30"/>
    </row>
    <row r="72" spans="6:9">
      <c r="F72" s="30"/>
      <c r="G72" s="30"/>
      <c r="H72" s="30"/>
      <c r="I72" s="30"/>
    </row>
    <row r="73" spans="6:9">
      <c r="F73" s="30"/>
      <c r="G73" s="30"/>
      <c r="H73" s="30"/>
      <c r="I73" s="30"/>
    </row>
    <row r="74" spans="6:9">
      <c r="F74" s="30"/>
      <c r="G74" s="30"/>
      <c r="H74" s="30"/>
      <c r="I74" s="30"/>
    </row>
    <row r="75" spans="6:9">
      <c r="F75" s="30"/>
      <c r="G75" s="30"/>
      <c r="H75" s="30"/>
      <c r="I75" s="30"/>
    </row>
    <row r="76" spans="6:9">
      <c r="F76" s="30"/>
      <c r="G76" s="30"/>
      <c r="H76" s="30"/>
      <c r="I76" s="30"/>
    </row>
    <row r="77" spans="6:9">
      <c r="F77" s="30"/>
      <c r="G77" s="30"/>
      <c r="H77" s="30"/>
      <c r="I77" s="30"/>
    </row>
    <row r="78" spans="6:9">
      <c r="F78" s="30"/>
      <c r="G78" s="30"/>
      <c r="H78" s="30"/>
      <c r="I78" s="30"/>
    </row>
    <row r="79" spans="6:9">
      <c r="F79" s="30"/>
      <c r="G79" s="30"/>
      <c r="H79" s="30"/>
      <c r="I79" s="30"/>
    </row>
    <row r="80" spans="6:9">
      <c r="F80" s="30"/>
      <c r="G80" s="30"/>
      <c r="H80" s="30"/>
      <c r="I80" s="30"/>
    </row>
    <row r="81" spans="6:9">
      <c r="F81" s="30"/>
      <c r="G81" s="30"/>
      <c r="H81" s="30"/>
      <c r="I81" s="30"/>
    </row>
    <row r="82" spans="6:9">
      <c r="F82" s="30"/>
      <c r="G82" s="30"/>
      <c r="H82" s="30"/>
      <c r="I82" s="30"/>
    </row>
    <row r="83" spans="6:9">
      <c r="F83" s="30"/>
      <c r="G83" s="30"/>
      <c r="H83" s="30"/>
      <c r="I83" s="30"/>
    </row>
    <row r="84" spans="6:9">
      <c r="F84" s="30"/>
      <c r="G84" s="30"/>
      <c r="H84" s="30"/>
      <c r="I84" s="30"/>
    </row>
    <row r="85" spans="6:9">
      <c r="F85" s="30"/>
      <c r="G85" s="30"/>
      <c r="H85" s="30"/>
      <c r="I85" s="30"/>
    </row>
    <row r="86" spans="6:9">
      <c r="F86" s="30"/>
      <c r="G86" s="30"/>
      <c r="H86" s="30"/>
      <c r="I86" s="30"/>
    </row>
    <row r="87" spans="6:9">
      <c r="F87" s="30"/>
      <c r="G87" s="30"/>
      <c r="H87" s="30"/>
      <c r="I87" s="30"/>
    </row>
    <row r="88" spans="6:9">
      <c r="F88" s="30"/>
      <c r="G88" s="30"/>
      <c r="H88" s="30"/>
      <c r="I88" s="30"/>
    </row>
    <row r="89" spans="6:9">
      <c r="F89" s="30"/>
      <c r="G89" s="30"/>
      <c r="H89" s="30"/>
      <c r="I89" s="30"/>
    </row>
    <row r="90" spans="6:9">
      <c r="F90" s="30"/>
      <c r="G90" s="30"/>
      <c r="H90" s="30"/>
      <c r="I90" s="30"/>
    </row>
    <row r="91" spans="6:9">
      <c r="F91" s="30"/>
      <c r="G91" s="30"/>
      <c r="H91" s="30"/>
      <c r="I91" s="30"/>
    </row>
    <row r="92" spans="6:9">
      <c r="F92" s="30"/>
      <c r="G92" s="30"/>
      <c r="H92" s="30"/>
      <c r="I92" s="30"/>
    </row>
    <row r="93" spans="6:9">
      <c r="F93" s="30"/>
      <c r="G93" s="30"/>
      <c r="H93" s="30"/>
      <c r="I93" s="30"/>
    </row>
    <row r="94" spans="6:9">
      <c r="F94" s="30"/>
      <c r="G94" s="30"/>
      <c r="H94" s="30"/>
      <c r="I94" s="30"/>
    </row>
    <row r="95" spans="6:9">
      <c r="F95" s="30"/>
      <c r="G95" s="30"/>
      <c r="H95" s="30"/>
      <c r="I95" s="30"/>
    </row>
    <row r="96" spans="6:9">
      <c r="F96" s="30"/>
      <c r="G96" s="30"/>
      <c r="H96" s="30"/>
      <c r="I96" s="30"/>
    </row>
    <row r="97" spans="6:9">
      <c r="F97" s="30"/>
      <c r="G97" s="30"/>
      <c r="H97" s="30"/>
      <c r="I97" s="30"/>
    </row>
    <row r="98" spans="6:9">
      <c r="F98" s="30"/>
      <c r="G98" s="30"/>
      <c r="H98" s="30"/>
      <c r="I98" s="30"/>
    </row>
    <row r="99" spans="6:9">
      <c r="F99" s="30"/>
      <c r="G99" s="30"/>
      <c r="H99" s="30"/>
      <c r="I99" s="30"/>
    </row>
    <row r="100" spans="6:9">
      <c r="F100" s="30"/>
      <c r="G100" s="30"/>
      <c r="H100" s="30"/>
      <c r="I100" s="30"/>
    </row>
    <row r="101" spans="6:9">
      <c r="F101" s="30"/>
      <c r="G101" s="30"/>
      <c r="H101" s="30"/>
      <c r="I101" s="30"/>
    </row>
    <row r="102" spans="6:9">
      <c r="F102" s="30"/>
      <c r="G102" s="30"/>
      <c r="H102" s="30"/>
      <c r="I102" s="30"/>
    </row>
    <row r="103" spans="6:9">
      <c r="F103" s="30"/>
      <c r="G103" s="30"/>
      <c r="H103" s="30"/>
      <c r="I103" s="30"/>
    </row>
    <row r="104" spans="6:9">
      <c r="F104" s="30"/>
      <c r="G104" s="30"/>
      <c r="H104" s="30"/>
      <c r="I104" s="30"/>
    </row>
    <row r="105" spans="6:9">
      <c r="F105" s="30"/>
      <c r="G105" s="30"/>
      <c r="H105" s="30"/>
      <c r="I105" s="30"/>
    </row>
    <row r="106" spans="6:9">
      <c r="F106" s="30"/>
      <c r="G106" s="30"/>
      <c r="H106" s="30"/>
      <c r="I106" s="30"/>
    </row>
    <row r="107" spans="6:9">
      <c r="F107" s="30"/>
      <c r="G107" s="30"/>
      <c r="H107" s="30"/>
      <c r="I107" s="30"/>
    </row>
    <row r="108" spans="6:9">
      <c r="F108" s="30"/>
      <c r="G108" s="30"/>
      <c r="H108" s="30"/>
      <c r="I108" s="30"/>
    </row>
    <row r="109" spans="6:9">
      <c r="F109" s="30"/>
      <c r="G109" s="30"/>
      <c r="H109" s="30"/>
      <c r="I109" s="30"/>
    </row>
    <row r="110" spans="6:9">
      <c r="F110" s="30"/>
      <c r="G110" s="30"/>
      <c r="H110" s="30"/>
      <c r="I110" s="30"/>
    </row>
    <row r="111" spans="6:9">
      <c r="F111" s="30"/>
      <c r="G111" s="30"/>
      <c r="H111" s="30"/>
      <c r="I111" s="30"/>
    </row>
    <row r="112" spans="6:9">
      <c r="F112" s="30"/>
      <c r="G112" s="30"/>
      <c r="H112" s="30"/>
      <c r="I112" s="30"/>
    </row>
    <row r="113" spans="6:9">
      <c r="F113" s="30"/>
      <c r="G113" s="30"/>
      <c r="H113" s="30"/>
      <c r="I113" s="30"/>
    </row>
    <row r="114" spans="6:9">
      <c r="F114" s="30"/>
      <c r="G114" s="30"/>
      <c r="H114" s="30"/>
      <c r="I114" s="30"/>
    </row>
    <row r="115" spans="6:9">
      <c r="F115" s="30"/>
      <c r="G115" s="30"/>
      <c r="H115" s="30"/>
      <c r="I115" s="30"/>
    </row>
    <row r="116" spans="6:9">
      <c r="F116" s="30"/>
      <c r="G116" s="30"/>
      <c r="H116" s="30"/>
      <c r="I116" s="30"/>
    </row>
    <row r="117" spans="6:9">
      <c r="F117" s="30"/>
      <c r="G117" s="30"/>
      <c r="H117" s="30"/>
      <c r="I117" s="30"/>
    </row>
    <row r="118" spans="6:9">
      <c r="F118" s="30"/>
      <c r="G118" s="30"/>
      <c r="H118" s="30"/>
      <c r="I118" s="30"/>
    </row>
    <row r="119" spans="6:9">
      <c r="F119" s="30"/>
      <c r="G119" s="30"/>
      <c r="H119" s="30"/>
      <c r="I119" s="30"/>
    </row>
    <row r="120" spans="6:9">
      <c r="F120" s="30"/>
      <c r="G120" s="30"/>
      <c r="H120" s="30"/>
    </row>
    <row r="121" spans="6:9">
      <c r="F121" s="30"/>
      <c r="G121" s="30"/>
      <c r="H121" s="30"/>
    </row>
    <row r="122" spans="6:9">
      <c r="F122" s="30"/>
      <c r="G122" s="30"/>
      <c r="H122" s="30"/>
    </row>
    <row r="123" spans="6:9">
      <c r="F123" s="30"/>
      <c r="G123" s="30"/>
      <c r="H123" s="30"/>
    </row>
    <row r="124" spans="6:9">
      <c r="F124" s="30"/>
      <c r="G124" s="30"/>
      <c r="H124" s="30"/>
    </row>
    <row r="125" spans="6:9">
      <c r="F125" s="30"/>
      <c r="G125" s="30"/>
      <c r="H125" s="30"/>
    </row>
    <row r="126" spans="6:9">
      <c r="F126" s="30"/>
      <c r="G126" s="30"/>
      <c r="H126" s="30"/>
    </row>
    <row r="127" spans="6:9">
      <c r="F127" s="30"/>
      <c r="G127" s="30"/>
      <c r="H127" s="30"/>
    </row>
    <row r="128" spans="6:9">
      <c r="F128" s="30"/>
      <c r="G128" s="30"/>
      <c r="H128" s="30"/>
    </row>
    <row r="129" spans="6:8">
      <c r="F129" s="30"/>
      <c r="G129" s="30"/>
      <c r="H129" s="30"/>
    </row>
    <row r="130" spans="6:8">
      <c r="F130" s="30"/>
      <c r="G130" s="30"/>
      <c r="H130" s="30"/>
    </row>
    <row r="131" spans="6:8">
      <c r="F131" s="30"/>
      <c r="G131" s="30"/>
      <c r="H131" s="30"/>
    </row>
    <row r="132" spans="6:8">
      <c r="F132" s="30"/>
      <c r="G132" s="30"/>
      <c r="H132" s="30"/>
    </row>
    <row r="133" spans="6:8">
      <c r="F133" s="30"/>
      <c r="G133" s="30"/>
      <c r="H133" s="30"/>
    </row>
    <row r="134" spans="6:8">
      <c r="F134" s="30"/>
      <c r="G134" s="30"/>
      <c r="H134" s="30"/>
    </row>
    <row r="135" spans="6:8">
      <c r="F135" s="30"/>
      <c r="G135" s="30"/>
      <c r="H135" s="30"/>
    </row>
    <row r="136" spans="6:8">
      <c r="F136" s="30"/>
      <c r="G136" s="30"/>
      <c r="H136" s="30"/>
    </row>
    <row r="137" spans="6:8">
      <c r="F137" s="30"/>
      <c r="G137" s="30"/>
      <c r="H137" s="30"/>
    </row>
    <row r="138" spans="6:8">
      <c r="F138" s="30"/>
      <c r="G138" s="30"/>
      <c r="H138" s="30"/>
    </row>
    <row r="139" spans="6:8">
      <c r="F139" s="30"/>
      <c r="G139" s="30"/>
      <c r="H139" s="30"/>
    </row>
    <row r="140" spans="6:8">
      <c r="F140" s="30"/>
      <c r="G140" s="30"/>
      <c r="H140" s="30"/>
    </row>
    <row r="141" spans="6:8">
      <c r="F141" s="30"/>
      <c r="G141" s="30"/>
      <c r="H141" s="30"/>
    </row>
    <row r="142" spans="6:8">
      <c r="F142" s="30"/>
      <c r="G142" s="30"/>
      <c r="H142" s="30"/>
    </row>
    <row r="143" spans="6:8">
      <c r="F143" s="30"/>
      <c r="G143" s="30"/>
      <c r="H143" s="30"/>
    </row>
    <row r="144" spans="6:8">
      <c r="F144" s="30"/>
      <c r="G144" s="30"/>
      <c r="H144" s="30"/>
    </row>
    <row r="145" spans="6:8">
      <c r="F145" s="30"/>
      <c r="G145" s="30"/>
      <c r="H145" s="30"/>
    </row>
    <row r="146" spans="6:8">
      <c r="F146" s="30"/>
      <c r="G146" s="30"/>
      <c r="H146" s="30"/>
    </row>
    <row r="147" spans="6:8">
      <c r="F147" s="30"/>
      <c r="G147" s="30"/>
      <c r="H147" s="30"/>
    </row>
    <row r="148" spans="6:8">
      <c r="F148" s="30"/>
      <c r="G148" s="30"/>
      <c r="H148" s="30"/>
    </row>
    <row r="149" spans="6:8">
      <c r="F149" s="30"/>
      <c r="G149" s="30"/>
      <c r="H149" s="30"/>
    </row>
    <row r="150" spans="6:8">
      <c r="F150" s="30"/>
      <c r="G150" s="30"/>
      <c r="H150" s="30"/>
    </row>
    <row r="151" spans="6:8">
      <c r="F151" s="30"/>
      <c r="G151" s="30"/>
      <c r="H151" s="30"/>
    </row>
    <row r="152" spans="6:8">
      <c r="F152" s="30"/>
      <c r="G152" s="30"/>
      <c r="H152" s="30"/>
    </row>
    <row r="153" spans="6:8">
      <c r="F153" s="30"/>
      <c r="G153" s="30"/>
      <c r="H153" s="30"/>
    </row>
    <row r="154" spans="6:8">
      <c r="F154" s="30"/>
      <c r="G154" s="30"/>
      <c r="H154" s="30"/>
    </row>
    <row r="155" spans="6:8">
      <c r="F155" s="30"/>
      <c r="G155" s="30"/>
      <c r="H155" s="30"/>
    </row>
    <row r="156" spans="6:8">
      <c r="F156" s="30"/>
      <c r="G156" s="30"/>
      <c r="H156" s="30"/>
    </row>
    <row r="157" spans="6:8">
      <c r="F157" s="30"/>
      <c r="G157" s="30"/>
      <c r="H157" s="30"/>
    </row>
    <row r="158" spans="6:8">
      <c r="F158" s="30"/>
      <c r="G158" s="30"/>
      <c r="H158" s="30"/>
    </row>
    <row r="159" spans="6:8">
      <c r="F159" s="30"/>
      <c r="G159" s="30"/>
      <c r="H159" s="30"/>
    </row>
    <row r="160" spans="6:8">
      <c r="F160" s="30"/>
      <c r="G160" s="30"/>
      <c r="H160" s="30"/>
    </row>
    <row r="161" spans="6:8">
      <c r="F161" s="30"/>
      <c r="G161" s="30"/>
      <c r="H161" s="30"/>
    </row>
    <row r="162" spans="6:8">
      <c r="F162" s="30"/>
      <c r="G162" s="30"/>
      <c r="H162" s="30"/>
    </row>
    <row r="163" spans="6:8">
      <c r="F163" s="30"/>
      <c r="G163" s="30"/>
      <c r="H163" s="30"/>
    </row>
    <row r="164" spans="6:8">
      <c r="F164" s="30"/>
      <c r="G164" s="30"/>
      <c r="H164" s="30"/>
    </row>
    <row r="165" spans="6:8">
      <c r="F165" s="30"/>
      <c r="G165" s="30"/>
      <c r="H165" s="30"/>
    </row>
    <row r="166" spans="6:8">
      <c r="F166" s="30"/>
      <c r="G166" s="30"/>
      <c r="H166" s="30"/>
    </row>
    <row r="167" spans="6:8">
      <c r="F167" s="30"/>
      <c r="G167" s="30"/>
      <c r="H167" s="30"/>
    </row>
    <row r="168" spans="6:8">
      <c r="F168" s="30"/>
      <c r="G168" s="30"/>
      <c r="H168" s="30"/>
    </row>
    <row r="169" spans="6:8">
      <c r="F169" s="30"/>
      <c r="G169" s="30"/>
      <c r="H169" s="30"/>
    </row>
    <row r="170" spans="6:8">
      <c r="F170" s="30"/>
      <c r="G170" s="30"/>
      <c r="H170" s="30"/>
    </row>
    <row r="171" spans="6:8">
      <c r="F171" s="30"/>
      <c r="G171" s="30"/>
      <c r="H171" s="30"/>
    </row>
    <row r="172" spans="6:8">
      <c r="F172" s="30"/>
      <c r="G172" s="30"/>
      <c r="H172" s="30"/>
    </row>
    <row r="173" spans="6:8">
      <c r="F173" s="30"/>
      <c r="G173" s="30"/>
      <c r="H173" s="30"/>
    </row>
    <row r="174" spans="6:8">
      <c r="F174" s="30"/>
      <c r="G174" s="30"/>
      <c r="H174" s="30"/>
    </row>
    <row r="175" spans="6:8">
      <c r="F175" s="30"/>
      <c r="G175" s="30"/>
      <c r="H175" s="30"/>
    </row>
    <row r="176" spans="6:8">
      <c r="F176" s="30"/>
      <c r="G176" s="30"/>
      <c r="H176" s="30"/>
    </row>
    <row r="177" spans="6:8">
      <c r="F177" s="30"/>
      <c r="G177" s="30"/>
      <c r="H177" s="30"/>
    </row>
    <row r="178" spans="6:8">
      <c r="F178" s="30"/>
      <c r="G178" s="30"/>
      <c r="H178" s="30"/>
    </row>
  </sheetData>
  <mergeCells count="1">
    <mergeCell ref="F1:I1"/>
  </mergeCells>
  <conditionalFormatting pivot="1" sqref="I6:I58">
    <cfRule type="cellIs" dxfId="6" priority="1" operator="lessThan">
      <formula>0</formula>
    </cfRule>
  </conditionalFormatting>
  <pageMargins left="0.7" right="0.7" top="0.75" bottom="0.75" header="0.3" footer="0.3"/>
  <pageSetup paperSize="9" scale="73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7184C"/>
  </sheetPr>
  <dimension ref="C1:I51"/>
  <sheetViews>
    <sheetView showGridLines="0" zoomScaleNormal="100" workbookViewId="0">
      <selection activeCell="A4" sqref="A4"/>
    </sheetView>
  </sheetViews>
  <sheetFormatPr baseColWidth="10" defaultColWidth="9" defaultRowHeight="16"/>
  <cols>
    <col min="1" max="1" width="9" style="34"/>
    <col min="2" max="2" width="1.5" style="34" customWidth="1"/>
    <col min="3" max="3" width="37.5" style="34" bestFit="1" customWidth="1"/>
    <col min="4" max="4" width="47.6640625" style="34" bestFit="1" customWidth="1"/>
    <col min="5" max="5" width="21.5" style="34" bestFit="1" customWidth="1"/>
    <col min="6" max="6" width="20.6640625" style="35" bestFit="1" customWidth="1"/>
    <col min="7" max="8" width="20.33203125" style="35" customWidth="1"/>
    <col min="9" max="9" width="1.83203125" style="34" bestFit="1" customWidth="1"/>
    <col min="10" max="16384" width="9" style="34"/>
  </cols>
  <sheetData>
    <row r="1" spans="3:9" ht="99" customHeight="1">
      <c r="C1" s="55"/>
      <c r="D1" s="69" t="s">
        <v>90</v>
      </c>
      <c r="E1" s="69"/>
      <c r="F1" s="69"/>
      <c r="G1" s="69"/>
      <c r="H1" s="69"/>
      <c r="I1" s="34" t="s">
        <v>0</v>
      </c>
    </row>
    <row r="2" spans="3:9" ht="21" customHeight="1" thickBot="1">
      <c r="C2" s="55"/>
      <c r="D2" s="54"/>
      <c r="E2" s="54"/>
      <c r="F2" s="54"/>
      <c r="G2" s="54"/>
      <c r="H2" s="54"/>
    </row>
    <row r="3" spans="3:9" ht="21" customHeight="1" thickTop="1">
      <c r="C3" s="58"/>
      <c r="D3" s="27"/>
      <c r="E3" s="27"/>
      <c r="F3" s="27"/>
      <c r="G3" s="27"/>
      <c r="H3" s="27"/>
    </row>
    <row r="4" spans="3:9" ht="21" customHeight="1">
      <c r="C4" s="36" t="s">
        <v>11</v>
      </c>
      <c r="D4" s="36" t="s">
        <v>14</v>
      </c>
      <c r="E4" s="36" t="s">
        <v>10</v>
      </c>
      <c r="F4" s="37" t="s">
        <v>9</v>
      </c>
      <c r="G4" s="37" t="s">
        <v>12</v>
      </c>
      <c r="H4" s="38" t="s">
        <v>13</v>
      </c>
    </row>
    <row r="5" spans="3:9">
      <c r="C5" s="39" t="s">
        <v>19</v>
      </c>
      <c r="D5" s="39" t="s">
        <v>21</v>
      </c>
      <c r="E5" s="39" t="s">
        <v>2</v>
      </c>
      <c r="F5" s="40">
        <v>37500</v>
      </c>
      <c r="G5" s="40"/>
      <c r="H5" s="40" t="str">
        <f>IF(OR(Tabella_Spese_Mensili[[#This Row],[Budget]]="",Tabella_Spese_Mensili[[#This Row],[Real Cost]]=""),"",Tabella_Spese_Mensili[[#This Row],[Budget]]-Tabella_Spese_Mensili[[#This Row],[Real Cost]])</f>
        <v/>
      </c>
    </row>
    <row r="6" spans="3:9">
      <c r="C6" s="39" t="s">
        <v>16</v>
      </c>
      <c r="D6" s="39" t="s">
        <v>21</v>
      </c>
      <c r="E6" s="39" t="s">
        <v>2</v>
      </c>
      <c r="F6" s="40">
        <v>3750</v>
      </c>
      <c r="G6" s="40"/>
      <c r="H6" s="40" t="str">
        <f>IF(OR(Tabella_Spese_Mensili[[#This Row],[Budget]]="",Tabella_Spese_Mensili[[#This Row],[Real Cost]]=""),"",Tabella_Spese_Mensili[[#This Row],[Budget]]-Tabella_Spese_Mensili[[#This Row],[Real Cost]])</f>
        <v/>
      </c>
    </row>
    <row r="7" spans="3:9">
      <c r="C7" s="39" t="s">
        <v>15</v>
      </c>
      <c r="D7" s="39" t="s">
        <v>22</v>
      </c>
      <c r="E7" s="39" t="s">
        <v>2</v>
      </c>
      <c r="F7" s="40">
        <v>45000</v>
      </c>
      <c r="G7" s="40"/>
      <c r="H7" s="40" t="str">
        <f>IF(OR(Tabella_Spese_Mensili[[#This Row],[Budget]]="",Tabella_Spese_Mensili[[#This Row],[Real Cost]]=""),"",Tabella_Spese_Mensili[[#This Row],[Budget]]-Tabella_Spese_Mensili[[#This Row],[Real Cost]])</f>
        <v/>
      </c>
    </row>
    <row r="8" spans="3:9">
      <c r="C8" s="39" t="s">
        <v>17</v>
      </c>
      <c r="D8" s="39" t="s">
        <v>22</v>
      </c>
      <c r="E8" s="39" t="s">
        <v>2</v>
      </c>
      <c r="F8" s="40">
        <v>7500</v>
      </c>
      <c r="G8" s="40"/>
      <c r="H8" s="40" t="str">
        <f>IF(OR(Tabella_Spese_Mensili[[#This Row],[Budget]]="",Tabella_Spese_Mensili[[#This Row],[Real Cost]]=""),"",Tabella_Spese_Mensili[[#This Row],[Budget]]-Tabella_Spese_Mensili[[#This Row],[Real Cost]])</f>
        <v/>
      </c>
    </row>
    <row r="9" spans="3:9">
      <c r="C9" s="39" t="s">
        <v>18</v>
      </c>
      <c r="D9" s="39" t="s">
        <v>22</v>
      </c>
      <c r="E9" s="39" t="s">
        <v>2</v>
      </c>
      <c r="F9" s="40">
        <v>7500</v>
      </c>
      <c r="G9" s="40"/>
      <c r="H9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0" spans="3:9">
      <c r="C10" s="39" t="s">
        <v>20</v>
      </c>
      <c r="D10" s="39" t="s">
        <v>22</v>
      </c>
      <c r="E10" s="39" t="s">
        <v>2</v>
      </c>
      <c r="F10" s="40">
        <v>75000</v>
      </c>
      <c r="G10" s="40"/>
      <c r="H10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1" spans="3:9">
      <c r="C11" s="39" t="s">
        <v>23</v>
      </c>
      <c r="D11" s="39" t="s">
        <v>37</v>
      </c>
      <c r="E11" s="39" t="s">
        <v>3</v>
      </c>
      <c r="F11" s="40">
        <v>10500</v>
      </c>
      <c r="G11" s="40"/>
      <c r="H11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2" spans="3:9">
      <c r="C12" s="39" t="s">
        <v>35</v>
      </c>
      <c r="D12" s="39" t="s">
        <v>37</v>
      </c>
      <c r="E12" s="39" t="s">
        <v>3</v>
      </c>
      <c r="F12" s="40">
        <v>21000</v>
      </c>
      <c r="G12" s="40"/>
      <c r="H12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3" spans="3:9">
      <c r="C13" s="39" t="s">
        <v>25</v>
      </c>
      <c r="D13" s="39" t="s">
        <v>24</v>
      </c>
      <c r="E13" s="39" t="s">
        <v>3</v>
      </c>
      <c r="F13" s="40">
        <v>120000</v>
      </c>
      <c r="G13" s="40"/>
      <c r="H13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4" spans="3:9">
      <c r="C14" s="39" t="s">
        <v>26</v>
      </c>
      <c r="D14" s="39" t="s">
        <v>41</v>
      </c>
      <c r="E14" s="39" t="s">
        <v>4</v>
      </c>
      <c r="F14" s="40">
        <v>195000</v>
      </c>
      <c r="G14" s="40"/>
      <c r="H14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5" spans="3:9">
      <c r="C15" s="39" t="s">
        <v>27</v>
      </c>
      <c r="D15" s="39" t="s">
        <v>41</v>
      </c>
      <c r="E15" s="39" t="s">
        <v>4</v>
      </c>
      <c r="F15" s="40">
        <v>90000</v>
      </c>
      <c r="G15" s="40"/>
      <c r="H15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6" spans="3:9">
      <c r="C16" s="39" t="s">
        <v>28</v>
      </c>
      <c r="D16" s="39" t="s">
        <v>41</v>
      </c>
      <c r="E16" s="39" t="s">
        <v>4</v>
      </c>
      <c r="F16" s="40">
        <v>15000</v>
      </c>
      <c r="G16" s="40"/>
      <c r="H16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7" spans="3:8">
      <c r="C17" s="39" t="s">
        <v>29</v>
      </c>
      <c r="D17" s="39" t="s">
        <v>41</v>
      </c>
      <c r="E17" s="39" t="s">
        <v>4</v>
      </c>
      <c r="F17" s="40">
        <v>22500</v>
      </c>
      <c r="G17" s="40"/>
      <c r="H17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8" spans="3:8">
      <c r="C18" s="39" t="s">
        <v>30</v>
      </c>
      <c r="D18" s="39" t="s">
        <v>41</v>
      </c>
      <c r="E18" s="39" t="s">
        <v>4</v>
      </c>
      <c r="F18" s="40">
        <v>22500</v>
      </c>
      <c r="G18" s="40"/>
      <c r="H18" s="40" t="str">
        <f>IF(OR(Tabella_Spese_Mensili[[#This Row],[Budget]]="",Tabella_Spese_Mensili[[#This Row],[Real Cost]]=""),"",Tabella_Spese_Mensili[[#This Row],[Budget]]-Tabella_Spese_Mensili[[#This Row],[Real Cost]])</f>
        <v/>
      </c>
    </row>
    <row r="19" spans="3:8">
      <c r="C19" s="39" t="s">
        <v>31</v>
      </c>
      <c r="D19" s="39" t="s">
        <v>41</v>
      </c>
      <c r="E19" s="39" t="s">
        <v>4</v>
      </c>
      <c r="F19" s="40">
        <v>7500</v>
      </c>
      <c r="G19" s="40"/>
      <c r="H19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0" spans="3:8">
      <c r="C20" s="39" t="s">
        <v>32</v>
      </c>
      <c r="D20" s="39" t="s">
        <v>41</v>
      </c>
      <c r="E20" s="39" t="s">
        <v>4</v>
      </c>
      <c r="F20" s="40">
        <v>1500</v>
      </c>
      <c r="G20" s="40"/>
      <c r="H20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1" spans="3:8">
      <c r="C21" s="39" t="s">
        <v>33</v>
      </c>
      <c r="D21" s="39" t="s">
        <v>41</v>
      </c>
      <c r="E21" s="39" t="s">
        <v>4</v>
      </c>
      <c r="F21" s="40">
        <v>45000</v>
      </c>
      <c r="G21" s="40"/>
      <c r="H21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2" spans="3:8">
      <c r="C22" s="39" t="s">
        <v>34</v>
      </c>
      <c r="D22" s="39" t="s">
        <v>41</v>
      </c>
      <c r="E22" s="39" t="s">
        <v>4</v>
      </c>
      <c r="F22" s="40">
        <v>7500</v>
      </c>
      <c r="G22" s="40"/>
      <c r="H22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3" spans="3:8">
      <c r="C23" s="39" t="s">
        <v>39</v>
      </c>
      <c r="D23" s="39" t="s">
        <v>41</v>
      </c>
      <c r="E23" s="39" t="s">
        <v>4</v>
      </c>
      <c r="F23" s="40">
        <v>22500</v>
      </c>
      <c r="G23" s="40"/>
      <c r="H23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4" spans="3:8">
      <c r="C24" s="39" t="s">
        <v>38</v>
      </c>
      <c r="D24" s="39" t="s">
        <v>41</v>
      </c>
      <c r="E24" s="39" t="s">
        <v>4</v>
      </c>
      <c r="F24" s="40">
        <v>24000</v>
      </c>
      <c r="G24" s="40"/>
      <c r="H24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5" spans="3:8">
      <c r="C25" s="39" t="s">
        <v>36</v>
      </c>
      <c r="D25" s="39" t="s">
        <v>41</v>
      </c>
      <c r="E25" s="39" t="s">
        <v>4</v>
      </c>
      <c r="F25" s="40">
        <v>19500</v>
      </c>
      <c r="G25" s="40"/>
      <c r="H25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6" spans="3:8">
      <c r="C26" s="39" t="s">
        <v>40</v>
      </c>
      <c r="D26" s="39" t="s">
        <v>41</v>
      </c>
      <c r="E26" s="39" t="s">
        <v>4</v>
      </c>
      <c r="F26" s="40">
        <v>75000</v>
      </c>
      <c r="G26" s="40"/>
      <c r="H26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7" spans="3:8">
      <c r="C27" s="39" t="s">
        <v>92</v>
      </c>
      <c r="D27" s="39" t="s">
        <v>93</v>
      </c>
      <c r="E27" s="39" t="s">
        <v>4</v>
      </c>
      <c r="F27" s="40">
        <v>75000</v>
      </c>
      <c r="G27" s="40"/>
      <c r="H27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8" spans="3:8">
      <c r="C28" s="39" t="s">
        <v>43</v>
      </c>
      <c r="D28" s="39" t="s">
        <v>63</v>
      </c>
      <c r="E28" s="39" t="s">
        <v>48</v>
      </c>
      <c r="F28" s="40">
        <v>45000</v>
      </c>
      <c r="G28" s="40"/>
      <c r="H28" s="40" t="str">
        <f>IF(OR(Tabella_Spese_Mensili[[#This Row],[Budget]]="",Tabella_Spese_Mensili[[#This Row],[Real Cost]]=""),"",Tabella_Spese_Mensili[[#This Row],[Budget]]-Tabella_Spese_Mensili[[#This Row],[Real Cost]])</f>
        <v/>
      </c>
    </row>
    <row r="29" spans="3:8">
      <c r="C29" s="39" t="s">
        <v>42</v>
      </c>
      <c r="D29" s="39" t="s">
        <v>63</v>
      </c>
      <c r="E29" s="39" t="s">
        <v>48</v>
      </c>
      <c r="F29" s="40">
        <v>45000</v>
      </c>
      <c r="G29" s="40"/>
      <c r="H29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0" spans="3:8">
      <c r="C30" s="39" t="s">
        <v>44</v>
      </c>
      <c r="D30" s="39" t="s">
        <v>63</v>
      </c>
      <c r="E30" s="39" t="s">
        <v>48</v>
      </c>
      <c r="F30" s="40">
        <v>45000</v>
      </c>
      <c r="G30" s="40"/>
      <c r="H30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1" spans="3:8">
      <c r="C31" s="39" t="s">
        <v>45</v>
      </c>
      <c r="D31" s="39" t="s">
        <v>63</v>
      </c>
      <c r="E31" s="39" t="s">
        <v>48</v>
      </c>
      <c r="F31" s="40">
        <v>45000</v>
      </c>
      <c r="G31" s="40"/>
      <c r="H31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2" spans="3:8">
      <c r="C32" s="39" t="s">
        <v>46</v>
      </c>
      <c r="D32" s="39" t="s">
        <v>63</v>
      </c>
      <c r="E32" s="39" t="s">
        <v>48</v>
      </c>
      <c r="F32" s="40">
        <v>45000</v>
      </c>
      <c r="G32" s="40"/>
      <c r="H32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3" spans="3:8">
      <c r="C33" s="39" t="s">
        <v>91</v>
      </c>
      <c r="D33" s="39" t="s">
        <v>63</v>
      </c>
      <c r="E33" s="39" t="s">
        <v>48</v>
      </c>
      <c r="F33" s="40">
        <v>45000</v>
      </c>
      <c r="G33" s="40"/>
      <c r="H33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4" spans="3:8">
      <c r="C34" s="39" t="s">
        <v>47</v>
      </c>
      <c r="D34" s="39" t="s">
        <v>64</v>
      </c>
      <c r="E34" s="39" t="s">
        <v>48</v>
      </c>
      <c r="F34" s="40">
        <v>30000</v>
      </c>
      <c r="G34" s="40"/>
      <c r="H34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5" spans="3:8">
      <c r="C35" s="39" t="s">
        <v>47</v>
      </c>
      <c r="D35" s="39" t="s">
        <v>64</v>
      </c>
      <c r="E35" s="39" t="s">
        <v>48</v>
      </c>
      <c r="F35" s="40">
        <v>30000</v>
      </c>
      <c r="G35" s="40"/>
      <c r="H35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6" spans="3:8">
      <c r="C36" s="39" t="s">
        <v>87</v>
      </c>
      <c r="D36" s="39" t="s">
        <v>88</v>
      </c>
      <c r="E36" s="39" t="s">
        <v>48</v>
      </c>
      <c r="F36" s="40">
        <v>33000</v>
      </c>
      <c r="G36" s="40"/>
      <c r="H36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7" spans="3:8">
      <c r="C37" s="39" t="s">
        <v>49</v>
      </c>
      <c r="D37" s="39" t="s">
        <v>52</v>
      </c>
      <c r="E37" s="39" t="s">
        <v>5</v>
      </c>
      <c r="F37" s="40">
        <v>40000</v>
      </c>
      <c r="G37" s="40"/>
      <c r="H37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8" spans="3:8">
      <c r="C38" s="39" t="s">
        <v>50</v>
      </c>
      <c r="D38" s="39" t="s">
        <v>53</v>
      </c>
      <c r="E38" s="39" t="s">
        <v>5</v>
      </c>
      <c r="F38" s="40">
        <v>40000</v>
      </c>
      <c r="G38" s="40"/>
      <c r="H38" s="40" t="str">
        <f>IF(OR(Tabella_Spese_Mensili[[#This Row],[Budget]]="",Tabella_Spese_Mensili[[#This Row],[Real Cost]]=""),"",Tabella_Spese_Mensili[[#This Row],[Budget]]-Tabella_Spese_Mensili[[#This Row],[Real Cost]])</f>
        <v/>
      </c>
    </row>
    <row r="39" spans="3:8">
      <c r="C39" s="39" t="s">
        <v>51</v>
      </c>
      <c r="D39" s="39" t="s">
        <v>53</v>
      </c>
      <c r="E39" s="39" t="s">
        <v>5</v>
      </c>
      <c r="F39" s="40">
        <v>10000</v>
      </c>
      <c r="G39" s="40"/>
      <c r="H39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0" spans="3:8">
      <c r="C40" s="39" t="s">
        <v>54</v>
      </c>
      <c r="D40" s="39" t="s">
        <v>55</v>
      </c>
      <c r="E40" s="39" t="s">
        <v>6</v>
      </c>
      <c r="F40" s="40">
        <v>22500</v>
      </c>
      <c r="G40" s="40"/>
      <c r="H40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1" spans="3:8">
      <c r="C41" s="39" t="s">
        <v>56</v>
      </c>
      <c r="D41" s="39" t="s">
        <v>57</v>
      </c>
      <c r="E41" s="39" t="s">
        <v>6</v>
      </c>
      <c r="F41" s="40">
        <v>30000</v>
      </c>
      <c r="G41" s="40"/>
      <c r="H41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2" spans="3:8">
      <c r="C42" s="39" t="s">
        <v>58</v>
      </c>
      <c r="D42" s="39" t="s">
        <v>59</v>
      </c>
      <c r="E42" s="39" t="s">
        <v>6</v>
      </c>
      <c r="F42" s="40">
        <v>30000</v>
      </c>
      <c r="G42" s="40"/>
      <c r="H42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3" spans="3:8">
      <c r="C43" s="39" t="s">
        <v>60</v>
      </c>
      <c r="D43" s="39" t="s">
        <v>89</v>
      </c>
      <c r="E43" s="39" t="s">
        <v>6</v>
      </c>
      <c r="F43" s="40">
        <v>135000</v>
      </c>
      <c r="G43" s="40"/>
      <c r="H43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4" spans="3:8">
      <c r="C44" s="39" t="s">
        <v>61</v>
      </c>
      <c r="D44" s="39" t="s">
        <v>65</v>
      </c>
      <c r="E44" s="39" t="s">
        <v>62</v>
      </c>
      <c r="F44" s="40">
        <v>300000</v>
      </c>
      <c r="G44" s="40"/>
      <c r="H44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5" spans="3:8">
      <c r="C45" s="39" t="s">
        <v>67</v>
      </c>
      <c r="D45" s="39" t="s">
        <v>66</v>
      </c>
      <c r="E45" s="39" t="s">
        <v>62</v>
      </c>
      <c r="F45" s="40">
        <v>75000</v>
      </c>
      <c r="G45" s="40"/>
      <c r="H45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6" spans="3:8">
      <c r="C46" s="39" t="s">
        <v>68</v>
      </c>
      <c r="D46" s="39" t="s">
        <v>72</v>
      </c>
      <c r="E46" s="39" t="s">
        <v>7</v>
      </c>
      <c r="F46" s="40">
        <v>36000</v>
      </c>
      <c r="G46" s="40"/>
      <c r="H46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7" spans="3:8">
      <c r="C47" s="39" t="s">
        <v>70</v>
      </c>
      <c r="D47" s="39" t="s">
        <v>73</v>
      </c>
      <c r="E47" s="39" t="s">
        <v>7</v>
      </c>
      <c r="F47" s="40">
        <v>18000</v>
      </c>
      <c r="G47" s="40"/>
      <c r="H47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8" spans="3:8">
      <c r="C48" s="39" t="s">
        <v>69</v>
      </c>
      <c r="D48" s="39" t="s">
        <v>72</v>
      </c>
      <c r="E48" s="39" t="s">
        <v>7</v>
      </c>
      <c r="F48" s="40">
        <v>4500</v>
      </c>
      <c r="G48" s="40"/>
      <c r="H48" s="40" t="str">
        <f>IF(OR(Tabella_Spese_Mensili[[#This Row],[Budget]]="",Tabella_Spese_Mensili[[#This Row],[Real Cost]]=""),"",Tabella_Spese_Mensili[[#This Row],[Budget]]-Tabella_Spese_Mensili[[#This Row],[Real Cost]])</f>
        <v/>
      </c>
    </row>
    <row r="49" spans="3:8">
      <c r="C49" s="39" t="s">
        <v>71</v>
      </c>
      <c r="D49" s="39" t="s">
        <v>73</v>
      </c>
      <c r="E49" s="39" t="s">
        <v>7</v>
      </c>
      <c r="F49" s="40">
        <v>3000</v>
      </c>
      <c r="G49" s="40"/>
      <c r="H49" s="40" t="str">
        <f>IF(OR(Tabella_Spese_Mensili[[#This Row],[Budget]]="",Tabella_Spese_Mensili[[#This Row],[Real Cost]]=""),"",Tabella_Spese_Mensili[[#This Row],[Budget]]-Tabella_Spese_Mensili[[#This Row],[Real Cost]])</f>
        <v/>
      </c>
    </row>
    <row r="50" spans="3:8" ht="19.25" customHeight="1">
      <c r="C50" s="56" t="s">
        <v>74</v>
      </c>
      <c r="D50" s="56"/>
      <c r="E50" s="56"/>
      <c r="F50" s="57">
        <f>SUM(F5:F49)</f>
        <v>2057250</v>
      </c>
      <c r="G50" s="57">
        <f>SUBTOTAL(109,Tabella_Spese_Mensili[Real Cost])</f>
        <v>0</v>
      </c>
      <c r="H50" s="57">
        <f>SUBTOTAL(109,Tabella_Spese_Mensili[Δ])</f>
        <v>0</v>
      </c>
    </row>
    <row r="51" spans="3:8" ht="9" customHeight="1"/>
  </sheetData>
  <mergeCells count="1">
    <mergeCell ref="D1:H1"/>
  </mergeCells>
  <conditionalFormatting sqref="H5:H32">
    <cfRule type="cellIs" dxfId="5" priority="9" operator="lessThan">
      <formula>0</formula>
    </cfRule>
    <cfRule type="cellIs" dxfId="4" priority="26" operator="lessThan">
      <formula>0</formula>
    </cfRule>
  </conditionalFormatting>
  <conditionalFormatting sqref="H27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H33:H49">
    <cfRule type="cellIs" dxfId="1" priority="1" operator="lessThan">
      <formula>0</formula>
    </cfRule>
    <cfRule type="cellIs" dxfId="0" priority="2" operator="lessThan">
      <formula>0</formula>
    </cfRule>
  </conditionalFormatting>
  <dataValidations count="1">
    <dataValidation type="list" allowBlank="1" showInputMessage="1" showErrorMessage="1" errorTitle="Categoria non valida" error="Per aggiungere una nuova categoria, passare alla tabella Elenco categorie nella scheda Dati aggiuntivi." sqref="E5:E49" xr:uid="{00000000-0002-0000-0200-000000000000}">
      <formula1>Categorie_Elenco</formula1>
    </dataValidation>
  </dataValidations>
  <printOptions horizontalCentered="1"/>
  <pageMargins left="0.7" right="0.7" top="0.75" bottom="0.75" header="0.3" footer="0.3"/>
  <pageSetup paperSize="9" scale="52" fitToHeight="10" orientation="portrait" r:id="rId1"/>
  <rowBreaks count="1" manualBreakCount="1">
    <brk id="45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7184C"/>
  </sheetPr>
  <dimension ref="F1:J12"/>
  <sheetViews>
    <sheetView showGridLines="0" zoomScaleNormal="100" workbookViewId="0">
      <selection activeCell="E2" sqref="E2"/>
    </sheetView>
  </sheetViews>
  <sheetFormatPr baseColWidth="10" defaultColWidth="9" defaultRowHeight="16"/>
  <cols>
    <col min="1" max="5" width="9" style="59"/>
    <col min="6" max="6" width="19.6640625" style="59" bestFit="1" customWidth="1"/>
    <col min="7" max="7" width="6.83203125" style="59" bestFit="1" customWidth="1"/>
    <col min="8" max="9" width="5.33203125" style="59" customWidth="1"/>
    <col min="10" max="10" width="19.6640625" style="59" bestFit="1" customWidth="1"/>
    <col min="11" max="16384" width="9" style="59"/>
  </cols>
  <sheetData>
    <row r="1" spans="6:10" ht="99" customHeight="1" thickBot="1">
      <c r="F1" s="72" t="s">
        <v>8</v>
      </c>
      <c r="G1" s="72"/>
      <c r="H1" s="72"/>
      <c r="I1" s="72"/>
      <c r="J1" s="72"/>
    </row>
    <row r="2" spans="6:10" ht="17" thickTop="1">
      <c r="F2" s="60"/>
      <c r="G2" s="60"/>
      <c r="H2" s="60"/>
      <c r="I2" s="60"/>
      <c r="J2" s="61"/>
    </row>
    <row r="3" spans="6:10">
      <c r="F3" s="68" t="s">
        <v>1</v>
      </c>
      <c r="G3" s="68" t="s">
        <v>78</v>
      </c>
      <c r="J3" s="65" t="s">
        <v>1</v>
      </c>
    </row>
    <row r="4" spans="6:10">
      <c r="F4" s="62" t="s">
        <v>5</v>
      </c>
      <c r="G4" s="67"/>
      <c r="H4" s="63"/>
      <c r="J4" s="62" t="s">
        <v>2</v>
      </c>
    </row>
    <row r="5" spans="6:10">
      <c r="F5" s="62" t="s">
        <v>7</v>
      </c>
      <c r="G5" s="67"/>
      <c r="H5" s="63"/>
      <c r="J5" s="62" t="s">
        <v>3</v>
      </c>
    </row>
    <row r="6" spans="6:10">
      <c r="F6" s="62" t="s">
        <v>48</v>
      </c>
      <c r="G6" s="67"/>
      <c r="H6" s="63"/>
      <c r="J6" s="62" t="s">
        <v>4</v>
      </c>
    </row>
    <row r="7" spans="6:10">
      <c r="F7" s="62" t="s">
        <v>2</v>
      </c>
      <c r="G7" s="67"/>
      <c r="H7" s="63"/>
      <c r="J7" s="62" t="s">
        <v>48</v>
      </c>
    </row>
    <row r="8" spans="6:10">
      <c r="F8" s="62" t="s">
        <v>4</v>
      </c>
      <c r="G8" s="67"/>
      <c r="H8" s="63"/>
      <c r="J8" s="62" t="s">
        <v>5</v>
      </c>
    </row>
    <row r="9" spans="6:10">
      <c r="F9" s="62" t="s">
        <v>3</v>
      </c>
      <c r="G9" s="67"/>
      <c r="H9" s="63"/>
      <c r="J9" s="62" t="s">
        <v>6</v>
      </c>
    </row>
    <row r="10" spans="6:10">
      <c r="F10" s="62" t="s">
        <v>6</v>
      </c>
      <c r="G10" s="67"/>
      <c r="H10" s="63"/>
      <c r="J10" s="62" t="s">
        <v>62</v>
      </c>
    </row>
    <row r="11" spans="6:10">
      <c r="F11" s="62" t="s">
        <v>62</v>
      </c>
      <c r="G11" s="67"/>
      <c r="H11" s="63"/>
      <c r="J11" s="62" t="s">
        <v>7</v>
      </c>
    </row>
    <row r="12" spans="6:10">
      <c r="F12" s="65" t="s">
        <v>81</v>
      </c>
      <c r="G12" s="68"/>
      <c r="J12" s="64"/>
    </row>
  </sheetData>
  <mergeCells count="1">
    <mergeCell ref="F1:J1"/>
  </mergeCell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AE90C1-3383-4A05-BCCC-C67D11857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E1F75E-A9DA-442F-A3BF-E201FE64AFAC}">
  <ds:schemaRefs>
    <ds:schemaRef ds:uri="http://purl.org/dc/elements/1.1/"/>
    <ds:schemaRef ds:uri="71af3243-3dd4-4a8d-8c0d-dd76da1f02a5"/>
    <ds:schemaRef ds:uri="http://purl.org/dc/dcmitype/"/>
    <ds:schemaRef ds:uri="http://purl.org/dc/terms/"/>
    <ds:schemaRef ds:uri="http://schemas.microsoft.com/office/infopath/2007/PartnerControls"/>
    <ds:schemaRef ds:uri="230e9df3-be65-4c73-a93b-d1236ebd677e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911D6A-8F6B-4692-8CAA-E9598A5559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TM78582910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Balance Summary</vt:lpstr>
      <vt:lpstr>Budget Summary</vt:lpstr>
      <vt:lpstr>Annual Budget</vt:lpstr>
      <vt:lpstr>Data</vt:lpstr>
      <vt:lpstr>Categorie_Elenco</vt:lpstr>
      <vt:lpstr>Entrate_Effettive</vt:lpstr>
      <vt:lpstr>Entrate_Previste</vt:lpstr>
      <vt:lpstr>'Annual Budget'!Print_Titles</vt:lpstr>
      <vt:lpstr>Projected_Expenses</vt:lpstr>
      <vt:lpstr>Projected_Incomes</vt:lpstr>
      <vt:lpstr>Spese_Effettive</vt:lpstr>
      <vt:lpstr>Spese_Previste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2021-12-13T17:44:49Z</dcterms:created>
  <dcterms:modified xsi:type="dcterms:W3CDTF">2024-01-15T20:56:56Z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