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Josh\Desktop\"/>
    </mc:Choice>
  </mc:AlternateContent>
  <xr:revisionPtr revIDLastSave="0" documentId="8_{49D96C48-2E27-43AA-B9BF-131F05B8D82E}" xr6:coauthVersionLast="47" xr6:coauthVersionMax="47" xr10:uidLastSave="{00000000-0000-0000-0000-000000000000}"/>
  <bookViews>
    <workbookView xWindow="-28920" yWindow="1695" windowWidth="28110" windowHeight="16440" xr2:uid="{00000000-000D-0000-FFFF-FFFF00000000}"/>
  </bookViews>
  <sheets>
    <sheet name="GG Budget" sheetId="1" r:id="rId1"/>
  </sheets>
  <definedNames>
    <definedName name="App_Budget">#REF!</definedName>
    <definedName name="GC_Budget">#REF!</definedName>
    <definedName name="HA_Budget">'GG Budget'!$A$1:$E$157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+Vd8lN1SI+rGGjuPyvm3MRNPk0g=="/>
    </ext>
  </extLst>
</workbook>
</file>

<file path=xl/calcChain.xml><?xml version="1.0" encoding="utf-8"?>
<calcChain xmlns="http://schemas.openxmlformats.org/spreadsheetml/2006/main">
  <c r="D148" i="1" l="1"/>
  <c r="D147" i="1"/>
  <c r="D143" i="1"/>
  <c r="D142" i="1"/>
  <c r="D141" i="1"/>
  <c r="D140" i="1"/>
  <c r="D139" i="1"/>
  <c r="D138" i="1"/>
  <c r="D137" i="1"/>
  <c r="D136" i="1"/>
  <c r="D135" i="1"/>
  <c r="A134" i="1"/>
  <c r="D134" i="1" s="1"/>
  <c r="D133" i="1"/>
  <c r="D132" i="1"/>
  <c r="D131" i="1"/>
  <c r="D130" i="1"/>
  <c r="D128" i="1"/>
  <c r="D127" i="1"/>
  <c r="D126" i="1"/>
  <c r="A125" i="1"/>
  <c r="D125" i="1" s="1"/>
  <c r="D124" i="1"/>
  <c r="D121" i="1"/>
  <c r="D120" i="1"/>
  <c r="A119" i="1"/>
  <c r="D119" i="1" s="1"/>
  <c r="D118" i="1"/>
  <c r="D116" i="1"/>
  <c r="D115" i="1"/>
  <c r="D114" i="1"/>
  <c r="D112" i="1"/>
  <c r="A111" i="1"/>
  <c r="D111" i="1" s="1"/>
  <c r="A110" i="1"/>
  <c r="D110" i="1" s="1"/>
  <c r="D109" i="1"/>
  <c r="A107" i="1"/>
  <c r="D107" i="1" s="1"/>
  <c r="D105" i="1"/>
  <c r="A104" i="1"/>
  <c r="D104" i="1" s="1"/>
  <c r="A103" i="1"/>
  <c r="A106" i="1" s="1"/>
  <c r="D106" i="1" s="1"/>
  <c r="D102" i="1"/>
  <c r="D101" i="1"/>
  <c r="D100" i="1"/>
  <c r="D99" i="1"/>
  <c r="D98" i="1"/>
  <c r="D97" i="1"/>
  <c r="D95" i="1"/>
  <c r="D94" i="1"/>
  <c r="D93" i="1"/>
  <c r="D91" i="1"/>
  <c r="D90" i="1"/>
  <c r="D89" i="1"/>
  <c r="D88" i="1"/>
  <c r="D87" i="1"/>
  <c r="D86" i="1"/>
  <c r="D85" i="1"/>
  <c r="D84" i="1"/>
  <c r="D83" i="1"/>
  <c r="D82" i="1"/>
  <c r="D80" i="1"/>
  <c r="D79" i="1"/>
  <c r="D78" i="1"/>
  <c r="D77" i="1"/>
  <c r="D76" i="1"/>
  <c r="D75" i="1"/>
  <c r="D73" i="1"/>
  <c r="A72" i="1"/>
  <c r="D72" i="1" s="1"/>
  <c r="D71" i="1"/>
  <c r="A70" i="1"/>
  <c r="D70" i="1" s="1"/>
  <c r="D69" i="1"/>
  <c r="A68" i="1"/>
  <c r="D67" i="1"/>
  <c r="A65" i="1"/>
  <c r="D65" i="1" s="1"/>
  <c r="A64" i="1"/>
  <c r="D64" i="1" s="1"/>
  <c r="D63" i="1"/>
  <c r="A62" i="1"/>
  <c r="D62" i="1" s="1"/>
  <c r="D61" i="1"/>
  <c r="D60" i="1"/>
  <c r="A59" i="1"/>
  <c r="D59" i="1" s="1"/>
  <c r="D58" i="1"/>
  <c r="D56" i="1"/>
  <c r="A55" i="1"/>
  <c r="A54" i="1"/>
  <c r="D54" i="1" s="1"/>
  <c r="D53" i="1"/>
  <c r="D52" i="1"/>
  <c r="D50" i="1"/>
  <c r="D49" i="1"/>
  <c r="D48" i="1"/>
  <c r="D47" i="1"/>
  <c r="D43" i="1"/>
  <c r="D42" i="1"/>
  <c r="A41" i="1"/>
  <c r="A45" i="1" s="1"/>
  <c r="D40" i="1"/>
  <c r="D39" i="1"/>
  <c r="D38" i="1"/>
  <c r="A37" i="1"/>
  <c r="D37" i="1" s="1"/>
  <c r="D36" i="1"/>
  <c r="D35" i="1"/>
  <c r="D34" i="1"/>
  <c r="D33" i="1"/>
  <c r="D32" i="1"/>
  <c r="D31" i="1"/>
  <c r="D30" i="1"/>
  <c r="D29" i="1"/>
  <c r="D27" i="1"/>
  <c r="D26" i="1"/>
  <c r="D25" i="1"/>
  <c r="D23" i="1"/>
  <c r="D22" i="1"/>
  <c r="A21" i="1"/>
  <c r="D21" i="1" s="1"/>
  <c r="D20" i="1"/>
  <c r="D19" i="1"/>
  <c r="D18" i="1"/>
  <c r="D17" i="1"/>
  <c r="A16" i="1"/>
  <c r="D16" i="1" s="1"/>
  <c r="D14" i="1"/>
  <c r="D13" i="1"/>
  <c r="D12" i="1"/>
  <c r="D10" i="1"/>
  <c r="A9" i="1"/>
  <c r="D8" i="1"/>
  <c r="D7" i="1"/>
  <c r="E22" i="1" l="1"/>
  <c r="D41" i="1"/>
  <c r="E9" i="1"/>
  <c r="E14" i="1"/>
  <c r="E10" i="1"/>
  <c r="E13" i="1"/>
  <c r="E21" i="1"/>
  <c r="E23" i="1"/>
  <c r="E7" i="1"/>
  <c r="E16" i="1"/>
  <c r="E18" i="1"/>
  <c r="E20" i="1"/>
  <c r="A24" i="1"/>
  <c r="E12" i="1"/>
  <c r="A44" i="1"/>
  <c r="E8" i="1"/>
  <c r="E17" i="1"/>
  <c r="E19" i="1"/>
  <c r="E80" i="1" l="1"/>
  <c r="E65" i="1"/>
  <c r="E26" i="1"/>
  <c r="E112" i="1"/>
  <c r="E72" i="1"/>
  <c r="E143" i="1"/>
  <c r="E35" i="1"/>
  <c r="E90" i="1"/>
  <c r="E27" i="1"/>
  <c r="E71" i="1"/>
  <c r="E29" i="1"/>
  <c r="E88" i="1"/>
  <c r="E38" i="1"/>
  <c r="E146" i="1"/>
  <c r="E42" i="1"/>
  <c r="E109" i="1"/>
  <c r="E69" i="1"/>
  <c r="E106" i="1"/>
  <c r="E137" i="1"/>
  <c r="E53" i="1"/>
  <c r="E33" i="1"/>
  <c r="E24" i="1"/>
  <c r="E128" i="1"/>
  <c r="E100" i="1"/>
  <c r="E82" i="1"/>
  <c r="E147" i="1"/>
  <c r="E43" i="1"/>
  <c r="E125" i="1"/>
  <c r="E58" i="1"/>
  <c r="E135" i="1"/>
  <c r="E50" i="1"/>
  <c r="E31" i="1"/>
  <c r="E126" i="1"/>
  <c r="E98" i="1"/>
  <c r="E79" i="1"/>
  <c r="E40" i="1"/>
  <c r="E136" i="1"/>
  <c r="E34" i="1"/>
  <c r="E78" i="1"/>
  <c r="E138" i="1"/>
  <c r="E63" i="1"/>
  <c r="E36" i="1"/>
  <c r="E25" i="1"/>
  <c r="E99" i="1"/>
  <c r="E44" i="1"/>
  <c r="E150" i="1"/>
  <c r="E97" i="1"/>
  <c r="E39" i="1"/>
  <c r="E64" i="1"/>
  <c r="E149" i="1"/>
  <c r="E119" i="1"/>
  <c r="E47" i="1"/>
  <c r="E32" i="1"/>
  <c r="E127" i="1"/>
  <c r="E141" i="1"/>
  <c r="E122" i="1"/>
  <c r="E62" i="1"/>
  <c r="E48" i="1"/>
  <c r="E133" i="1"/>
  <c r="E118" i="1"/>
  <c r="E105" i="1"/>
  <c r="E95" i="1"/>
  <c r="E86" i="1"/>
  <c r="E77" i="1"/>
  <c r="E60" i="1"/>
  <c r="E145" i="1"/>
  <c r="E124" i="1"/>
  <c r="E103" i="1"/>
  <c r="E55" i="1"/>
  <c r="E111" i="1"/>
  <c r="E89" i="1"/>
  <c r="E68" i="1"/>
  <c r="E148" i="1"/>
  <c r="E139" i="1"/>
  <c r="E120" i="1"/>
  <c r="E56" i="1"/>
  <c r="E45" i="1"/>
  <c r="E131" i="1"/>
  <c r="E115" i="1"/>
  <c r="E102" i="1"/>
  <c r="E93" i="1"/>
  <c r="E84" i="1"/>
  <c r="E75" i="1"/>
  <c r="E54" i="1"/>
  <c r="E140" i="1"/>
  <c r="E121" i="1"/>
  <c r="E70" i="1"/>
  <c r="E49" i="1"/>
  <c r="E132" i="1"/>
  <c r="E107" i="1"/>
  <c r="E87" i="1"/>
  <c r="E116" i="1"/>
  <c r="E104" i="1"/>
  <c r="E94" i="1"/>
  <c r="E85" i="1"/>
  <c r="E76" i="1"/>
  <c r="E61" i="1"/>
  <c r="E37" i="1"/>
  <c r="E152" i="1"/>
  <c r="E151" i="1"/>
  <c r="E142" i="1"/>
  <c r="E134" i="1"/>
  <c r="E110" i="1"/>
  <c r="E67" i="1"/>
  <c r="E52" i="1"/>
  <c r="E41" i="1"/>
  <c r="E30" i="1"/>
  <c r="E130" i="1"/>
  <c r="E114" i="1"/>
  <c r="E101" i="1"/>
  <c r="E91" i="1"/>
  <c r="E83" i="1"/>
  <c r="E73" i="1"/>
  <c r="E59" i="1"/>
  <c r="D153" i="1" l="1"/>
  <c r="E5" i="1" s="1"/>
  <c r="E1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14" authorId="0" shapeId="0" xr:uid="{00000000-0006-0000-0000-000001000000}">
      <text>
        <r>
          <rPr>
            <sz val="12"/>
            <color rgb="FF000000"/>
            <rFont val="Helvetica Neue"/>
          </rPr>
          <t>======
ID#AAAAH5wsCq8
    (2021-02-24 21:18:01)
+mynor@hawthornandalbatross.com +jill@hawthornandalbatross.com Can we actually get this down to a price for a high end 650k+; mid level 500 - 650k; and &gt;500k package? My guess is it's about 1900; 2200; 2800 ish
	-Kristina Krutop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S7hL9bdFL4eIDIIVEfdw8PnuE5w=="/>
    </ext>
  </extLst>
</comments>
</file>

<file path=xl/sharedStrings.xml><?xml version="1.0" encoding="utf-8"?>
<sst xmlns="http://schemas.openxmlformats.org/spreadsheetml/2006/main" count="159" uniqueCount="158">
  <si>
    <t>BED</t>
  </si>
  <si>
    <t>ADDRESS</t>
  </si>
  <si>
    <t xml:space="preserve">START DATE </t>
  </si>
  <si>
    <t>SQ FEET</t>
  </si>
  <si>
    <t>BATH</t>
  </si>
  <si>
    <t>END DATE</t>
  </si>
  <si>
    <t>CONTINGENCY</t>
  </si>
  <si>
    <t>TRASH/TERMITE</t>
  </si>
  <si>
    <t>AMOUNT</t>
  </si>
  <si>
    <t>TOTAL</t>
  </si>
  <si>
    <t>Dry Rot</t>
  </si>
  <si>
    <t>Termite Clearance</t>
  </si>
  <si>
    <t>Demo/Clean Up</t>
  </si>
  <si>
    <t>Trash Truckloads</t>
  </si>
  <si>
    <t>FOUNDATION</t>
  </si>
  <si>
    <t>Slab Foundation Repair</t>
  </si>
  <si>
    <t>Raised Foundation Repair</t>
  </si>
  <si>
    <t>Engineer Sign Off for Foundation</t>
  </si>
  <si>
    <t>PLUMBING</t>
  </si>
  <si>
    <t>Toilets</t>
  </si>
  <si>
    <t>Kitchen Faucet</t>
  </si>
  <si>
    <t>Bathroom Faucets</t>
  </si>
  <si>
    <t>Tubs</t>
  </si>
  <si>
    <t>Hot Mop</t>
  </si>
  <si>
    <t>Shower Valves</t>
  </si>
  <si>
    <t>Garbage Disposal</t>
  </si>
  <si>
    <t>Water Heater</t>
  </si>
  <si>
    <t>Plumbing Labor</t>
  </si>
  <si>
    <t>Move Plumbing - Raised Foundation</t>
  </si>
  <si>
    <t xml:space="preserve">Move Plumbing - Slab Foundation </t>
  </si>
  <si>
    <t>Camera/Snake Line</t>
  </si>
  <si>
    <t>ELECTRICAL</t>
  </si>
  <si>
    <t>Panel Replacement</t>
  </si>
  <si>
    <t>Rewire ($300)</t>
  </si>
  <si>
    <t>Can Lights</t>
  </si>
  <si>
    <t>Exterior Lights</t>
  </si>
  <si>
    <t>Vanity Lights</t>
  </si>
  <si>
    <t>Ceiling Lights</t>
  </si>
  <si>
    <t>Chandelier</t>
  </si>
  <si>
    <t>Ceiling Fan</t>
  </si>
  <si>
    <t>Exhaust Fan</t>
  </si>
  <si>
    <t>GFCI</t>
  </si>
  <si>
    <t>Duplex Outlets</t>
  </si>
  <si>
    <t>Switches</t>
  </si>
  <si>
    <t>Smoke Detector</t>
  </si>
  <si>
    <t>Co2 Detector</t>
  </si>
  <si>
    <t>Door Bell</t>
  </si>
  <si>
    <t>Electrical Lighting Labor</t>
  </si>
  <si>
    <t>Electrical Outlets Labor</t>
  </si>
  <si>
    <t>FRAMING</t>
  </si>
  <si>
    <t>Add Beam w/Footing</t>
  </si>
  <si>
    <t>Add Beam w/o Footing</t>
  </si>
  <si>
    <t>Framing (per linear foot)</t>
  </si>
  <si>
    <t>Misc Framing</t>
  </si>
  <si>
    <t>PAINT</t>
  </si>
  <si>
    <t>Dry Wall Patch/Hang/Tape (per sq ft of drywall)</t>
  </si>
  <si>
    <t>Popcorn Ceiling Removal &amp; Texture (per sq ft)</t>
  </si>
  <si>
    <t>Paint Interior</t>
  </si>
  <si>
    <t>Paint Exterior</t>
  </si>
  <si>
    <t>Accent Wall</t>
  </si>
  <si>
    <t>CABINETS</t>
  </si>
  <si>
    <t>Kitchen Counters Materials (# of slabs)</t>
  </si>
  <si>
    <t>Kitchen Counters Labor (# of slabs)</t>
  </si>
  <si>
    <t>Waterfall Countertop</t>
  </si>
  <si>
    <t>Cabinets Material</t>
  </si>
  <si>
    <t>Kitchen Cabinet Labor</t>
  </si>
  <si>
    <t>Cabinets Vanity Material</t>
  </si>
  <si>
    <t>Cabinets Vanity Labor</t>
  </si>
  <si>
    <t>Hardware and Pulls</t>
  </si>
  <si>
    <t>TILE</t>
  </si>
  <si>
    <t>Bathroom Materials (# of baths)</t>
  </si>
  <si>
    <t>Bathroom Labor</t>
  </si>
  <si>
    <t>Backsplash Material (sq ft)</t>
  </si>
  <si>
    <t>Backsplash Labor</t>
  </si>
  <si>
    <t>Floor Tile Materials (non bathroom)</t>
  </si>
  <si>
    <t>Floor Tile Labor (non bathroom)</t>
  </si>
  <si>
    <t>Hardibacker</t>
  </si>
  <si>
    <t>FAU</t>
  </si>
  <si>
    <t>Service Ducts</t>
  </si>
  <si>
    <t>Service AC</t>
  </si>
  <si>
    <t>New A/C (By itself)</t>
  </si>
  <si>
    <t>Service FAU</t>
  </si>
  <si>
    <t>New FAU A/C Combo</t>
  </si>
  <si>
    <t>EXTERIOR</t>
  </si>
  <si>
    <t>Roof Tear Off (sq ft)</t>
  </si>
  <si>
    <t>Roof Re-cover (sq ft)</t>
  </si>
  <si>
    <t>Flat Roof (sq ft)</t>
  </si>
  <si>
    <t>Tile Roof (sq ft)</t>
  </si>
  <si>
    <t>Horizontal Wood Siding (sq ft)</t>
  </si>
  <si>
    <t>Window Moldings/Shutters</t>
  </si>
  <si>
    <t>Stucco/Siding Repairs</t>
  </si>
  <si>
    <t>New Stucco (sq ft)</t>
  </si>
  <si>
    <t>Garage Door (# of garage doors)</t>
  </si>
  <si>
    <t>Garage Door Motor</t>
  </si>
  <si>
    <t>WINDOWS</t>
  </si>
  <si>
    <t>Windows</t>
  </si>
  <si>
    <t>Oversized Windows (6ft plus)</t>
  </si>
  <si>
    <t>Sliders</t>
  </si>
  <si>
    <t>DOORS MATERIAL</t>
  </si>
  <si>
    <t>Interior/bifold</t>
  </si>
  <si>
    <t>Exterior</t>
  </si>
  <si>
    <t>Front</t>
  </si>
  <si>
    <t>Fire</t>
  </si>
  <si>
    <t>French Doors</t>
  </si>
  <si>
    <t>Closet</t>
  </si>
  <si>
    <t>Interior and Exterior Doors Labor</t>
  </si>
  <si>
    <t>Base Boards</t>
  </si>
  <si>
    <t>Shelf and Pole</t>
  </si>
  <si>
    <t xml:space="preserve">Hardware Material </t>
  </si>
  <si>
    <t>Hardware Labor</t>
  </si>
  <si>
    <t>BATHROOMS</t>
  </si>
  <si>
    <t>Mirrors Material</t>
  </si>
  <si>
    <t>Mirrors Labor</t>
  </si>
  <si>
    <t>Accessories</t>
  </si>
  <si>
    <t xml:space="preserve">Glass Shower Enclosure </t>
  </si>
  <si>
    <t>APPLIANCES</t>
  </si>
  <si>
    <t>Appliances Material</t>
  </si>
  <si>
    <t>Appliances Labor</t>
  </si>
  <si>
    <t>Island Hood</t>
  </si>
  <si>
    <t>FLOORING</t>
  </si>
  <si>
    <t>Laminate Materials</t>
  </si>
  <si>
    <t>Laminate Labor</t>
  </si>
  <si>
    <t>Carpet</t>
  </si>
  <si>
    <t>Wood Refinish</t>
  </si>
  <si>
    <t>Final Clean</t>
  </si>
  <si>
    <t>FIREPLACE</t>
  </si>
  <si>
    <t>Fireplace Material (sq ft)</t>
  </si>
  <si>
    <t>Fireplace Labor</t>
  </si>
  <si>
    <t>Spark Arrestor</t>
  </si>
  <si>
    <t>Mantle</t>
  </si>
  <si>
    <t>Quartz Hearth</t>
  </si>
  <si>
    <t>LANDSCAPE</t>
  </si>
  <si>
    <t>General Clean up</t>
  </si>
  <si>
    <t>Sod (sq ft)</t>
  </si>
  <si>
    <t>Mulch/Woodchips (sq ft)</t>
  </si>
  <si>
    <t>Plants and Ground Cover</t>
  </si>
  <si>
    <t>Irrigation</t>
  </si>
  <si>
    <t>Fence Repair (linear foot)</t>
  </si>
  <si>
    <t>Fence Replace (linear foot)</t>
  </si>
  <si>
    <t>Concrete (sq ft)</t>
  </si>
  <si>
    <t>Block Wall Repair (Linear Foot)</t>
  </si>
  <si>
    <t>Block Wall Replace (Linear Foot)</t>
  </si>
  <si>
    <t>Tree Removal</t>
  </si>
  <si>
    <t>Deck and Railings</t>
  </si>
  <si>
    <t>Patio Cover</t>
  </si>
  <si>
    <t>Paint Driveway/Patio</t>
  </si>
  <si>
    <t>MISCELLANEOUS</t>
  </si>
  <si>
    <t>Staging</t>
  </si>
  <si>
    <t>Photos</t>
  </si>
  <si>
    <t>Septic</t>
  </si>
  <si>
    <t>Driveway Resurface</t>
  </si>
  <si>
    <t>PROJECT MANAGEMENT</t>
  </si>
  <si>
    <t>RENOVATION BUDGET</t>
  </si>
  <si>
    <t>10% Contingency</t>
  </si>
  <si>
    <t>mini slpit</t>
  </si>
  <si>
    <t>Pool</t>
  </si>
  <si>
    <t>Permits and fees</t>
  </si>
  <si>
    <t>Oceanside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</si>
</sst>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[$$-409]#,##0.00"/>
  </numFmts>
  <fonts count="14">
    <font>
      <sz val="12"/>
      <color rgb="FF000000"/>
      <name val="Helvetica Neue"/>
    </font>
    <font>
      <sz val="12"/>
      <color theme="1"/>
      <name val="Helvetica Neue"/>
    </font>
    <font>
      <b/>
      <sz val="12"/>
      <color theme="1"/>
      <name val="Helvetica Neue"/>
    </font>
    <font>
      <b/>
      <sz val="12"/>
      <name val="Helvetica Neue"/>
    </font>
    <font>
      <sz val="12"/>
      <name val="Helvetica Neue"/>
    </font>
    <font>
      <b/>
      <sz val="12"/>
      <color rgb="FF0000FF"/>
      <name val="Helvetica Neue"/>
    </font>
    <font>
      <sz val="12"/>
      <color rgb="FF0000FF"/>
      <name val="Helvetica Neue"/>
    </font>
    <font>
      <sz val="12"/>
      <name val="Helvetica Neue"/>
    </font>
    <font>
      <sz val="12"/>
      <color theme="1"/>
      <name val="Calibri"/>
    </font>
    <font>
      <b/>
      <sz val="12"/>
      <color theme="1"/>
      <name val="Calibri"/>
    </font>
    <font>
      <sz val="18"/>
      <color theme="1"/>
      <name val="Helvetica Neue"/>
    </font>
    <font>
      <b/>
      <sz val="18"/>
      <color theme="1"/>
      <name val="Helvetica Neue"/>
    </font>
    <font>
      <b/>
      <sz val="18"/>
      <color rgb="FFFF0000"/>
      <name val="Helvetica Neue"/>
    </font>
    <font>
      <u/>
      <sz val="16"/>
      <color theme="1"/>
      <name val="Helvetica Neue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5" fontId="0" fillId="0" borderId="0"/>
  </cellStyleXfs>
  <cellXfs count="82">
    <xf numFmtId="5" fontId="0" fillId="0" borderId="0" xfId="0"/>
    <xf numFmtId="0" fontId="1" fillId="0" borderId="1" xfId="0" applyNumberFormat="1" applyFont="1" applyBorder="1"/>
    <xf numFmtId="5" fontId="1" fillId="0" borderId="0" xfId="0" applyFont="1"/>
    <xf numFmtId="164" fontId="1" fillId="0" borderId="0" xfId="0" applyNumberFormat="1" applyFont="1" applyAlignment="1">
      <alignment horizontal="left"/>
    </xf>
    <xf numFmtId="5" fontId="1" fillId="0" borderId="0" xfId="0" applyFont="1" applyAlignment="1">
      <alignment horizontal="right"/>
    </xf>
    <xf numFmtId="0" fontId="2" fillId="2" borderId="1" xfId="0" applyNumberFormat="1" applyFont="1" applyFill="1" applyBorder="1"/>
    <xf numFmtId="5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5" fontId="4" fillId="3" borderId="0" xfId="0" applyFont="1" applyFill="1"/>
    <xf numFmtId="5" fontId="1" fillId="4" borderId="2" xfId="0" applyFont="1" applyFill="1" applyBorder="1"/>
    <xf numFmtId="0" fontId="5" fillId="4" borderId="1" xfId="0" applyNumberFormat="1" applyFont="1" applyFill="1" applyBorder="1" applyAlignment="1">
      <alignment horizontal="right"/>
    </xf>
    <xf numFmtId="0" fontId="5" fillId="4" borderId="1" xfId="0" applyNumberFormat="1" applyFont="1" applyFill="1" applyBorder="1"/>
    <xf numFmtId="0" fontId="5" fillId="4" borderId="1" xfId="0" applyNumberFormat="1" applyFont="1" applyFill="1" applyBorder="1" applyAlignment="1">
      <alignment horizontal="left"/>
    </xf>
    <xf numFmtId="0" fontId="4" fillId="4" borderId="1" xfId="0" applyNumberFormat="1" applyFont="1" applyFill="1" applyBorder="1"/>
    <xf numFmtId="5" fontId="3" fillId="3" borderId="0" xfId="0" applyFont="1" applyFill="1"/>
    <xf numFmtId="0" fontId="6" fillId="4" borderId="2" xfId="0" applyNumberFormat="1" applyFont="1" applyFill="1" applyBorder="1"/>
    <xf numFmtId="0" fontId="2" fillId="2" borderId="1" xfId="0" applyNumberFormat="1" applyFont="1" applyFill="1" applyBorder="1" applyAlignment="1">
      <alignment vertical="top"/>
    </xf>
    <xf numFmtId="5" fontId="3" fillId="2" borderId="1" xfId="0" applyFont="1" applyFill="1" applyBorder="1" applyAlignment="1">
      <alignment horizontal="center"/>
    </xf>
    <xf numFmtId="5" fontId="1" fillId="0" borderId="0" xfId="0" applyFont="1" applyAlignment="1">
      <alignment vertical="top"/>
    </xf>
    <xf numFmtId="0" fontId="5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1" fillId="0" borderId="1" xfId="0" applyNumberFormat="1" applyFont="1" applyBorder="1"/>
    <xf numFmtId="0" fontId="6" fillId="0" borderId="0" xfId="0" applyNumberFormat="1" applyFont="1"/>
    <xf numFmtId="0" fontId="1" fillId="2" borderId="1" xfId="0" applyNumberFormat="1" applyFont="1" applyFill="1" applyBorder="1"/>
    <xf numFmtId="7" fontId="2" fillId="4" borderId="1" xfId="0" applyNumberFormat="1" applyFont="1" applyFill="1" applyBorder="1"/>
    <xf numFmtId="5" fontId="2" fillId="4" borderId="1" xfId="0" applyFont="1" applyFill="1" applyBorder="1"/>
    <xf numFmtId="164" fontId="1" fillId="4" borderId="1" xfId="0" applyNumberFormat="1" applyFont="1" applyFill="1" applyBorder="1" applyAlignment="1">
      <alignment horizontal="left"/>
    </xf>
    <xf numFmtId="7" fontId="1" fillId="4" borderId="1" xfId="0" applyNumberFormat="1" applyFont="1" applyFill="1" applyBorder="1" applyAlignment="1">
      <alignment horizontal="right"/>
    </xf>
    <xf numFmtId="0" fontId="8" fillId="0" borderId="0" xfId="0" applyNumberFormat="1" applyFont="1"/>
    <xf numFmtId="0" fontId="1" fillId="5" borderId="1" xfId="0" applyNumberFormat="1" applyFont="1" applyFill="1" applyBorder="1"/>
    <xf numFmtId="0" fontId="1" fillId="6" borderId="1" xfId="0" applyNumberFormat="1" applyFont="1" applyFill="1" applyBorder="1"/>
    <xf numFmtId="7" fontId="3" fillId="4" borderId="1" xfId="0" applyNumberFormat="1" applyFont="1" applyFill="1" applyBorder="1"/>
    <xf numFmtId="5" fontId="2" fillId="2" borderId="1" xfId="0" applyFont="1" applyFill="1" applyBorder="1"/>
    <xf numFmtId="164" fontId="1" fillId="2" borderId="1" xfId="0" applyNumberFormat="1" applyFont="1" applyFill="1" applyBorder="1" applyAlignment="1">
      <alignment horizontal="left"/>
    </xf>
    <xf numFmtId="7" fontId="1" fillId="2" borderId="1" xfId="0" applyNumberFormat="1" applyFont="1" applyFill="1" applyBorder="1" applyAlignment="1">
      <alignment horizontal="right"/>
    </xf>
    <xf numFmtId="0" fontId="4" fillId="0" borderId="1" xfId="0" applyNumberFormat="1" applyFont="1" applyBorder="1"/>
    <xf numFmtId="5" fontId="2" fillId="0" borderId="1" xfId="0" applyFont="1" applyBorder="1"/>
    <xf numFmtId="5" fontId="2" fillId="4" borderId="1" xfId="0" applyFont="1" applyFill="1" applyBorder="1" applyAlignment="1">
      <alignment horizontal="right"/>
    </xf>
    <xf numFmtId="0" fontId="0" fillId="5" borderId="1" xfId="0" applyNumberFormat="1" applyFill="1" applyBorder="1"/>
    <xf numFmtId="2" fontId="1" fillId="5" borderId="1" xfId="0" applyNumberFormat="1" applyFont="1" applyFill="1" applyBorder="1"/>
    <xf numFmtId="0" fontId="1" fillId="4" borderId="1" xfId="0" applyNumberFormat="1" applyFont="1" applyFill="1" applyBorder="1"/>
    <xf numFmtId="5" fontId="2" fillId="4" borderId="1" xfId="0" applyFont="1" applyFill="1" applyBorder="1" applyAlignment="1">
      <alignment horizontal="left"/>
    </xf>
    <xf numFmtId="0" fontId="1" fillId="4" borderId="1" xfId="0" applyNumberFormat="1" applyFont="1" applyFill="1" applyBorder="1" applyAlignment="1">
      <alignment horizontal="right"/>
    </xf>
    <xf numFmtId="0" fontId="4" fillId="4" borderId="1" xfId="0" applyNumberFormat="1" applyFont="1" applyFill="1" applyBorder="1" applyAlignment="1">
      <alignment horizontal="right"/>
    </xf>
    <xf numFmtId="0" fontId="1" fillId="5" borderId="1" xfId="0" applyNumberFormat="1" applyFont="1" applyFill="1" applyBorder="1" applyAlignment="1">
      <alignment horizontal="right"/>
    </xf>
    <xf numFmtId="5" fontId="3" fillId="4" borderId="1" xfId="0" applyFont="1" applyFill="1" applyBorder="1"/>
    <xf numFmtId="164" fontId="1" fillId="0" borderId="1" xfId="0" applyNumberFormat="1" applyFont="1" applyBorder="1" applyAlignment="1">
      <alignment horizontal="left"/>
    </xf>
    <xf numFmtId="5" fontId="2" fillId="2" borderId="1" xfId="0" applyFont="1" applyFill="1" applyBorder="1" applyAlignment="1">
      <alignment horizontal="left"/>
    </xf>
    <xf numFmtId="5" fontId="3" fillId="0" borderId="1" xfId="0" applyFont="1" applyBorder="1" applyAlignment="1">
      <alignment horizontal="right"/>
    </xf>
    <xf numFmtId="5" fontId="2" fillId="0" borderId="1" xfId="0" applyFont="1" applyBorder="1" applyAlignment="1">
      <alignment horizontal="right"/>
    </xf>
    <xf numFmtId="0" fontId="8" fillId="2" borderId="1" xfId="0" applyNumberFormat="1" applyFont="1" applyFill="1" applyBorder="1"/>
    <xf numFmtId="5" fontId="9" fillId="2" borderId="1" xfId="0" applyFont="1" applyFill="1" applyBorder="1"/>
    <xf numFmtId="164" fontId="8" fillId="2" borderId="1" xfId="0" applyNumberFormat="1" applyFont="1" applyFill="1" applyBorder="1"/>
    <xf numFmtId="7" fontId="8" fillId="2" borderId="1" xfId="0" applyNumberFormat="1" applyFont="1" applyFill="1" applyBorder="1"/>
    <xf numFmtId="5" fontId="8" fillId="0" borderId="0" xfId="0" applyFont="1"/>
    <xf numFmtId="0" fontId="4" fillId="3" borderId="1" xfId="0" applyNumberFormat="1" applyFont="1" applyFill="1" applyBorder="1"/>
    <xf numFmtId="0" fontId="4" fillId="5" borderId="1" xfId="0" applyNumberFormat="1" applyFont="1" applyFill="1" applyBorder="1"/>
    <xf numFmtId="7" fontId="2" fillId="2" borderId="1" xfId="0" applyNumberFormat="1" applyFont="1" applyFill="1" applyBorder="1"/>
    <xf numFmtId="5" fontId="1" fillId="4" borderId="0" xfId="0" applyFont="1" applyFill="1"/>
    <xf numFmtId="0" fontId="8" fillId="4" borderId="0" xfId="0" applyNumberFormat="1" applyFont="1" applyFill="1"/>
    <xf numFmtId="0" fontId="4" fillId="6" borderId="1" xfId="0" applyNumberFormat="1" applyFont="1" applyFill="1" applyBorder="1"/>
    <xf numFmtId="5" fontId="3" fillId="4" borderId="1" xfId="0" applyFont="1" applyFill="1" applyBorder="1" applyAlignment="1">
      <alignment horizontal="left"/>
    </xf>
    <xf numFmtId="0" fontId="10" fillId="7" borderId="1" xfId="0" applyNumberFormat="1" applyFont="1" applyFill="1" applyBorder="1"/>
    <xf numFmtId="5" fontId="11" fillId="7" borderId="1" xfId="0" applyFont="1" applyFill="1" applyBorder="1" applyAlignment="1">
      <alignment horizontal="left"/>
    </xf>
    <xf numFmtId="164" fontId="10" fillId="7" borderId="1" xfId="0" applyNumberFormat="1" applyFont="1" applyFill="1" applyBorder="1" applyAlignment="1">
      <alignment horizontal="left"/>
    </xf>
    <xf numFmtId="7" fontId="10" fillId="7" borderId="1" xfId="0" applyNumberFormat="1" applyFont="1" applyFill="1" applyBorder="1" applyAlignment="1">
      <alignment horizontal="right"/>
    </xf>
    <xf numFmtId="5" fontId="12" fillId="4" borderId="1" xfId="0" applyFont="1" applyFill="1" applyBorder="1"/>
    <xf numFmtId="164" fontId="11" fillId="4" borderId="1" xfId="0" applyNumberFormat="1" applyFont="1" applyFill="1" applyBorder="1" applyAlignment="1">
      <alignment horizontal="left"/>
    </xf>
    <xf numFmtId="7" fontId="12" fillId="4" borderId="1" xfId="0" applyNumberFormat="1" applyFont="1" applyFill="1" applyBorder="1" applyAlignment="1">
      <alignment horizontal="right"/>
    </xf>
    <xf numFmtId="0" fontId="1" fillId="0" borderId="0" xfId="0" applyNumberFormat="1" applyFont="1"/>
    <xf numFmtId="5" fontId="2" fillId="0" borderId="0" xfId="0" applyFont="1"/>
    <xf numFmtId="5" fontId="1" fillId="0" borderId="0" xfId="0" applyFont="1" applyAlignment="1">
      <alignment horizontal="left"/>
    </xf>
    <xf numFmtId="5" fontId="13" fillId="0" borderId="0" xfId="0" applyFont="1"/>
    <xf numFmtId="164" fontId="1" fillId="0" borderId="0" xfId="0" applyNumberFormat="1" applyFont="1"/>
    <xf numFmtId="164" fontId="1" fillId="4" borderId="2" xfId="0" applyNumberFormat="1" applyFont="1" applyFill="1" applyBorder="1" applyAlignment="1">
      <alignment horizontal="left"/>
    </xf>
    <xf numFmtId="5" fontId="1" fillId="4" borderId="2" xfId="0" applyFont="1" applyFill="1" applyBorder="1" applyAlignment="1">
      <alignment horizontal="right"/>
    </xf>
    <xf numFmtId="0" fontId="5" fillId="4" borderId="1" xfId="0" applyNumberFormat="1" applyFont="1" applyFill="1" applyBorder="1" applyAlignment="1">
      <alignment wrapText="1"/>
    </xf>
    <xf numFmtId="5" fontId="1" fillId="5" borderId="1" xfId="0" applyFont="1" applyFill="1" applyBorder="1"/>
    <xf numFmtId="3" fontId="4" fillId="4" borderId="1" xfId="0" applyNumberFormat="1" applyFont="1" applyFill="1" applyBorder="1"/>
    <xf numFmtId="164" fontId="1" fillId="4" borderId="3" xfId="0" applyNumberFormat="1" applyFont="1" applyFill="1" applyBorder="1" applyAlignment="1">
      <alignment horizontal="left"/>
    </xf>
    <xf numFmtId="0" fontId="7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978"/>
  <sheetViews>
    <sheetView tabSelected="1" topLeftCell="A133" workbookViewId="0">
      <selection activeCell="B31" sqref="B31"/>
    </sheetView>
  </sheetViews>
  <sheetFormatPr defaultColWidth="11.1796875" defaultRowHeight="15" customHeight="1"/>
  <cols>
    <col min="1" max="1" width="12.08984375" customWidth="1"/>
    <col min="2" max="2" width="12.90625" customWidth="1"/>
    <col min="3" max="3" width="41.453125" customWidth="1"/>
    <col min="4" max="4" width="15.453125" customWidth="1"/>
    <col min="5" max="5" width="22.36328125" customWidth="1"/>
    <col min="6" max="6" width="12.1796875" customWidth="1"/>
    <col min="7" max="7" width="18.453125" customWidth="1"/>
    <col min="8" max="8" width="7.08984375" customWidth="1"/>
    <col min="9" max="15" width="35.81640625" customWidth="1"/>
  </cols>
  <sheetData>
    <row r="1" spans="1:15" ht="9.75" customHeight="1">
      <c r="A1" s="1"/>
      <c r="B1" s="2"/>
      <c r="C1" s="2"/>
      <c r="D1" s="3"/>
      <c r="E1" s="4"/>
      <c r="F1" s="2"/>
      <c r="G1" s="2"/>
      <c r="H1" s="2"/>
      <c r="I1" s="2"/>
      <c r="J1" s="2"/>
      <c r="K1" s="2"/>
      <c r="L1" s="2"/>
    </row>
    <row r="2" spans="1:15" ht="13.5" customHeight="1">
      <c r="A2" s="5" t="s">
        <v>0</v>
      </c>
      <c r="B2" s="6"/>
      <c r="C2" s="6" t="s">
        <v>1</v>
      </c>
      <c r="D2" s="7" t="s">
        <v>2</v>
      </c>
      <c r="E2" s="8" t="s">
        <v>3</v>
      </c>
      <c r="F2" s="2"/>
      <c r="G2" s="9"/>
      <c r="H2" s="2"/>
      <c r="I2" s="2"/>
      <c r="J2" s="2"/>
      <c r="K2" s="2"/>
      <c r="L2" s="2"/>
      <c r="M2" s="10"/>
      <c r="N2" s="10"/>
      <c r="O2" s="10"/>
    </row>
    <row r="3" spans="1:15" ht="15.75" customHeight="1">
      <c r="A3" s="11">
        <v>2</v>
      </c>
      <c r="B3" s="12"/>
      <c r="C3" s="77" t="s">
        <v>157</v>
      </c>
      <c r="D3" s="13"/>
      <c r="E3" s="79">
        <v>900</v>
      </c>
      <c r="F3" s="2"/>
      <c r="G3" s="15"/>
      <c r="H3" s="2"/>
      <c r="I3" s="2"/>
      <c r="J3" s="2"/>
      <c r="K3" s="2"/>
      <c r="L3" s="2"/>
      <c r="M3" s="16"/>
      <c r="N3" s="16"/>
      <c r="O3" s="16"/>
    </row>
    <row r="4" spans="1:15" ht="15.75" customHeight="1">
      <c r="A4" s="17" t="s">
        <v>4</v>
      </c>
      <c r="B4" s="6"/>
      <c r="C4" s="18"/>
      <c r="D4" s="7" t="s">
        <v>5</v>
      </c>
      <c r="E4" s="6" t="s">
        <v>6</v>
      </c>
      <c r="F4" s="2"/>
      <c r="G4" s="9"/>
      <c r="H4" s="2"/>
      <c r="I4" s="2"/>
      <c r="J4" s="2"/>
      <c r="K4" s="2"/>
      <c r="L4" s="2"/>
      <c r="M4" s="19"/>
      <c r="N4" s="19"/>
      <c r="O4" s="19"/>
    </row>
    <row r="5" spans="1:15" ht="15.75" customHeight="1">
      <c r="A5" s="20">
        <v>1</v>
      </c>
      <c r="B5" s="12"/>
      <c r="C5" s="12"/>
      <c r="D5" s="21"/>
      <c r="E5" s="22">
        <f>D153</f>
        <v>6579.7000000000007</v>
      </c>
      <c r="F5" s="23"/>
      <c r="G5" s="2"/>
      <c r="I5" s="23"/>
      <c r="J5" s="23"/>
      <c r="K5" s="23"/>
      <c r="L5" s="23"/>
      <c r="M5" s="23"/>
      <c r="N5" s="23"/>
      <c r="O5" s="23"/>
    </row>
    <row r="6" spans="1:15" ht="15.75" customHeight="1">
      <c r="A6" s="24"/>
      <c r="B6" s="5"/>
      <c r="C6" s="5" t="s">
        <v>7</v>
      </c>
      <c r="D6" s="8" t="s">
        <v>8</v>
      </c>
      <c r="E6" s="6" t="s">
        <v>9</v>
      </c>
      <c r="F6" s="2"/>
      <c r="G6" s="2"/>
    </row>
    <row r="7" spans="1:15" ht="15.75" customHeight="1">
      <c r="A7" s="1">
        <v>1000</v>
      </c>
      <c r="B7" s="25">
        <v>1</v>
      </c>
      <c r="C7" s="26" t="s">
        <v>10</v>
      </c>
      <c r="D7" s="27">
        <f>A7*B7</f>
        <v>1000</v>
      </c>
      <c r="E7" s="28">
        <f>SUM($D$7:D7)</f>
        <v>1000</v>
      </c>
      <c r="F7" s="2"/>
      <c r="G7" s="2"/>
      <c r="H7" s="29"/>
    </row>
    <row r="8" spans="1:15" ht="15.75" customHeight="1">
      <c r="A8" s="30">
        <v>1</v>
      </c>
      <c r="B8" s="25">
        <v>2500</v>
      </c>
      <c r="C8" s="26" t="s">
        <v>11</v>
      </c>
      <c r="D8" s="27">
        <f>A8*B8</f>
        <v>2500</v>
      </c>
      <c r="E8" s="28">
        <f>SUM($D$7:D8)</f>
        <v>3500</v>
      </c>
      <c r="F8" s="2"/>
      <c r="G8" s="2"/>
      <c r="H8" s="29"/>
    </row>
    <row r="9" spans="1:15" ht="15.75" customHeight="1">
      <c r="A9" s="31">
        <f>E3</f>
        <v>900</v>
      </c>
      <c r="B9" s="32">
        <v>1</v>
      </c>
      <c r="C9" s="26" t="s">
        <v>12</v>
      </c>
      <c r="D9" s="27">
        <v>2400</v>
      </c>
      <c r="E9" s="28">
        <f>SUM($D$7:D9)</f>
        <v>5900</v>
      </c>
      <c r="F9" s="2"/>
      <c r="G9" s="2"/>
      <c r="H9" s="29"/>
    </row>
    <row r="10" spans="1:15" ht="15.75" customHeight="1">
      <c r="A10" s="1">
        <v>2</v>
      </c>
      <c r="B10" s="32">
        <v>800</v>
      </c>
      <c r="C10" s="26" t="s">
        <v>13</v>
      </c>
      <c r="D10" s="27">
        <f>A10*B10</f>
        <v>1600</v>
      </c>
      <c r="E10" s="28">
        <f>SUM($D$7:D10)</f>
        <v>7500</v>
      </c>
      <c r="F10" s="2"/>
      <c r="G10" s="2"/>
    </row>
    <row r="11" spans="1:15" ht="15.75" customHeight="1">
      <c r="A11" s="24"/>
      <c r="B11" s="33"/>
      <c r="C11" s="33" t="s">
        <v>14</v>
      </c>
      <c r="D11" s="34"/>
      <c r="E11" s="35"/>
      <c r="F11" s="2"/>
      <c r="G11" s="2"/>
    </row>
    <row r="12" spans="1:15" ht="15.75" customHeight="1">
      <c r="A12" s="36">
        <v>0</v>
      </c>
      <c r="B12" s="25">
        <v>100</v>
      </c>
      <c r="C12" s="37" t="s">
        <v>15</v>
      </c>
      <c r="D12" s="27">
        <f>A12*B12</f>
        <v>0</v>
      </c>
      <c r="E12" s="28">
        <f>SUM($D$7:D12)</f>
        <v>7500</v>
      </c>
      <c r="F12" s="2"/>
      <c r="G12" s="2"/>
    </row>
    <row r="13" spans="1:15" ht="15.75" customHeight="1">
      <c r="A13" s="1">
        <v>0</v>
      </c>
      <c r="B13" s="25">
        <v>100</v>
      </c>
      <c r="C13" s="37" t="s">
        <v>16</v>
      </c>
      <c r="D13" s="27">
        <f>A13*B13</f>
        <v>0</v>
      </c>
      <c r="E13" s="28">
        <f>SUM($D$7:D13)</f>
        <v>7500</v>
      </c>
      <c r="F13" s="2"/>
      <c r="G13" s="2"/>
    </row>
    <row r="14" spans="1:15" ht="15.75" customHeight="1">
      <c r="A14" s="36">
        <v>0</v>
      </c>
      <c r="B14" s="25">
        <v>1200</v>
      </c>
      <c r="C14" s="37" t="s">
        <v>17</v>
      </c>
      <c r="D14" s="27">
        <f>A14*B14</f>
        <v>0</v>
      </c>
      <c r="E14" s="28">
        <f>SUM($D$7:D14)</f>
        <v>7500</v>
      </c>
      <c r="F14" s="2"/>
      <c r="G14" s="2"/>
    </row>
    <row r="15" spans="1:15" ht="15.75" customHeight="1">
      <c r="A15" s="24"/>
      <c r="B15" s="33"/>
      <c r="C15" s="33" t="s">
        <v>18</v>
      </c>
      <c r="D15" s="34"/>
      <c r="E15" s="35"/>
      <c r="F15" s="2"/>
      <c r="G15" s="2"/>
    </row>
    <row r="16" spans="1:15" ht="15.75" customHeight="1">
      <c r="A16" s="30">
        <f>A5</f>
        <v>1</v>
      </c>
      <c r="B16" s="25">
        <v>250</v>
      </c>
      <c r="C16" s="38" t="s">
        <v>19</v>
      </c>
      <c r="D16" s="27">
        <f t="shared" ref="D16:D27" si="0">A16*B16</f>
        <v>250</v>
      </c>
      <c r="E16" s="28">
        <f>SUM($D$7:D16)</f>
        <v>7750</v>
      </c>
      <c r="F16" s="2"/>
      <c r="G16" s="2"/>
    </row>
    <row r="17" spans="1:7" ht="15.75" customHeight="1">
      <c r="A17" s="30">
        <v>2</v>
      </c>
      <c r="B17" s="25">
        <v>300</v>
      </c>
      <c r="C17" s="38" t="s">
        <v>20</v>
      </c>
      <c r="D17" s="27">
        <f t="shared" si="0"/>
        <v>600</v>
      </c>
      <c r="E17" s="28">
        <f>SUM($D$7:D17)</f>
        <v>8350</v>
      </c>
      <c r="F17" s="2"/>
      <c r="G17" s="2"/>
    </row>
    <row r="18" spans="1:7" ht="15.75" customHeight="1">
      <c r="A18" s="1">
        <v>1</v>
      </c>
      <c r="B18" s="25">
        <v>200</v>
      </c>
      <c r="C18" s="38" t="s">
        <v>21</v>
      </c>
      <c r="D18" s="27">
        <f t="shared" si="0"/>
        <v>200</v>
      </c>
      <c r="E18" s="28">
        <f>SUM($D$7:D18)</f>
        <v>8550</v>
      </c>
      <c r="F18" s="2"/>
      <c r="G18" s="2"/>
    </row>
    <row r="19" spans="1:7" ht="15.75" customHeight="1">
      <c r="A19" s="1">
        <v>1</v>
      </c>
      <c r="B19" s="25">
        <v>850</v>
      </c>
      <c r="C19" s="38" t="s">
        <v>22</v>
      </c>
      <c r="D19" s="27">
        <f t="shared" si="0"/>
        <v>850</v>
      </c>
      <c r="E19" s="28">
        <f>SUM($D$7:D19)</f>
        <v>9400</v>
      </c>
      <c r="F19" s="2"/>
      <c r="G19" s="2"/>
    </row>
    <row r="20" spans="1:7" ht="15.75" customHeight="1">
      <c r="A20" s="1">
        <v>0</v>
      </c>
      <c r="B20" s="25">
        <v>500</v>
      </c>
      <c r="C20" s="38" t="s">
        <v>23</v>
      </c>
      <c r="D20" s="27">
        <f t="shared" si="0"/>
        <v>0</v>
      </c>
      <c r="E20" s="28">
        <f>SUM($D$7:D20)</f>
        <v>9400</v>
      </c>
      <c r="F20" s="2"/>
      <c r="G20" s="2"/>
    </row>
    <row r="21" spans="1:7" ht="15.75" customHeight="1">
      <c r="A21" s="30">
        <f>A5+1</f>
        <v>2</v>
      </c>
      <c r="B21" s="25">
        <v>250</v>
      </c>
      <c r="C21" s="38" t="s">
        <v>24</v>
      </c>
      <c r="D21" s="27">
        <f t="shared" si="0"/>
        <v>500</v>
      </c>
      <c r="E21" s="28">
        <f>SUM($D$7:D21)</f>
        <v>9900</v>
      </c>
      <c r="F21" s="2"/>
      <c r="G21" s="2"/>
    </row>
    <row r="22" spans="1:7" ht="15.75" customHeight="1">
      <c r="A22" s="39">
        <v>1</v>
      </c>
      <c r="B22" s="25">
        <v>150</v>
      </c>
      <c r="C22" s="38" t="s">
        <v>25</v>
      </c>
      <c r="D22" s="27">
        <f t="shared" si="0"/>
        <v>150</v>
      </c>
      <c r="E22" s="28">
        <f>SUM($D$7:D22)</f>
        <v>10050</v>
      </c>
      <c r="F22" s="2"/>
      <c r="G22" s="2"/>
    </row>
    <row r="23" spans="1:7" ht="14.25" customHeight="1">
      <c r="A23" s="36">
        <v>1</v>
      </c>
      <c r="B23" s="25">
        <v>1800</v>
      </c>
      <c r="C23" s="38" t="s">
        <v>26</v>
      </c>
      <c r="D23" s="27">
        <f t="shared" si="0"/>
        <v>1800</v>
      </c>
      <c r="E23" s="28">
        <f>SUM($D$7:D23)</f>
        <v>11850</v>
      </c>
      <c r="F23" s="2"/>
      <c r="G23" s="2"/>
    </row>
    <row r="24" spans="1:7" ht="15.75" customHeight="1">
      <c r="A24" s="40">
        <f>A23+A22+A21+A20+A19+A18+A16+A17</f>
        <v>9</v>
      </c>
      <c r="B24" s="32">
        <v>100</v>
      </c>
      <c r="C24" s="38" t="s">
        <v>27</v>
      </c>
      <c r="D24" s="27">
        <v>1000</v>
      </c>
      <c r="E24" s="28">
        <f>SUM($D$7:D24)</f>
        <v>12850</v>
      </c>
      <c r="F24" s="2"/>
      <c r="G24" s="2"/>
    </row>
    <row r="25" spans="1:7" ht="15.75" customHeight="1">
      <c r="A25" s="41"/>
      <c r="B25" s="25">
        <v>350</v>
      </c>
      <c r="C25" s="42" t="s">
        <v>28</v>
      </c>
      <c r="D25" s="27">
        <f t="shared" si="0"/>
        <v>0</v>
      </c>
      <c r="E25" s="28">
        <f>SUM($D$7:D25)</f>
        <v>12850</v>
      </c>
      <c r="F25" s="2"/>
      <c r="G25" s="2"/>
    </row>
    <row r="26" spans="1:7" ht="15.75" customHeight="1">
      <c r="A26" s="41">
        <v>0</v>
      </c>
      <c r="B26" s="25">
        <v>600</v>
      </c>
      <c r="C26" s="42" t="s">
        <v>29</v>
      </c>
      <c r="D26" s="27">
        <f t="shared" si="0"/>
        <v>0</v>
      </c>
      <c r="E26" s="28">
        <f>SUM($D$7:D26)</f>
        <v>12850</v>
      </c>
      <c r="F26" s="2"/>
      <c r="G26" s="2"/>
    </row>
    <row r="27" spans="1:7" ht="15.75" customHeight="1">
      <c r="A27" s="41">
        <v>1</v>
      </c>
      <c r="B27" s="32">
        <v>250</v>
      </c>
      <c r="C27" s="42" t="s">
        <v>30</v>
      </c>
      <c r="D27" s="27">
        <f t="shared" si="0"/>
        <v>250</v>
      </c>
      <c r="E27" s="28">
        <f>SUM($D$7:D27)</f>
        <v>13100</v>
      </c>
      <c r="F27" s="2"/>
      <c r="G27" s="2"/>
    </row>
    <row r="28" spans="1:7" ht="15.75" customHeight="1">
      <c r="A28" s="24"/>
      <c r="B28" s="33"/>
      <c r="C28" s="33" t="s">
        <v>31</v>
      </c>
      <c r="D28" s="34"/>
      <c r="E28" s="35"/>
      <c r="F28" s="2"/>
      <c r="G28" s="2"/>
    </row>
    <row r="29" spans="1:7" ht="15.75" customHeight="1">
      <c r="A29" s="43">
        <v>1</v>
      </c>
      <c r="B29" s="25">
        <v>1500</v>
      </c>
      <c r="C29" s="38" t="s">
        <v>32</v>
      </c>
      <c r="D29" s="27">
        <f t="shared" ref="D29:D43" si="1">A29*B29</f>
        <v>1500</v>
      </c>
      <c r="E29" s="28">
        <f>SUM($D$7:D29)</f>
        <v>14600</v>
      </c>
      <c r="F29" s="2"/>
      <c r="G29" s="2"/>
    </row>
    <row r="30" spans="1:7" ht="15.75" customHeight="1">
      <c r="A30" s="43">
        <v>1</v>
      </c>
      <c r="B30" s="25">
        <v>300</v>
      </c>
      <c r="C30" s="38" t="s">
        <v>33</v>
      </c>
      <c r="D30" s="27">
        <f t="shared" si="1"/>
        <v>300</v>
      </c>
      <c r="E30" s="28">
        <f>SUM($D$7:D30)</f>
        <v>14900</v>
      </c>
      <c r="F30" s="2"/>
      <c r="G30" s="2"/>
    </row>
    <row r="31" spans="1:7" ht="15.75" customHeight="1">
      <c r="A31" s="44">
        <v>15</v>
      </c>
      <c r="B31" s="25">
        <v>35</v>
      </c>
      <c r="C31" s="38" t="s">
        <v>34</v>
      </c>
      <c r="D31" s="27">
        <f t="shared" si="1"/>
        <v>525</v>
      </c>
      <c r="E31" s="28">
        <f>SUM($D$7:D31)</f>
        <v>15425</v>
      </c>
      <c r="F31" s="2"/>
      <c r="G31" s="2"/>
    </row>
    <row r="32" spans="1:7" ht="15.75" customHeight="1">
      <c r="A32" s="44"/>
      <c r="B32" s="25">
        <v>70</v>
      </c>
      <c r="C32" s="38" t="s">
        <v>35</v>
      </c>
      <c r="D32" s="27">
        <f t="shared" si="1"/>
        <v>0</v>
      </c>
      <c r="E32" s="28">
        <f>SUM($D$7:D32)</f>
        <v>15425</v>
      </c>
      <c r="F32" s="2"/>
      <c r="G32" s="2"/>
    </row>
    <row r="33" spans="1:7" ht="15.75" customHeight="1">
      <c r="A33" s="44">
        <v>2</v>
      </c>
      <c r="B33" s="25">
        <v>200</v>
      </c>
      <c r="C33" s="38" t="s">
        <v>36</v>
      </c>
      <c r="D33" s="27">
        <f t="shared" si="1"/>
        <v>400</v>
      </c>
      <c r="E33" s="28">
        <f>SUM($D$7:D33)</f>
        <v>15825</v>
      </c>
      <c r="F33" s="2"/>
      <c r="G33" s="2"/>
    </row>
    <row r="34" spans="1:7" ht="15.75" customHeight="1">
      <c r="A34" s="43">
        <v>0</v>
      </c>
      <c r="B34" s="25">
        <v>30</v>
      </c>
      <c r="C34" s="38" t="s">
        <v>37</v>
      </c>
      <c r="D34" s="27">
        <f t="shared" si="1"/>
        <v>0</v>
      </c>
      <c r="E34" s="28">
        <f>SUM($D$7:D34)</f>
        <v>15825</v>
      </c>
      <c r="F34" s="2"/>
      <c r="G34" s="2"/>
    </row>
    <row r="35" spans="1:7" ht="15.75" customHeight="1">
      <c r="A35" s="43">
        <v>0</v>
      </c>
      <c r="B35" s="25">
        <v>300</v>
      </c>
      <c r="C35" s="38" t="s">
        <v>38</v>
      </c>
      <c r="D35" s="27">
        <f>A35*B35</f>
        <v>0</v>
      </c>
      <c r="E35" s="28">
        <f>SUM($D$7:D35)</f>
        <v>15825</v>
      </c>
      <c r="F35" s="2"/>
      <c r="G35" s="2"/>
    </row>
    <row r="36" spans="1:7" ht="15.75" customHeight="1">
      <c r="A36" s="44">
        <v>0</v>
      </c>
      <c r="B36" s="25">
        <v>250</v>
      </c>
      <c r="C36" s="38" t="s">
        <v>39</v>
      </c>
      <c r="D36" s="27">
        <f>A36*B36</f>
        <v>0</v>
      </c>
      <c r="E36" s="28">
        <f>SUM($D$7:D36)</f>
        <v>15825</v>
      </c>
      <c r="F36" s="2"/>
      <c r="G36" s="2"/>
    </row>
    <row r="37" spans="1:7" ht="15.75" customHeight="1">
      <c r="A37" s="45">
        <f>A5</f>
        <v>1</v>
      </c>
      <c r="B37" s="25">
        <v>100</v>
      </c>
      <c r="C37" s="38" t="s">
        <v>40</v>
      </c>
      <c r="D37" s="27">
        <f t="shared" si="1"/>
        <v>100</v>
      </c>
      <c r="E37" s="28">
        <f>SUM($D$7:D37)</f>
        <v>15925</v>
      </c>
      <c r="F37" s="2"/>
      <c r="G37" s="2"/>
    </row>
    <row r="38" spans="1:7" ht="15.75" customHeight="1">
      <c r="A38" s="43">
        <v>10</v>
      </c>
      <c r="B38" s="25">
        <v>15</v>
      </c>
      <c r="C38" s="38" t="s">
        <v>41</v>
      </c>
      <c r="D38" s="27">
        <f t="shared" si="1"/>
        <v>150</v>
      </c>
      <c r="E38" s="28">
        <f>SUM($D$7:D38)</f>
        <v>16075</v>
      </c>
      <c r="F38" s="2"/>
      <c r="G38" s="2"/>
    </row>
    <row r="39" spans="1:7" ht="15.75" customHeight="1">
      <c r="A39" s="43">
        <v>10</v>
      </c>
      <c r="B39" s="25">
        <v>2</v>
      </c>
      <c r="C39" s="38" t="s">
        <v>42</v>
      </c>
      <c r="D39" s="27">
        <f t="shared" si="1"/>
        <v>20</v>
      </c>
      <c r="E39" s="28">
        <f>SUM($D$7:D39)</f>
        <v>16095</v>
      </c>
      <c r="F39" s="2"/>
      <c r="G39" s="2"/>
    </row>
    <row r="40" spans="1:7" ht="15.75" customHeight="1">
      <c r="A40" s="43">
        <v>10</v>
      </c>
      <c r="B40" s="25">
        <v>3.5</v>
      </c>
      <c r="C40" s="38" t="s">
        <v>43</v>
      </c>
      <c r="D40" s="27">
        <f t="shared" si="1"/>
        <v>35</v>
      </c>
      <c r="E40" s="28">
        <f>SUM($D$7:D40)</f>
        <v>16130</v>
      </c>
      <c r="F40" s="2"/>
      <c r="G40" s="2"/>
    </row>
    <row r="41" spans="1:7" ht="15.75" customHeight="1">
      <c r="A41" s="45">
        <f>A3+1</f>
        <v>3</v>
      </c>
      <c r="B41" s="25">
        <v>15</v>
      </c>
      <c r="C41" s="38" t="s">
        <v>44</v>
      </c>
      <c r="D41" s="27">
        <f t="shared" si="1"/>
        <v>45</v>
      </c>
      <c r="E41" s="28">
        <f>SUM($D$7:D41)</f>
        <v>16175</v>
      </c>
      <c r="F41" s="2"/>
      <c r="G41" s="2"/>
    </row>
    <row r="42" spans="1:7" ht="15.75" customHeight="1">
      <c r="A42" s="43">
        <v>4</v>
      </c>
      <c r="B42" s="25">
        <v>20</v>
      </c>
      <c r="C42" s="38" t="s">
        <v>45</v>
      </c>
      <c r="D42" s="27">
        <f t="shared" si="1"/>
        <v>80</v>
      </c>
      <c r="E42" s="28">
        <f>SUM($D$7:D42)</f>
        <v>16255</v>
      </c>
      <c r="F42" s="2"/>
      <c r="G42" s="2"/>
    </row>
    <row r="43" spans="1:7" ht="15.75" customHeight="1">
      <c r="A43" s="45">
        <v>1</v>
      </c>
      <c r="B43" s="25">
        <v>40</v>
      </c>
      <c r="C43" s="38" t="s">
        <v>46</v>
      </c>
      <c r="D43" s="27">
        <f t="shared" si="1"/>
        <v>40</v>
      </c>
      <c r="E43" s="28">
        <f>SUM($D$7:D43)</f>
        <v>16295</v>
      </c>
      <c r="F43" s="2"/>
      <c r="G43" s="2"/>
    </row>
    <row r="44" spans="1:7" ht="15.75" customHeight="1">
      <c r="A44" s="30">
        <f>A31+A32+A33+A34+A35+A36+A37</f>
        <v>18</v>
      </c>
      <c r="B44" s="25">
        <v>75</v>
      </c>
      <c r="C44" s="42" t="s">
        <v>47</v>
      </c>
      <c r="D44">
        <v>500</v>
      </c>
      <c r="E44" s="28">
        <f>SUM($D$7:D45)</f>
        <v>17495</v>
      </c>
      <c r="F44" s="2"/>
      <c r="G44" s="2"/>
    </row>
    <row r="45" spans="1:7" ht="15.75" customHeight="1">
      <c r="A45" s="30">
        <f>A38+A39++A40+A41+A42+A43</f>
        <v>38</v>
      </c>
      <c r="B45" s="25">
        <v>25</v>
      </c>
      <c r="C45" s="26" t="s">
        <v>48</v>
      </c>
      <c r="D45" s="27">
        <v>700</v>
      </c>
      <c r="E45" s="28">
        <f>SUM($D$7:D45)</f>
        <v>17495</v>
      </c>
      <c r="F45" s="2"/>
      <c r="G45" s="2"/>
    </row>
    <row r="46" spans="1:7" ht="15.75" customHeight="1">
      <c r="A46" s="24"/>
      <c r="B46" s="33"/>
      <c r="C46" s="33" t="s">
        <v>49</v>
      </c>
      <c r="D46" s="34"/>
      <c r="E46" s="35"/>
      <c r="F46" s="2"/>
      <c r="G46" s="2"/>
    </row>
    <row r="47" spans="1:7" ht="15.75" customHeight="1">
      <c r="A47" s="41"/>
      <c r="B47" s="25">
        <v>2500</v>
      </c>
      <c r="C47" s="46" t="s">
        <v>50</v>
      </c>
      <c r="D47" s="27">
        <f>A47*B47</f>
        <v>0</v>
      </c>
      <c r="E47" s="28">
        <f>SUM($D$7:D47)</f>
        <v>17495</v>
      </c>
      <c r="F47" s="2"/>
      <c r="G47" s="2"/>
    </row>
    <row r="48" spans="1:7" ht="15.75" customHeight="1">
      <c r="A48" s="41"/>
      <c r="B48" s="25">
        <v>1000</v>
      </c>
      <c r="C48" s="26" t="s">
        <v>51</v>
      </c>
      <c r="D48" s="27">
        <f>A48*B48</f>
        <v>0</v>
      </c>
      <c r="E48" s="28">
        <f>SUM($D$7:D48)</f>
        <v>17495</v>
      </c>
      <c r="F48" s="2"/>
      <c r="G48" s="2"/>
    </row>
    <row r="49" spans="1:7" ht="15.75" customHeight="1">
      <c r="A49" s="41">
        <v>0</v>
      </c>
      <c r="B49" s="32">
        <v>40</v>
      </c>
      <c r="C49" s="26" t="s">
        <v>52</v>
      </c>
      <c r="D49" s="27">
        <f>A49*B49</f>
        <v>0</v>
      </c>
      <c r="E49" s="28">
        <f>SUM($D$7:D49)</f>
        <v>17495</v>
      </c>
      <c r="F49" s="2"/>
      <c r="G49" s="2"/>
    </row>
    <row r="50" spans="1:7" ht="15.75" customHeight="1">
      <c r="A50" s="14">
        <v>0</v>
      </c>
      <c r="B50" s="25">
        <v>100</v>
      </c>
      <c r="C50" s="26" t="s">
        <v>53</v>
      </c>
      <c r="D50" s="27">
        <f>A50*B50</f>
        <v>0</v>
      </c>
      <c r="E50" s="28">
        <f>SUM($D$7:D50)</f>
        <v>17495</v>
      </c>
      <c r="F50" s="2"/>
      <c r="G50" s="2"/>
    </row>
    <row r="51" spans="1:7" ht="15.75" customHeight="1">
      <c r="A51" s="24"/>
      <c r="B51" s="33"/>
      <c r="C51" s="33" t="s">
        <v>54</v>
      </c>
      <c r="D51" s="34"/>
      <c r="E51" s="35"/>
      <c r="F51" s="2"/>
      <c r="G51" s="2"/>
    </row>
    <row r="52" spans="1:7" ht="15.75" customHeight="1">
      <c r="A52" s="14">
        <v>0</v>
      </c>
      <c r="B52" s="32">
        <v>2.5</v>
      </c>
      <c r="C52" s="38" t="s">
        <v>55</v>
      </c>
      <c r="D52" s="27">
        <f>A52*B52</f>
        <v>0</v>
      </c>
      <c r="E52" s="28">
        <f>SUM($D$7:D52)</f>
        <v>17495</v>
      </c>
      <c r="F52" s="2"/>
      <c r="G52" s="2"/>
    </row>
    <row r="53" spans="1:7" ht="15.75" customHeight="1">
      <c r="A53" s="14">
        <v>0</v>
      </c>
      <c r="B53" s="32">
        <v>1.5</v>
      </c>
      <c r="C53" s="38" t="s">
        <v>56</v>
      </c>
      <c r="D53" s="27">
        <f>A53*B53</f>
        <v>0</v>
      </c>
      <c r="E53" s="28">
        <f>SUM($D$7:D53)</f>
        <v>17495</v>
      </c>
      <c r="F53" s="2"/>
      <c r="G53" s="2"/>
    </row>
    <row r="54" spans="1:7" ht="15.75" customHeight="1">
      <c r="A54" s="30">
        <f>$E$3</f>
        <v>900</v>
      </c>
      <c r="B54" s="32">
        <v>3</v>
      </c>
      <c r="C54" s="38" t="s">
        <v>57</v>
      </c>
      <c r="D54" s="27">
        <f>A54*B54</f>
        <v>2700</v>
      </c>
      <c r="E54" s="28">
        <f>SUM($D$7:D54)</f>
        <v>20195</v>
      </c>
      <c r="F54" s="2"/>
      <c r="G54" s="2"/>
    </row>
    <row r="55" spans="1:7" ht="15.75" customHeight="1">
      <c r="A55" s="30">
        <f>$E$3</f>
        <v>900</v>
      </c>
      <c r="B55" s="32">
        <v>2</v>
      </c>
      <c r="C55" s="38" t="s">
        <v>58</v>
      </c>
      <c r="D55" s="27">
        <v>4200</v>
      </c>
      <c r="E55" s="28">
        <f>SUM($D$7:D55)</f>
        <v>24395</v>
      </c>
      <c r="F55" s="2"/>
      <c r="G55" s="2"/>
    </row>
    <row r="56" spans="1:7" ht="15.75" customHeight="1">
      <c r="A56" s="41">
        <v>0</v>
      </c>
      <c r="B56" s="32">
        <v>350</v>
      </c>
      <c r="C56" s="38" t="s">
        <v>59</v>
      </c>
      <c r="D56" s="47">
        <f>A56*B56</f>
        <v>0</v>
      </c>
      <c r="E56" s="28">
        <f>SUM($D$7:D56)</f>
        <v>24395</v>
      </c>
      <c r="F56" s="2"/>
      <c r="G56" s="2"/>
    </row>
    <row r="57" spans="1:7" ht="15.75" customHeight="1">
      <c r="A57" s="24"/>
      <c r="B57" s="33"/>
      <c r="C57" s="33" t="s">
        <v>60</v>
      </c>
      <c r="D57" s="34"/>
      <c r="E57" s="35"/>
      <c r="F57" s="2"/>
      <c r="G57" s="2"/>
    </row>
    <row r="58" spans="1:7" ht="15.75" customHeight="1">
      <c r="A58" s="14">
        <v>3</v>
      </c>
      <c r="B58" s="32">
        <v>375</v>
      </c>
      <c r="C58" s="38" t="s">
        <v>61</v>
      </c>
      <c r="D58" s="27">
        <f>A58*B58+350</f>
        <v>1475</v>
      </c>
      <c r="E58" s="28">
        <f>SUM($D$7:D58)</f>
        <v>25870</v>
      </c>
      <c r="F58" s="2"/>
      <c r="G58" s="2"/>
    </row>
    <row r="59" spans="1:7" ht="15.75" customHeight="1">
      <c r="A59" s="30">
        <f>A58</f>
        <v>3</v>
      </c>
      <c r="B59" s="32">
        <v>250</v>
      </c>
      <c r="C59" s="38" t="s">
        <v>62</v>
      </c>
      <c r="D59" s="27">
        <f t="shared" ref="D59:D65" si="2">A59*B59</f>
        <v>750</v>
      </c>
      <c r="E59" s="28">
        <f>SUM($D$7:D59)</f>
        <v>26620</v>
      </c>
      <c r="F59" s="2"/>
      <c r="G59" s="2"/>
    </row>
    <row r="60" spans="1:7" ht="15.75" customHeight="1">
      <c r="A60" s="41">
        <v>0</v>
      </c>
      <c r="B60" s="25">
        <v>600</v>
      </c>
      <c r="C60" s="38" t="s">
        <v>63</v>
      </c>
      <c r="D60" s="27">
        <f t="shared" si="2"/>
        <v>0</v>
      </c>
      <c r="E60" s="28">
        <f>SUM($D$7:D60)</f>
        <v>26620</v>
      </c>
      <c r="F60" s="2"/>
      <c r="G60" s="2"/>
    </row>
    <row r="61" spans="1:7" ht="15.75" customHeight="1">
      <c r="A61" s="14">
        <v>4</v>
      </c>
      <c r="B61" s="25">
        <v>300</v>
      </c>
      <c r="C61" s="38" t="s">
        <v>64</v>
      </c>
      <c r="D61" s="27">
        <f t="shared" si="2"/>
        <v>1200</v>
      </c>
      <c r="E61" s="28">
        <f>SUM($D$7:D61)</f>
        <v>27820</v>
      </c>
      <c r="F61" s="2"/>
      <c r="G61" s="2"/>
    </row>
    <row r="62" spans="1:7" ht="15.75" customHeight="1">
      <c r="A62" s="30">
        <f>A61</f>
        <v>4</v>
      </c>
      <c r="B62" s="25">
        <v>200</v>
      </c>
      <c r="C62" s="38" t="s">
        <v>65</v>
      </c>
      <c r="D62" s="27">
        <f t="shared" si="2"/>
        <v>800</v>
      </c>
      <c r="E62" s="28">
        <f>SUM($D$7:D62)</f>
        <v>28620</v>
      </c>
      <c r="F62" s="2"/>
      <c r="G62" s="2"/>
    </row>
    <row r="63" spans="1:7" ht="15.75" customHeight="1">
      <c r="A63" s="14">
        <v>2</v>
      </c>
      <c r="B63" s="25">
        <v>200</v>
      </c>
      <c r="C63" s="38" t="s">
        <v>66</v>
      </c>
      <c r="D63" s="27">
        <f t="shared" si="2"/>
        <v>400</v>
      </c>
      <c r="E63" s="28">
        <f>SUM($D$7:D63)</f>
        <v>29020</v>
      </c>
      <c r="F63" s="2"/>
      <c r="G63" s="2"/>
    </row>
    <row r="64" spans="1:7" ht="15.75" customHeight="1">
      <c r="A64" s="30">
        <f>A63</f>
        <v>2</v>
      </c>
      <c r="B64" s="25">
        <v>75</v>
      </c>
      <c r="C64" s="38" t="s">
        <v>67</v>
      </c>
      <c r="D64" s="27">
        <f t="shared" si="2"/>
        <v>150</v>
      </c>
      <c r="E64" s="28">
        <f>SUM($D$7:D64)</f>
        <v>29170</v>
      </c>
      <c r="F64" s="2"/>
      <c r="G64" s="2"/>
    </row>
    <row r="65" spans="1:7" ht="15.75" customHeight="1">
      <c r="A65" s="30">
        <f>A61+A63</f>
        <v>6</v>
      </c>
      <c r="B65" s="32">
        <v>12</v>
      </c>
      <c r="C65" s="38" t="s">
        <v>68</v>
      </c>
      <c r="D65" s="27">
        <f t="shared" si="2"/>
        <v>72</v>
      </c>
      <c r="E65" s="28">
        <f>SUM($D$7:D65)</f>
        <v>29242</v>
      </c>
      <c r="F65" s="2"/>
      <c r="G65" s="2"/>
    </row>
    <row r="66" spans="1:7" ht="15.75" customHeight="1">
      <c r="A66" s="24"/>
      <c r="B66" s="48"/>
      <c r="C66" s="48" t="s">
        <v>69</v>
      </c>
      <c r="D66" s="34"/>
      <c r="E66" s="35"/>
      <c r="F66" s="2"/>
      <c r="G66" s="2"/>
    </row>
    <row r="67" spans="1:7" ht="15.75" customHeight="1">
      <c r="A67" s="14">
        <v>1</v>
      </c>
      <c r="B67" s="25">
        <v>1500</v>
      </c>
      <c r="C67" s="38" t="s">
        <v>70</v>
      </c>
      <c r="D67" s="27">
        <f t="shared" ref="D67:D73" si="3">A67*B67</f>
        <v>1500</v>
      </c>
      <c r="E67" s="28">
        <f>SUM($D$7:D67)</f>
        <v>30742</v>
      </c>
      <c r="F67" s="2"/>
      <c r="G67" s="2"/>
    </row>
    <row r="68" spans="1:7" ht="15.75" customHeight="1">
      <c r="A68" s="30">
        <f>A67</f>
        <v>1</v>
      </c>
      <c r="B68" s="32">
        <v>1500</v>
      </c>
      <c r="C68" s="38" t="s">
        <v>71</v>
      </c>
      <c r="D68" s="27">
        <v>1500</v>
      </c>
      <c r="E68" s="28">
        <f>SUM($D$7:D68)</f>
        <v>32242</v>
      </c>
      <c r="F68" s="2"/>
      <c r="G68" s="2"/>
    </row>
    <row r="69" spans="1:7" ht="15.75" customHeight="1">
      <c r="A69" s="41">
        <v>0</v>
      </c>
      <c r="B69" s="25">
        <v>15</v>
      </c>
      <c r="C69" s="38" t="s">
        <v>72</v>
      </c>
      <c r="D69" s="27">
        <f t="shared" si="3"/>
        <v>0</v>
      </c>
      <c r="E69" s="28">
        <f>SUM($D$7:D69)</f>
        <v>32242</v>
      </c>
      <c r="F69" s="2"/>
      <c r="G69" s="2"/>
    </row>
    <row r="70" spans="1:7" ht="15.75" customHeight="1">
      <c r="A70" s="30">
        <f>A69</f>
        <v>0</v>
      </c>
      <c r="B70" s="25">
        <v>10</v>
      </c>
      <c r="C70" s="38" t="s">
        <v>73</v>
      </c>
      <c r="D70" s="27">
        <f t="shared" si="3"/>
        <v>0</v>
      </c>
      <c r="E70" s="28">
        <f>SUM($D$7:D70)</f>
        <v>32242</v>
      </c>
      <c r="F70" s="2"/>
      <c r="G70" s="2"/>
    </row>
    <row r="71" spans="1:7" ht="15.75" customHeight="1">
      <c r="A71" s="41"/>
      <c r="B71" s="25">
        <v>1.5</v>
      </c>
      <c r="C71" s="38" t="s">
        <v>74</v>
      </c>
      <c r="D71" s="27">
        <f t="shared" si="3"/>
        <v>0</v>
      </c>
      <c r="E71" s="28">
        <f>SUM($D$7:D71)</f>
        <v>32242</v>
      </c>
      <c r="F71" s="2"/>
      <c r="G71" s="2"/>
    </row>
    <row r="72" spans="1:7" ht="15.75" customHeight="1">
      <c r="A72" s="30">
        <f>A71</f>
        <v>0</v>
      </c>
      <c r="B72" s="25">
        <v>0</v>
      </c>
      <c r="C72" s="38" t="s">
        <v>75</v>
      </c>
      <c r="D72" s="27">
        <f t="shared" si="3"/>
        <v>0</v>
      </c>
      <c r="E72" s="28">
        <f>SUM($D$7:D72)</f>
        <v>32242</v>
      </c>
      <c r="F72" s="2"/>
      <c r="G72" s="2"/>
    </row>
    <row r="73" spans="1:7" ht="15.75" customHeight="1">
      <c r="A73" s="14">
        <v>6</v>
      </c>
      <c r="B73" s="32">
        <v>100</v>
      </c>
      <c r="C73" s="38" t="s">
        <v>76</v>
      </c>
      <c r="D73" s="27">
        <f t="shared" si="3"/>
        <v>600</v>
      </c>
      <c r="E73" s="28">
        <f>SUM($D$7:D73)</f>
        <v>32842</v>
      </c>
      <c r="F73" s="2"/>
      <c r="G73" s="2"/>
    </row>
    <row r="74" spans="1:7" ht="15.75" customHeight="1">
      <c r="A74" s="24"/>
      <c r="B74" s="48"/>
      <c r="C74" s="33" t="s">
        <v>77</v>
      </c>
      <c r="D74" s="34"/>
      <c r="E74" s="35"/>
      <c r="F74" s="2"/>
      <c r="G74" s="2"/>
    </row>
    <row r="75" spans="1:7" ht="15.75" customHeight="1">
      <c r="A75" s="14"/>
      <c r="B75" s="32">
        <v>1650</v>
      </c>
      <c r="C75" s="38" t="s">
        <v>78</v>
      </c>
      <c r="D75" s="27">
        <f t="shared" ref="D75:D80" si="4">A75*B75</f>
        <v>0</v>
      </c>
      <c r="E75" s="28">
        <f>SUM($D$7:D75)</f>
        <v>32842</v>
      </c>
      <c r="F75" s="2"/>
      <c r="G75" s="2"/>
    </row>
    <row r="76" spans="1:7" ht="15.75" customHeight="1">
      <c r="A76" s="36">
        <v>1</v>
      </c>
      <c r="B76" s="32">
        <v>2500</v>
      </c>
      <c r="C76" s="49" t="s">
        <v>154</v>
      </c>
      <c r="D76" s="27">
        <f t="shared" si="4"/>
        <v>2500</v>
      </c>
      <c r="E76" s="28">
        <f>SUM($D$7:D76)</f>
        <v>35342</v>
      </c>
      <c r="F76" s="2"/>
      <c r="G76" s="2"/>
    </row>
    <row r="77" spans="1:7" ht="15.75" customHeight="1">
      <c r="A77" s="41"/>
      <c r="B77" s="25">
        <v>300</v>
      </c>
      <c r="C77" s="38" t="s">
        <v>79</v>
      </c>
      <c r="D77" s="27">
        <f t="shared" si="4"/>
        <v>0</v>
      </c>
      <c r="E77" s="28">
        <f>SUM($D$7:D77)</f>
        <v>35342</v>
      </c>
      <c r="F77" s="2"/>
      <c r="G77" s="2"/>
    </row>
    <row r="78" spans="1:7" ht="15.75" customHeight="1">
      <c r="A78" s="1"/>
      <c r="B78" s="25">
        <v>4000</v>
      </c>
      <c r="C78" s="50" t="s">
        <v>80</v>
      </c>
      <c r="D78" s="27">
        <f t="shared" si="4"/>
        <v>0</v>
      </c>
      <c r="E78" s="28">
        <f>SUM($D$7:D78)</f>
        <v>35342</v>
      </c>
      <c r="F78" s="2"/>
      <c r="G78" s="2"/>
    </row>
    <row r="79" spans="1:7" ht="15.75" customHeight="1">
      <c r="A79" s="41"/>
      <c r="B79" s="25">
        <v>500</v>
      </c>
      <c r="C79" s="38" t="s">
        <v>81</v>
      </c>
      <c r="D79" s="27">
        <f t="shared" si="4"/>
        <v>0</v>
      </c>
      <c r="E79" s="28">
        <f>SUM($D$7:D79)</f>
        <v>35342</v>
      </c>
      <c r="F79" s="2"/>
      <c r="G79" s="2"/>
    </row>
    <row r="80" spans="1:7" ht="15.75" customHeight="1">
      <c r="A80" s="41">
        <v>0</v>
      </c>
      <c r="B80" s="25">
        <v>10500</v>
      </c>
      <c r="C80" s="38" t="s">
        <v>82</v>
      </c>
      <c r="D80" s="27">
        <f t="shared" si="4"/>
        <v>0</v>
      </c>
      <c r="E80" s="28">
        <f>SUM($D$7:D80)</f>
        <v>35342</v>
      </c>
      <c r="F80" s="2"/>
      <c r="G80" s="2"/>
    </row>
    <row r="81" spans="1:7" ht="15.75" customHeight="1">
      <c r="A81" s="24"/>
      <c r="B81" s="48"/>
      <c r="C81" s="33" t="s">
        <v>83</v>
      </c>
      <c r="D81" s="34"/>
      <c r="E81" s="35"/>
      <c r="F81" s="2"/>
      <c r="G81" s="2"/>
    </row>
    <row r="82" spans="1:7" ht="15.75" customHeight="1">
      <c r="A82" s="14">
        <v>0</v>
      </c>
      <c r="B82" s="25">
        <v>4.8</v>
      </c>
      <c r="C82" s="38" t="s">
        <v>84</v>
      </c>
      <c r="D82" s="27">
        <f t="shared" ref="D82:D91" si="5">A82*B82</f>
        <v>0</v>
      </c>
      <c r="E82" s="28">
        <f>SUM($D$7:D82)</f>
        <v>35342</v>
      </c>
      <c r="F82" s="2"/>
      <c r="G82" s="2"/>
    </row>
    <row r="83" spans="1:7" ht="15.75" customHeight="1">
      <c r="A83" s="41">
        <v>0</v>
      </c>
      <c r="B83" s="25">
        <v>2.7</v>
      </c>
      <c r="C83" s="38" t="s">
        <v>85</v>
      </c>
      <c r="D83" s="27">
        <f t="shared" si="5"/>
        <v>0</v>
      </c>
      <c r="E83" s="28">
        <f>SUM($D$7:D83)</f>
        <v>35342</v>
      </c>
      <c r="F83" s="2"/>
      <c r="G83" s="2"/>
    </row>
    <row r="84" spans="1:7" ht="15.75" customHeight="1">
      <c r="A84" s="41"/>
      <c r="B84" s="25">
        <v>3.5</v>
      </c>
      <c r="C84" s="38" t="s">
        <v>86</v>
      </c>
      <c r="D84" s="27">
        <f t="shared" si="5"/>
        <v>0</v>
      </c>
      <c r="E84" s="28">
        <f>SUM($D$7:D84)</f>
        <v>35342</v>
      </c>
      <c r="F84" s="2"/>
      <c r="G84" s="2"/>
    </row>
    <row r="85" spans="1:7" ht="15.75" customHeight="1">
      <c r="A85" s="41"/>
      <c r="B85" s="25">
        <v>3</v>
      </c>
      <c r="C85" s="38" t="s">
        <v>87</v>
      </c>
      <c r="D85" s="27">
        <f t="shared" si="5"/>
        <v>0</v>
      </c>
      <c r="E85" s="28">
        <f>SUM($D$7:D85)</f>
        <v>35342</v>
      </c>
      <c r="F85" s="2"/>
      <c r="G85" s="2"/>
    </row>
    <row r="86" spans="1:7" ht="15.75" customHeight="1">
      <c r="A86" s="41"/>
      <c r="B86" s="25">
        <v>11.5</v>
      </c>
      <c r="C86" s="38" t="s">
        <v>88</v>
      </c>
      <c r="D86" s="27">
        <f t="shared" si="5"/>
        <v>0</v>
      </c>
      <c r="E86" s="28">
        <f>SUM($D$7:D86)</f>
        <v>35342</v>
      </c>
      <c r="F86" s="2"/>
      <c r="G86" s="2"/>
    </row>
    <row r="87" spans="1:7" ht="15.75" customHeight="1">
      <c r="A87" s="41"/>
      <c r="B87" s="25">
        <v>100</v>
      </c>
      <c r="C87" s="38" t="s">
        <v>89</v>
      </c>
      <c r="D87" s="27">
        <f t="shared" si="5"/>
        <v>0</v>
      </c>
      <c r="E87" s="28">
        <f>SUM($D$7:D87)</f>
        <v>35342</v>
      </c>
      <c r="F87" s="2"/>
      <c r="G87" s="2"/>
    </row>
    <row r="88" spans="1:7" ht="15.75" customHeight="1">
      <c r="A88" s="41">
        <v>1000</v>
      </c>
      <c r="B88" s="25">
        <v>1</v>
      </c>
      <c r="C88" s="38" t="s">
        <v>90</v>
      </c>
      <c r="D88" s="27">
        <f t="shared" si="5"/>
        <v>1000</v>
      </c>
      <c r="E88" s="28">
        <f>SUM($D$7:D88)</f>
        <v>36342</v>
      </c>
      <c r="F88" s="2"/>
      <c r="G88" s="2"/>
    </row>
    <row r="89" spans="1:7" ht="15.75" customHeight="1">
      <c r="A89" s="41">
        <v>0</v>
      </c>
      <c r="B89" s="25">
        <v>5.5</v>
      </c>
      <c r="C89" s="38" t="s">
        <v>91</v>
      </c>
      <c r="D89" s="27">
        <f t="shared" si="5"/>
        <v>0</v>
      </c>
      <c r="E89" s="28">
        <f>SUM($D$7:D89)</f>
        <v>36342</v>
      </c>
      <c r="F89" s="2"/>
      <c r="G89" s="2"/>
    </row>
    <row r="90" spans="1:7" ht="15.75" customHeight="1">
      <c r="A90" s="14">
        <v>0</v>
      </c>
      <c r="B90" s="32">
        <v>2100</v>
      </c>
      <c r="C90" s="38" t="s">
        <v>92</v>
      </c>
      <c r="D90" s="27">
        <f t="shared" si="5"/>
        <v>0</v>
      </c>
      <c r="E90" s="28">
        <f>SUM($D$7:D90)</f>
        <v>36342</v>
      </c>
      <c r="F90" s="2"/>
      <c r="G90" s="2"/>
    </row>
    <row r="91" spans="1:7" ht="15.75" customHeight="1">
      <c r="A91" s="41">
        <v>1</v>
      </c>
      <c r="B91" s="32">
        <v>600</v>
      </c>
      <c r="C91" s="38" t="s">
        <v>93</v>
      </c>
      <c r="D91" s="27">
        <f t="shared" si="5"/>
        <v>600</v>
      </c>
      <c r="E91" s="28">
        <f>SUM($D$7:D91)</f>
        <v>36942</v>
      </c>
      <c r="F91" s="2"/>
      <c r="G91" s="2"/>
    </row>
    <row r="92" spans="1:7" ht="15.75" customHeight="1">
      <c r="A92" s="24"/>
      <c r="B92" s="48"/>
      <c r="C92" s="33" t="s">
        <v>94</v>
      </c>
      <c r="D92" s="34"/>
      <c r="E92" s="35"/>
      <c r="F92" s="2"/>
      <c r="G92" s="2"/>
    </row>
    <row r="93" spans="1:7" ht="15.75" customHeight="1">
      <c r="A93" s="14">
        <v>10</v>
      </c>
      <c r="B93" s="25">
        <v>300</v>
      </c>
      <c r="C93" s="38" t="s">
        <v>95</v>
      </c>
      <c r="D93" s="27">
        <f>A93*B93</f>
        <v>3000</v>
      </c>
      <c r="E93" s="28">
        <f>SUM($D$7:D93)</f>
        <v>39942</v>
      </c>
      <c r="F93" s="2"/>
      <c r="G93" s="2"/>
    </row>
    <row r="94" spans="1:7" ht="15.75" customHeight="1">
      <c r="A94" s="41">
        <v>0</v>
      </c>
      <c r="B94" s="25">
        <v>600</v>
      </c>
      <c r="C94" s="38" t="s">
        <v>96</v>
      </c>
      <c r="D94" s="27">
        <f>A94*B94</f>
        <v>0</v>
      </c>
      <c r="E94" s="28">
        <f>SUM($D$7:D94)</f>
        <v>39942</v>
      </c>
      <c r="F94" s="2"/>
      <c r="G94" s="2"/>
    </row>
    <row r="95" spans="1:7" ht="15.75" customHeight="1">
      <c r="A95" s="14">
        <v>1</v>
      </c>
      <c r="B95" s="25">
        <v>1500</v>
      </c>
      <c r="C95" s="38" t="s">
        <v>97</v>
      </c>
      <c r="D95" s="27">
        <f>A95*B95</f>
        <v>1500</v>
      </c>
      <c r="E95" s="28">
        <f>SUM($D$7:D95)</f>
        <v>41442</v>
      </c>
      <c r="F95" s="2"/>
      <c r="G95" s="2"/>
    </row>
    <row r="96" spans="1:7" ht="15.75" customHeight="1">
      <c r="A96" s="24"/>
      <c r="B96" s="48"/>
      <c r="C96" s="33" t="s">
        <v>98</v>
      </c>
      <c r="D96" s="34"/>
      <c r="E96" s="35"/>
      <c r="F96" s="2"/>
      <c r="G96" s="2"/>
    </row>
    <row r="97" spans="1:7" ht="15.75" customHeight="1">
      <c r="A97" s="14">
        <v>5</v>
      </c>
      <c r="B97" s="25">
        <v>275</v>
      </c>
      <c r="C97" s="38" t="s">
        <v>99</v>
      </c>
      <c r="D97" s="27">
        <f t="shared" ref="D97:D107" si="6">A97*B97</f>
        <v>1375</v>
      </c>
      <c r="E97" s="28">
        <f>SUM($D$7:D97)</f>
        <v>42817</v>
      </c>
      <c r="F97" s="2"/>
      <c r="G97" s="2"/>
    </row>
    <row r="98" spans="1:7" ht="15.75" customHeight="1">
      <c r="A98" s="41">
        <v>0</v>
      </c>
      <c r="B98" s="25">
        <v>250</v>
      </c>
      <c r="C98" s="38" t="s">
        <v>100</v>
      </c>
      <c r="D98" s="27">
        <f t="shared" si="6"/>
        <v>0</v>
      </c>
      <c r="E98" s="28">
        <f>SUM($D$7:D98)</f>
        <v>42817</v>
      </c>
      <c r="F98" s="2"/>
      <c r="G98" s="2"/>
    </row>
    <row r="99" spans="1:7" ht="15.75" customHeight="1">
      <c r="A99" s="41">
        <v>1</v>
      </c>
      <c r="B99" s="32">
        <v>800</v>
      </c>
      <c r="C99" s="38" t="s">
        <v>101</v>
      </c>
      <c r="D99" s="27">
        <f t="shared" si="6"/>
        <v>800</v>
      </c>
      <c r="E99" s="28">
        <f>SUM($D$7:D99)</f>
        <v>43617</v>
      </c>
      <c r="F99" s="2"/>
      <c r="G99" s="2"/>
    </row>
    <row r="100" spans="1:7" ht="15.75" customHeight="1">
      <c r="A100" s="41">
        <v>0</v>
      </c>
      <c r="B100" s="25">
        <v>250</v>
      </c>
      <c r="C100" s="38" t="s">
        <v>102</v>
      </c>
      <c r="D100" s="27">
        <f t="shared" si="6"/>
        <v>0</v>
      </c>
      <c r="E100" s="28">
        <f>SUM($D$7:D100)</f>
        <v>43617</v>
      </c>
      <c r="F100" s="2"/>
      <c r="G100" s="2"/>
    </row>
    <row r="101" spans="1:7" ht="15.75" customHeight="1">
      <c r="A101" s="41"/>
      <c r="B101" s="25">
        <v>1000</v>
      </c>
      <c r="C101" s="38" t="s">
        <v>103</v>
      </c>
      <c r="D101" s="27">
        <f t="shared" si="6"/>
        <v>0</v>
      </c>
      <c r="E101" s="28">
        <f>SUM($D$7:D101)</f>
        <v>43617</v>
      </c>
      <c r="F101" s="2"/>
      <c r="G101" s="2"/>
    </row>
    <row r="102" spans="1:7" ht="15.75" customHeight="1">
      <c r="A102" s="30"/>
      <c r="B102" s="25">
        <v>350</v>
      </c>
      <c r="C102" s="38" t="s">
        <v>104</v>
      </c>
      <c r="D102" s="27">
        <f t="shared" si="6"/>
        <v>0</v>
      </c>
      <c r="E102" s="28">
        <f>SUM($D$7:D102)</f>
        <v>43617</v>
      </c>
      <c r="F102" s="2"/>
      <c r="G102" s="2"/>
    </row>
    <row r="103" spans="1:7" ht="15.75" customHeight="1">
      <c r="A103" s="40">
        <f>A97+A99+A98+A100+A102+A101</f>
        <v>6</v>
      </c>
      <c r="B103" s="25">
        <v>75</v>
      </c>
      <c r="C103" s="26" t="s">
        <v>105</v>
      </c>
      <c r="D103" s="27">
        <v>200</v>
      </c>
      <c r="E103" s="28">
        <f>SUM($D$7:D103)</f>
        <v>43817</v>
      </c>
      <c r="F103" s="2"/>
      <c r="G103" s="2"/>
    </row>
    <row r="104" spans="1:7" ht="15.75" customHeight="1">
      <c r="A104" s="30">
        <f>E3</f>
        <v>900</v>
      </c>
      <c r="B104" s="32">
        <v>1.5</v>
      </c>
      <c r="C104" s="26" t="s">
        <v>106</v>
      </c>
      <c r="D104" s="27">
        <f t="shared" si="6"/>
        <v>1350</v>
      </c>
      <c r="E104" s="28">
        <f>SUM($D$7:D104)</f>
        <v>45167</v>
      </c>
      <c r="F104" s="2"/>
      <c r="G104" s="2"/>
    </row>
    <row r="105" spans="1:7" ht="15.75" customHeight="1">
      <c r="A105" s="14">
        <v>2</v>
      </c>
      <c r="B105" s="32">
        <v>150</v>
      </c>
      <c r="C105" s="26" t="s">
        <v>107</v>
      </c>
      <c r="D105" s="27">
        <f t="shared" si="6"/>
        <v>300</v>
      </c>
      <c r="E105" s="28">
        <f>SUM($D$7:D105)</f>
        <v>45467</v>
      </c>
      <c r="F105" s="2"/>
      <c r="G105" s="2"/>
    </row>
    <row r="106" spans="1:7" ht="15.75" customHeight="1">
      <c r="A106" s="40">
        <f>A103</f>
        <v>6</v>
      </c>
      <c r="B106" s="25">
        <v>30</v>
      </c>
      <c r="C106" s="26" t="s">
        <v>108</v>
      </c>
      <c r="D106" s="27">
        <f t="shared" si="6"/>
        <v>180</v>
      </c>
      <c r="E106" s="28">
        <f>SUM($D$7:D106)</f>
        <v>45647</v>
      </c>
      <c r="F106" s="2"/>
      <c r="G106" s="2"/>
    </row>
    <row r="107" spans="1:7" ht="15.75" customHeight="1">
      <c r="A107" s="30">
        <f>A97+A98+A99+A100+A102</f>
        <v>6</v>
      </c>
      <c r="B107" s="25">
        <v>25</v>
      </c>
      <c r="C107" s="26" t="s">
        <v>109</v>
      </c>
      <c r="D107" s="27">
        <f t="shared" si="6"/>
        <v>150</v>
      </c>
      <c r="E107" s="28">
        <f>SUM($D$7:D107)</f>
        <v>45797</v>
      </c>
      <c r="F107" s="2"/>
      <c r="G107" s="2"/>
    </row>
    <row r="108" spans="1:7" ht="15.75" customHeight="1">
      <c r="A108" s="51"/>
      <c r="B108" s="52"/>
      <c r="C108" s="52" t="s">
        <v>110</v>
      </c>
      <c r="D108" s="53"/>
      <c r="E108" s="54"/>
      <c r="F108" s="55"/>
      <c r="G108" s="55"/>
    </row>
    <row r="109" spans="1:7" ht="15.75" customHeight="1">
      <c r="A109" s="14">
        <v>1</v>
      </c>
      <c r="B109" s="25">
        <v>200</v>
      </c>
      <c r="C109" s="26" t="s">
        <v>111</v>
      </c>
      <c r="D109" s="27">
        <f>A109*B109</f>
        <v>200</v>
      </c>
      <c r="E109" s="28">
        <f>SUM($D$7:D109)</f>
        <v>45997</v>
      </c>
      <c r="F109" s="2"/>
      <c r="G109" s="2"/>
    </row>
    <row r="110" spans="1:7" ht="15.75" customHeight="1">
      <c r="A110" s="78">
        <f>A109</f>
        <v>1</v>
      </c>
      <c r="B110" s="25">
        <v>50</v>
      </c>
      <c r="C110" s="26" t="s">
        <v>112</v>
      </c>
      <c r="D110" s="27">
        <f>A110*B110</f>
        <v>50</v>
      </c>
      <c r="E110" s="28">
        <f>SUM($D$7:D110)</f>
        <v>46047</v>
      </c>
      <c r="F110" s="2"/>
      <c r="G110" s="2"/>
    </row>
    <row r="111" spans="1:7" ht="15.75" customHeight="1">
      <c r="A111" s="30">
        <f>A5</f>
        <v>1</v>
      </c>
      <c r="B111" s="25">
        <v>100</v>
      </c>
      <c r="C111" s="26" t="s">
        <v>113</v>
      </c>
      <c r="D111" s="27">
        <f>A111*B111</f>
        <v>100</v>
      </c>
      <c r="E111" s="28">
        <f>SUM($D$7:D111)</f>
        <v>46147</v>
      </c>
      <c r="F111" s="2"/>
      <c r="G111" s="2"/>
    </row>
    <row r="112" spans="1:7" ht="15.75" customHeight="1">
      <c r="A112" s="56">
        <v>1</v>
      </c>
      <c r="B112" s="32">
        <v>750</v>
      </c>
      <c r="C112" s="26" t="s">
        <v>114</v>
      </c>
      <c r="D112" s="27">
        <f>A112*B112</f>
        <v>750</v>
      </c>
      <c r="E112" s="28">
        <f>SUM($D$7:D112)</f>
        <v>46897</v>
      </c>
      <c r="F112" s="2"/>
      <c r="G112" s="2"/>
    </row>
    <row r="113" spans="1:7" ht="15.75" customHeight="1">
      <c r="A113" s="24"/>
      <c r="B113" s="52"/>
      <c r="C113" s="33" t="s">
        <v>115</v>
      </c>
      <c r="D113" s="34"/>
      <c r="E113" s="35"/>
      <c r="F113" s="2"/>
      <c r="G113" s="2"/>
    </row>
    <row r="114" spans="1:7" ht="15.75" customHeight="1">
      <c r="A114" s="41">
        <v>1</v>
      </c>
      <c r="B114" s="32">
        <v>3500</v>
      </c>
      <c r="C114" s="26" t="s">
        <v>116</v>
      </c>
      <c r="D114" s="27">
        <f>A114*B114</f>
        <v>3500</v>
      </c>
      <c r="E114" s="28">
        <f>SUM($D$7:D114)</f>
        <v>50397</v>
      </c>
      <c r="F114" s="2"/>
      <c r="G114" s="2"/>
    </row>
    <row r="115" spans="1:7" ht="15.75" customHeight="1">
      <c r="A115" s="14">
        <v>0</v>
      </c>
      <c r="B115" s="32">
        <v>200</v>
      </c>
      <c r="C115" s="26" t="s">
        <v>117</v>
      </c>
      <c r="D115" s="27">
        <f>A115*B115</f>
        <v>0</v>
      </c>
      <c r="E115" s="28">
        <f>SUM($D$7:D115)</f>
        <v>50397</v>
      </c>
      <c r="F115" s="2"/>
      <c r="G115" s="2"/>
    </row>
    <row r="116" spans="1:7" ht="15.75" customHeight="1">
      <c r="A116" s="41">
        <v>0</v>
      </c>
      <c r="B116" s="25">
        <v>300</v>
      </c>
      <c r="C116" s="26" t="s">
        <v>118</v>
      </c>
      <c r="D116" s="27">
        <f>A116*B116</f>
        <v>0</v>
      </c>
      <c r="E116" s="28">
        <f>SUM($D$7:D116)</f>
        <v>50397</v>
      </c>
      <c r="F116" s="2"/>
      <c r="G116" s="2"/>
    </row>
    <row r="117" spans="1:7" ht="15.75" customHeight="1">
      <c r="A117" s="24"/>
      <c r="B117" s="52"/>
      <c r="C117" s="33" t="s">
        <v>119</v>
      </c>
      <c r="D117" s="34"/>
      <c r="E117" s="35"/>
      <c r="F117" s="2"/>
      <c r="G117" s="2"/>
    </row>
    <row r="118" spans="1:7" ht="15.75" customHeight="1">
      <c r="A118" s="14">
        <v>1200</v>
      </c>
      <c r="B118" s="32">
        <v>1.75</v>
      </c>
      <c r="C118" s="38" t="s">
        <v>120</v>
      </c>
      <c r="D118" s="27">
        <f>A118*B118</f>
        <v>2100</v>
      </c>
      <c r="E118" s="28">
        <f>SUM($D$7:D118)</f>
        <v>52497</v>
      </c>
      <c r="F118" s="2"/>
      <c r="G118" s="2"/>
    </row>
    <row r="119" spans="1:7" ht="15.75" customHeight="1">
      <c r="A119" s="30">
        <f>A118</f>
        <v>1200</v>
      </c>
      <c r="B119" s="25">
        <v>2</v>
      </c>
      <c r="C119" s="38" t="s">
        <v>121</v>
      </c>
      <c r="D119" s="27">
        <f>A119*B119</f>
        <v>2400</v>
      </c>
      <c r="E119" s="28">
        <f>SUM($D$7:D119)</f>
        <v>54897</v>
      </c>
      <c r="F119" s="2"/>
      <c r="G119" s="2"/>
    </row>
    <row r="120" spans="1:7" ht="14.25" customHeight="1">
      <c r="A120" s="14"/>
      <c r="B120" s="32">
        <v>2</v>
      </c>
      <c r="C120" s="38" t="s">
        <v>122</v>
      </c>
      <c r="D120" s="27">
        <f>A120*B120</f>
        <v>0</v>
      </c>
      <c r="E120" s="28">
        <f>SUM($D$7:D120)</f>
        <v>54897</v>
      </c>
      <c r="F120" s="2"/>
      <c r="G120" s="2"/>
    </row>
    <row r="121" spans="1:7" ht="15.75" customHeight="1">
      <c r="A121" s="41"/>
      <c r="B121" s="25">
        <v>4.5</v>
      </c>
      <c r="C121" s="38" t="s">
        <v>123</v>
      </c>
      <c r="D121" s="27">
        <f>A121*B121</f>
        <v>0</v>
      </c>
      <c r="E121" s="28">
        <f>SUM($D$7:D121)</f>
        <v>54897</v>
      </c>
      <c r="F121" s="2"/>
      <c r="G121" s="2"/>
    </row>
    <row r="122" spans="1:7" ht="15.75" customHeight="1">
      <c r="A122" s="57">
        <v>1</v>
      </c>
      <c r="B122" s="25">
        <v>400</v>
      </c>
      <c r="C122" s="38" t="s">
        <v>124</v>
      </c>
      <c r="D122" s="27">
        <v>400</v>
      </c>
      <c r="E122" s="28">
        <f>SUM($D$7:D122)</f>
        <v>55297</v>
      </c>
      <c r="F122" s="2"/>
      <c r="G122" s="2"/>
    </row>
    <row r="123" spans="1:7" ht="15.75" customHeight="1">
      <c r="A123" s="24"/>
      <c r="B123" s="52"/>
      <c r="C123" s="48" t="s">
        <v>125</v>
      </c>
      <c r="D123" s="34"/>
      <c r="E123" s="35"/>
      <c r="F123" s="2"/>
      <c r="G123" s="2"/>
    </row>
    <row r="124" spans="1:7" ht="15.75" customHeight="1">
      <c r="A124" s="41">
        <v>100</v>
      </c>
      <c r="B124" s="32">
        <v>10</v>
      </c>
      <c r="C124" s="38" t="s">
        <v>126</v>
      </c>
      <c r="D124" s="27">
        <f>A124*B124</f>
        <v>1000</v>
      </c>
      <c r="E124" s="28">
        <f>SUM($D$7:D124)</f>
        <v>56297</v>
      </c>
      <c r="F124" s="2"/>
      <c r="G124" s="2"/>
    </row>
    <row r="125" spans="1:7" ht="15.75" customHeight="1">
      <c r="A125" s="30">
        <f>A124</f>
        <v>100</v>
      </c>
      <c r="B125" s="32">
        <v>10</v>
      </c>
      <c r="C125" s="38" t="s">
        <v>127</v>
      </c>
      <c r="D125" s="27">
        <f>A125*B125</f>
        <v>1000</v>
      </c>
      <c r="E125" s="28">
        <f>SUM($D$7:D125)</f>
        <v>57297</v>
      </c>
      <c r="F125" s="2"/>
      <c r="G125" s="2"/>
    </row>
    <row r="126" spans="1:7" ht="15.75" customHeight="1">
      <c r="A126" s="41"/>
      <c r="B126" s="25">
        <v>200</v>
      </c>
      <c r="C126" s="38" t="s">
        <v>128</v>
      </c>
      <c r="D126" s="27">
        <f>A126*B126</f>
        <v>0</v>
      </c>
      <c r="E126" s="28">
        <f>SUM($D$7:D126)</f>
        <v>57297</v>
      </c>
      <c r="F126" s="2"/>
      <c r="G126" s="2"/>
    </row>
    <row r="127" spans="1:7" ht="15.75" customHeight="1">
      <c r="A127" s="41"/>
      <c r="B127" s="25">
        <v>300</v>
      </c>
      <c r="C127" s="38" t="s">
        <v>129</v>
      </c>
      <c r="D127" s="27">
        <f>A127*B127</f>
        <v>0</v>
      </c>
      <c r="E127" s="28">
        <f>SUM($D$7:D127)</f>
        <v>57297</v>
      </c>
      <c r="F127" s="2"/>
      <c r="G127" s="2"/>
    </row>
    <row r="128" spans="1:7" ht="15.75" customHeight="1">
      <c r="A128" s="41">
        <v>0</v>
      </c>
      <c r="B128" s="25">
        <v>600</v>
      </c>
      <c r="C128" s="38" t="s">
        <v>130</v>
      </c>
      <c r="D128" s="27">
        <f>A128*B128</f>
        <v>0</v>
      </c>
      <c r="E128" s="28">
        <f>SUM($D$7:D128)</f>
        <v>57297</v>
      </c>
      <c r="F128" s="2"/>
      <c r="G128" s="2"/>
    </row>
    <row r="129" spans="1:7" ht="15.75" customHeight="1">
      <c r="A129" s="24"/>
      <c r="B129" s="52"/>
      <c r="C129" s="33" t="s">
        <v>131</v>
      </c>
      <c r="D129" s="34"/>
      <c r="E129" s="35"/>
      <c r="F129" s="2"/>
      <c r="G129" s="2"/>
    </row>
    <row r="130" spans="1:7" ht="15.75" customHeight="1">
      <c r="A130" s="14">
        <v>50</v>
      </c>
      <c r="B130" s="25">
        <v>100</v>
      </c>
      <c r="C130" s="38" t="s">
        <v>132</v>
      </c>
      <c r="D130" s="27">
        <f t="shared" ref="D130:D143" si="7">A130*B130</f>
        <v>5000</v>
      </c>
      <c r="E130" s="28">
        <f>SUM($D$7:D130)</f>
        <v>62297</v>
      </c>
      <c r="F130" s="2"/>
      <c r="G130" s="2"/>
    </row>
    <row r="131" spans="1:7" ht="15.75" customHeight="1">
      <c r="A131" s="14">
        <v>0</v>
      </c>
      <c r="B131" s="25">
        <v>2</v>
      </c>
      <c r="C131" s="50" t="s">
        <v>133</v>
      </c>
      <c r="D131" s="27">
        <f t="shared" si="7"/>
        <v>0</v>
      </c>
      <c r="E131" s="28">
        <f>SUM($D$7:D131)</f>
        <v>62297</v>
      </c>
      <c r="F131" s="2"/>
      <c r="G131" s="2"/>
    </row>
    <row r="132" spans="1:7" ht="15.75" customHeight="1">
      <c r="A132" s="14">
        <v>1000</v>
      </c>
      <c r="B132" s="25">
        <v>1</v>
      </c>
      <c r="C132" s="38" t="s">
        <v>134</v>
      </c>
      <c r="D132" s="27">
        <f t="shared" si="7"/>
        <v>1000</v>
      </c>
      <c r="E132" s="28">
        <f>SUM($D$7:D132)</f>
        <v>63297</v>
      </c>
      <c r="F132" s="2"/>
      <c r="G132" s="2"/>
    </row>
    <row r="133" spans="1:7" ht="15.75" customHeight="1">
      <c r="A133" s="14"/>
      <c r="B133" s="25">
        <v>100</v>
      </c>
      <c r="C133" s="38" t="s">
        <v>135</v>
      </c>
      <c r="D133" s="27">
        <f t="shared" si="7"/>
        <v>0</v>
      </c>
      <c r="E133" s="28">
        <f>SUM($D$7:D133)</f>
        <v>63297</v>
      </c>
      <c r="F133" s="2"/>
      <c r="G133" s="2"/>
    </row>
    <row r="134" spans="1:7" ht="15.75" customHeight="1">
      <c r="A134" s="30">
        <f>A131</f>
        <v>0</v>
      </c>
      <c r="B134" s="25">
        <v>0.25</v>
      </c>
      <c r="C134" s="38" t="s">
        <v>136</v>
      </c>
      <c r="D134" s="27">
        <f t="shared" si="7"/>
        <v>0</v>
      </c>
      <c r="E134" s="28">
        <f>SUM($D$7:D134)</f>
        <v>63297</v>
      </c>
      <c r="F134" s="2"/>
      <c r="G134" s="2"/>
    </row>
    <row r="135" spans="1:7" ht="15.75" customHeight="1">
      <c r="A135" s="41">
        <v>0</v>
      </c>
      <c r="B135" s="25">
        <v>8</v>
      </c>
      <c r="C135" s="38" t="s">
        <v>137</v>
      </c>
      <c r="D135" s="27">
        <f t="shared" si="7"/>
        <v>0</v>
      </c>
      <c r="E135" s="28">
        <f>SUM($D$7:D135)</f>
        <v>63297</v>
      </c>
      <c r="F135" s="2"/>
      <c r="G135" s="2"/>
    </row>
    <row r="136" spans="1:7" ht="15.75" customHeight="1">
      <c r="A136" s="41">
        <v>0</v>
      </c>
      <c r="B136" s="32">
        <v>30</v>
      </c>
      <c r="C136" s="38" t="s">
        <v>138</v>
      </c>
      <c r="D136" s="27">
        <f t="shared" si="7"/>
        <v>0</v>
      </c>
      <c r="E136" s="28">
        <f>SUM($D$7:D136)</f>
        <v>63297</v>
      </c>
      <c r="F136" s="2"/>
      <c r="G136" s="2"/>
    </row>
    <row r="137" spans="1:7" ht="15.75" customHeight="1">
      <c r="A137" s="41"/>
      <c r="B137" s="25">
        <v>7</v>
      </c>
      <c r="C137" s="38" t="s">
        <v>139</v>
      </c>
      <c r="D137" s="27">
        <f t="shared" si="7"/>
        <v>0</v>
      </c>
      <c r="E137" s="28">
        <f>SUM($D$7:D137)</f>
        <v>63297</v>
      </c>
      <c r="F137" s="2"/>
      <c r="G137" s="2"/>
    </row>
    <row r="138" spans="1:7" ht="15.75" customHeight="1">
      <c r="A138" s="41"/>
      <c r="B138" s="25">
        <v>1</v>
      </c>
      <c r="C138" s="38" t="s">
        <v>140</v>
      </c>
      <c r="D138" s="27">
        <f t="shared" si="7"/>
        <v>0</v>
      </c>
      <c r="E138" s="28">
        <f>SUM($D$7:D138)</f>
        <v>63297</v>
      </c>
      <c r="F138" s="2"/>
      <c r="G138" s="2"/>
    </row>
    <row r="139" spans="1:7" ht="15.75" customHeight="1">
      <c r="A139" s="41"/>
      <c r="B139" s="25">
        <v>1</v>
      </c>
      <c r="C139" s="38" t="s">
        <v>141</v>
      </c>
      <c r="D139" s="27">
        <f t="shared" si="7"/>
        <v>0</v>
      </c>
      <c r="E139" s="28">
        <f>SUM($D$7:D139)</f>
        <v>63297</v>
      </c>
      <c r="F139" s="2"/>
      <c r="G139" s="2"/>
    </row>
    <row r="140" spans="1:7" ht="15.75" customHeight="1">
      <c r="A140" s="41">
        <v>0</v>
      </c>
      <c r="B140" s="25">
        <v>4000</v>
      </c>
      <c r="C140" s="38" t="s">
        <v>142</v>
      </c>
      <c r="D140" s="27">
        <f t="shared" si="7"/>
        <v>0</v>
      </c>
      <c r="E140" s="28">
        <f>SUM($D$7:D140)</f>
        <v>63297</v>
      </c>
      <c r="F140" s="2"/>
      <c r="G140" s="2"/>
    </row>
    <row r="141" spans="1:7" ht="15.75" customHeight="1">
      <c r="A141" s="41">
        <v>0</v>
      </c>
      <c r="B141" s="25">
        <v>500</v>
      </c>
      <c r="C141" s="38" t="s">
        <v>143</v>
      </c>
      <c r="D141" s="27">
        <f t="shared" si="7"/>
        <v>0</v>
      </c>
      <c r="E141" s="28">
        <f>SUM($D$7:D141)</f>
        <v>63297</v>
      </c>
      <c r="F141" s="2"/>
      <c r="G141" s="2"/>
    </row>
    <row r="142" spans="1:7" ht="15.75" customHeight="1">
      <c r="A142" s="41"/>
      <c r="B142" s="25">
        <v>1500</v>
      </c>
      <c r="C142" s="38" t="s">
        <v>144</v>
      </c>
      <c r="D142" s="27">
        <f t="shared" si="7"/>
        <v>0</v>
      </c>
      <c r="E142" s="28">
        <f>SUM($D$7:D142)</f>
        <v>63297</v>
      </c>
      <c r="F142" s="2"/>
      <c r="G142" s="2"/>
    </row>
    <row r="143" spans="1:7" ht="15.75" customHeight="1">
      <c r="A143" s="41"/>
      <c r="B143" s="25">
        <v>250</v>
      </c>
      <c r="C143" s="38" t="s">
        <v>145</v>
      </c>
      <c r="D143" s="27">
        <f t="shared" si="7"/>
        <v>0</v>
      </c>
      <c r="E143" s="28">
        <f>SUM($D$7:D143)</f>
        <v>63297</v>
      </c>
      <c r="F143" s="2"/>
      <c r="G143" s="2"/>
    </row>
    <row r="144" spans="1:7" ht="15.75" customHeight="1">
      <c r="A144" s="24"/>
      <c r="B144" s="58"/>
      <c r="C144" s="48" t="s">
        <v>146</v>
      </c>
      <c r="D144" s="34"/>
      <c r="E144" s="35"/>
      <c r="F144" s="2"/>
      <c r="G144" s="2"/>
    </row>
    <row r="145" spans="1:27" ht="15.75" customHeight="1">
      <c r="A145" s="56">
        <v>1</v>
      </c>
      <c r="B145" s="25">
        <v>1800</v>
      </c>
      <c r="C145" s="42" t="s">
        <v>147</v>
      </c>
      <c r="D145" s="27">
        <v>1800</v>
      </c>
      <c r="E145" s="28">
        <f>SUM($D$7:D145)</f>
        <v>65097</v>
      </c>
      <c r="F145" s="59"/>
      <c r="G145" s="59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</row>
    <row r="146" spans="1:27" ht="15.75" customHeight="1">
      <c r="A146" s="56">
        <v>1</v>
      </c>
      <c r="B146" s="25">
        <v>700</v>
      </c>
      <c r="C146" s="42" t="s">
        <v>148</v>
      </c>
      <c r="D146" s="27">
        <v>700</v>
      </c>
      <c r="E146" s="28">
        <f>SUM($D$7:D146)</f>
        <v>65797</v>
      </c>
      <c r="F146" s="59"/>
      <c r="G146" s="59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</row>
    <row r="147" spans="1:27" ht="15.75" customHeight="1">
      <c r="A147" s="41"/>
      <c r="B147" s="25">
        <v>1</v>
      </c>
      <c r="C147" s="42" t="s">
        <v>149</v>
      </c>
      <c r="D147" s="27">
        <f t="shared" ref="D147:D148" si="8">A147*B147</f>
        <v>0</v>
      </c>
      <c r="E147" s="28">
        <f>SUM($D$7:D147)</f>
        <v>65797</v>
      </c>
      <c r="F147" s="59"/>
      <c r="G147" s="59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</row>
    <row r="148" spans="1:27" ht="15.75" customHeight="1">
      <c r="A148" s="41"/>
      <c r="B148" s="25">
        <v>1</v>
      </c>
      <c r="C148" s="42" t="s">
        <v>150</v>
      </c>
      <c r="D148" s="27">
        <f t="shared" si="8"/>
        <v>0</v>
      </c>
      <c r="E148" s="28">
        <f>SUM($D$7:D148)</f>
        <v>65797</v>
      </c>
      <c r="F148" s="59"/>
      <c r="G148" s="59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</row>
    <row r="149" spans="1:27" ht="15.75" customHeight="1">
      <c r="A149" s="41">
        <v>0</v>
      </c>
      <c r="B149" s="25">
        <v>1</v>
      </c>
      <c r="C149" s="42" t="s">
        <v>155</v>
      </c>
      <c r="D149" s="27">
        <v>0</v>
      </c>
      <c r="E149" s="28">
        <f>SUM($D$7:D149)</f>
        <v>65797</v>
      </c>
      <c r="F149" s="59"/>
      <c r="G149" s="59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</row>
    <row r="150" spans="1:27" ht="15.75" customHeight="1">
      <c r="A150" s="41">
        <v>0</v>
      </c>
      <c r="B150" s="25">
        <v>1000</v>
      </c>
      <c r="C150" s="42" t="s">
        <v>156</v>
      </c>
      <c r="D150" s="27">
        <v>0</v>
      </c>
      <c r="E150" s="28">
        <f>SUM($D$7:D150)</f>
        <v>65797</v>
      </c>
      <c r="F150" s="59"/>
      <c r="G150" s="59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</row>
    <row r="151" spans="1:27" ht="15.75" customHeight="1">
      <c r="A151" s="61">
        <v>1</v>
      </c>
      <c r="B151" s="32">
        <v>5000</v>
      </c>
      <c r="C151" s="62" t="s">
        <v>151</v>
      </c>
      <c r="D151" s="27">
        <v>0</v>
      </c>
      <c r="E151" s="28">
        <f>SUM($D$7:D151)</f>
        <v>65797</v>
      </c>
      <c r="F151" s="59"/>
      <c r="G151" s="59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</row>
    <row r="152" spans="1:27" ht="19.5" customHeight="1">
      <c r="A152" s="63"/>
      <c r="B152" s="64"/>
      <c r="C152" s="64" t="s">
        <v>152</v>
      </c>
      <c r="D152" s="65"/>
      <c r="E152" s="66">
        <f>SUM(D7:D151)</f>
        <v>65797</v>
      </c>
      <c r="F152" s="59"/>
      <c r="G152" s="59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</row>
    <row r="153" spans="1:27" ht="15" customHeight="1">
      <c r="A153" s="30"/>
      <c r="B153" s="26"/>
      <c r="C153" s="26" t="s">
        <v>153</v>
      </c>
      <c r="D153" s="80">
        <f>E152*0.1</f>
        <v>6579.7000000000007</v>
      </c>
      <c r="E153" s="81"/>
      <c r="F153" s="2"/>
      <c r="G153" s="2"/>
    </row>
    <row r="154" spans="1:27" ht="27" customHeight="1">
      <c r="A154" s="41"/>
      <c r="B154" s="67"/>
      <c r="C154" s="46" t="s">
        <v>153</v>
      </c>
      <c r="D154" s="68"/>
      <c r="E154" s="69">
        <f>E152+D153</f>
        <v>72376.7</v>
      </c>
      <c r="F154" s="2"/>
      <c r="G154" s="2"/>
    </row>
    <row r="155" spans="1:27" ht="9" hidden="1" customHeight="1">
      <c r="A155" s="70"/>
      <c r="B155" s="71"/>
      <c r="C155" s="71"/>
      <c r="D155" s="3"/>
      <c r="E155" s="4"/>
      <c r="F155" s="2"/>
      <c r="G155" s="2"/>
    </row>
    <row r="156" spans="1:27" ht="15.75" hidden="1" customHeight="1">
      <c r="A156" s="70"/>
      <c r="B156" s="72"/>
      <c r="C156" s="72"/>
      <c r="D156" s="3"/>
      <c r="E156" s="72"/>
      <c r="F156" s="2"/>
      <c r="G156" s="2"/>
    </row>
    <row r="157" spans="1:27" ht="23.25" customHeight="1">
      <c r="A157" s="70"/>
      <c r="B157" s="2"/>
      <c r="C157" s="73"/>
      <c r="D157" s="3"/>
      <c r="E157" s="2"/>
      <c r="F157" s="2"/>
      <c r="G157" s="2"/>
    </row>
    <row r="158" spans="1:27" ht="15.75" customHeight="1">
      <c r="A158" s="70"/>
      <c r="B158" s="2"/>
      <c r="C158" s="2"/>
      <c r="D158" s="74"/>
      <c r="E158" s="2"/>
      <c r="F158" s="2"/>
      <c r="G158" s="2"/>
    </row>
    <row r="159" spans="1:27" ht="15.75" customHeight="1">
      <c r="A159" s="70"/>
      <c r="B159" s="2"/>
      <c r="C159" s="2"/>
      <c r="D159" s="74"/>
      <c r="E159" s="2"/>
      <c r="F159" s="2"/>
      <c r="G159" s="2"/>
    </row>
    <row r="160" spans="1:27" ht="15.75" customHeight="1">
      <c r="A160" s="70"/>
      <c r="B160" s="2"/>
      <c r="C160" s="2"/>
      <c r="D160" s="74"/>
      <c r="E160" s="2"/>
      <c r="F160" s="2"/>
      <c r="G160" s="2"/>
    </row>
    <row r="161" spans="1:7" ht="15.75" customHeight="1">
      <c r="A161" s="70"/>
      <c r="B161" s="2"/>
      <c r="C161" s="2"/>
      <c r="D161" s="74"/>
      <c r="E161" s="2"/>
      <c r="F161" s="2"/>
      <c r="G161" s="2"/>
    </row>
    <row r="162" spans="1:7" ht="15.75" customHeight="1">
      <c r="A162" s="70"/>
      <c r="B162" s="2"/>
      <c r="C162" s="2"/>
      <c r="D162" s="74"/>
      <c r="E162" s="2"/>
      <c r="F162" s="2"/>
      <c r="G162" s="2"/>
    </row>
    <row r="163" spans="1:7" ht="15.75" customHeight="1">
      <c r="A163" s="70"/>
      <c r="B163" s="2"/>
      <c r="C163" s="2"/>
      <c r="D163" s="74"/>
      <c r="E163" s="2"/>
      <c r="F163" s="2"/>
      <c r="G163" s="2"/>
    </row>
    <row r="164" spans="1:7" ht="15.75" customHeight="1">
      <c r="A164" s="70"/>
      <c r="B164" s="2"/>
      <c r="C164" s="2"/>
      <c r="D164" s="74"/>
      <c r="E164" s="2"/>
      <c r="F164" s="2"/>
      <c r="G164" s="2"/>
    </row>
    <row r="165" spans="1:7" ht="15.75" customHeight="1">
      <c r="A165" s="70"/>
      <c r="B165" s="59"/>
      <c r="C165" s="10"/>
      <c r="D165" s="75"/>
      <c r="E165" s="76"/>
      <c r="F165" s="2"/>
      <c r="G165" s="2"/>
    </row>
    <row r="166" spans="1:7" ht="15.75" customHeight="1">
      <c r="A166" s="70"/>
      <c r="B166" s="2"/>
      <c r="C166" s="2"/>
      <c r="D166" s="3"/>
      <c r="E166" s="4"/>
      <c r="F166" s="2"/>
      <c r="G166" s="2"/>
    </row>
    <row r="167" spans="1:7" ht="15.75" customHeight="1"/>
    <row r="168" spans="1:7" ht="15.75" customHeight="1"/>
    <row r="169" spans="1:7" ht="15.75" customHeight="1"/>
    <row r="170" spans="1:7" ht="15.75" customHeight="1"/>
    <row r="171" spans="1:7" ht="15.75" customHeight="1"/>
    <row r="172" spans="1:7" ht="15.75" customHeight="1"/>
    <row r="173" spans="1:7" ht="15.75" customHeight="1"/>
    <row r="174" spans="1:7" ht="15.75" customHeight="1"/>
    <row r="175" spans="1:7" ht="15.75" customHeight="1"/>
    <row r="176" spans="1:7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mergeCells count="1">
    <mergeCell ref="D153:E153"/>
  </mergeCells>
  <printOptions horizontalCentered="1" gridLines="1"/>
  <pageMargins left="0.7" right="0.7" top="0.75" bottom="0.75" header="0" footer="0"/>
  <pageSetup fitToHeight="0" pageOrder="overThenDown" orientation="portrait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GG Budget</vt:lpstr>
      <vt:lpstr>HA_Budget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</dc:creator>
  <cp:lastModifiedBy>Joshua Massieh</cp:lastModifiedBy>
  <dcterms:created xsi:type="dcterms:W3CDTF">2023-08-02T14:47:39Z</dcterms:created>
  <dcterms:modified xsi:type="dcterms:W3CDTF">2024-10-15T04:09:49Z</dcterms:modified>
</cp:coreProperties>
</file>