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410/2. Tabla/"/>
    </mc:Choice>
  </mc:AlternateContent>
  <xr:revisionPtr revIDLastSave="429" documentId="8_{FD098E2C-C025-41DB-B042-403795236A14}" xr6:coauthVersionLast="47" xr6:coauthVersionMax="47" xr10:uidLastSave="{A39339FF-D2E9-4508-8C57-CB8B4A02473D}"/>
  <bookViews>
    <workbookView xWindow="-98" yWindow="-98" windowWidth="21795" windowHeight="13875" activeTab="8" xr2:uid="{FC12BBED-7CCF-4C37-AFDB-103A7E1F6E12}"/>
  </bookViews>
  <sheets>
    <sheet name="Tabla1" sheetId="7" r:id="rId1"/>
    <sheet name="Tabla2" sheetId="1" r:id="rId2"/>
    <sheet name="Tabla3" sheetId="9" r:id="rId3"/>
    <sheet name="Tabla4" sheetId="10" r:id="rId4"/>
    <sheet name="Tabla5" sheetId="2" r:id="rId5"/>
    <sheet name="Tabla6" sheetId="3" r:id="rId6"/>
    <sheet name="Tabla7" sheetId="4" r:id="rId7"/>
    <sheet name="TablaA1" sheetId="12" r:id="rId8"/>
    <sheet name="TablaA2" sheetId="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2" l="1"/>
  <c r="E9" i="12"/>
  <c r="E5" i="12"/>
  <c r="F4" i="12" l="1"/>
  <c r="F3" i="12"/>
  <c r="F5" i="12"/>
  <c r="E8" i="12"/>
  <c r="D8" i="12"/>
  <c r="E3" i="12"/>
  <c r="E6" i="12"/>
  <c r="D4" i="12"/>
  <c r="D6" i="12"/>
  <c r="F6" i="12" s="1"/>
  <c r="D3" i="12"/>
  <c r="F8" i="12" l="1"/>
  <c r="D9" i="12"/>
  <c r="D5" i="12"/>
  <c r="E4" i="12"/>
  <c r="F7" i="12"/>
</calcChain>
</file>

<file path=xl/sharedStrings.xml><?xml version="1.0" encoding="utf-8"?>
<sst xmlns="http://schemas.openxmlformats.org/spreadsheetml/2006/main" count="69" uniqueCount="54">
  <si>
    <t>2022</t>
  </si>
  <si>
    <t>2023</t>
  </si>
  <si>
    <t>2024</t>
  </si>
  <si>
    <t>2025</t>
  </si>
  <si>
    <t>Año</t>
  </si>
  <si>
    <t>Multas</t>
  </si>
  <si>
    <t>Monto ($)</t>
  </si>
  <si>
    <t>Recargos ($)</t>
  </si>
  <si>
    <t>Total ($)</t>
  </si>
  <si>
    <t>Total</t>
  </si>
  <si>
    <t>Multas y Recargos (Estatales)
Enero 2022 - Mayo 2025</t>
  </si>
  <si>
    <t>Escenario</t>
  </si>
  <si>
    <t>Sin Amnistía</t>
  </si>
  <si>
    <t>-</t>
  </si>
  <si>
    <t>Ajustado por Valor Presente</t>
  </si>
  <si>
    <t>Multas Recobradas</t>
  </si>
  <si>
    <t>Promedio Actual por Boleto Adeudado
(2022-2025)</t>
  </si>
  <si>
    <t>Multas y Recargos (COT)
Enero 2022 - Mayo 2025</t>
  </si>
  <si>
    <t>2013-2014</t>
  </si>
  <si>
    <t>Año de la amnistía</t>
  </si>
  <si>
    <t>Descuento de la amnistía</t>
  </si>
  <si>
    <t>Cantidad de boletos pagados</t>
  </si>
  <si>
    <t>Recaudo promedio por boleto</t>
  </si>
  <si>
    <t>Recaudo por concepto de la amnistía
(En millones $)</t>
  </si>
  <si>
    <t>Recaudos dejados de recibir
(En millones $)</t>
  </si>
  <si>
    <t>Tasa de recobro</t>
  </si>
  <si>
    <t xml:space="preserve">Total recaudado </t>
  </si>
  <si>
    <t>Con Amnistía
(Escenario 2 del de los deudores 50% entrando en cumplimiento)</t>
  </si>
  <si>
    <t>Recaudo estimado sin amnistía
(En millones $)</t>
  </si>
  <si>
    <t>Total de multas emitidas</t>
  </si>
  <si>
    <t xml:space="preserve">Multas </t>
  </si>
  <si>
    <t>Monto</t>
  </si>
  <si>
    <t>Tasa de cumplimiento</t>
  </si>
  <si>
    <t>Tasa de morosidad</t>
  </si>
  <si>
    <t>Promedio</t>
  </si>
  <si>
    <t>Recaudos del 55%*</t>
  </si>
  <si>
    <t>Recaudos de 45%^</t>
  </si>
  <si>
    <t xml:space="preserve">Principal sin Amnistía </t>
  </si>
  <si>
    <t>Recargos sin Amnistía</t>
  </si>
  <si>
    <t xml:space="preserve">Principal con Amnistía de 30% </t>
  </si>
  <si>
    <t>Efecto Fiscal</t>
  </si>
  <si>
    <t>Subtotal</t>
  </si>
  <si>
    <r>
      <t xml:space="preserve">Recaudos de Pagadores Regulares
</t>
    </r>
    <r>
      <rPr>
        <b/>
        <sz val="8"/>
        <color theme="0"/>
        <rFont val="Myriad Pro Condensed"/>
      </rPr>
      <t xml:space="preserve"> </t>
    </r>
    <r>
      <rPr>
        <b/>
        <sz val="11"/>
        <color theme="0"/>
        <rFont val="Myriad Pro Condensed"/>
      </rPr>
      <t>(Tasa de Cumplimiento 55%)</t>
    </r>
  </si>
  <si>
    <t>^Recargos con Amnistía de 100%</t>
  </si>
  <si>
    <t>Potencial</t>
  </si>
  <si>
    <t>Recaudo con 30% de descuento 
(En millones $)</t>
  </si>
  <si>
    <t>Efecto Fiscal 
(En millones $)</t>
  </si>
  <si>
    <t>Recaudos por concepto de multas incobrables 
(Tasa de Morosidad 45%)</t>
  </si>
  <si>
    <t xml:space="preserve">Monto total 
</t>
  </si>
  <si>
    <t>Recaudos</t>
  </si>
  <si>
    <t>Recaudos con descuento de 30%</t>
  </si>
  <si>
    <t>Efecto fiscal preliminar</t>
  </si>
  <si>
    <t>Pagadores Regulares (55%)</t>
  </si>
  <si>
    <t>Pagadores Morosos (45%)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</si>
</sst>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_);[Red]\(&quot;$&quot;#,##0.0\)"/>
    <numFmt numFmtId="165" formatCode="&quot;$&quot;#,##0.0"/>
    <numFmt numFmtId="166" formatCode="&quot;$&quot;#,##0.00"/>
    <numFmt numFmtId="167" formatCode="&quot;$&quot;#,##0"/>
    <numFmt numFmtId="168" formatCode="_(* #,##0_);_(* \(#,##0\);_(* &quot;-&quot;??_);_(@_)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b/>
      <sz val="11"/>
      <color theme="1"/>
      <name val="Myriad Pro Condensed"/>
    </font>
    <font>
      <sz val="11"/>
      <color theme="1"/>
      <name val="Myriad Pro Condensed"/>
    </font>
    <font>
      <b/>
      <sz val="11"/>
      <name val="Myriad Pro Condensed"/>
    </font>
    <font>
      <b/>
      <sz val="12"/>
      <name val="Myriad Pro Condensed"/>
    </font>
    <font>
      <sz val="12"/>
      <color theme="1"/>
      <name val="Myriad Pro Condensed"/>
    </font>
    <font>
      <b/>
      <sz val="12"/>
      <color theme="1"/>
      <name val="Myriad Pro Condensed"/>
    </font>
    <font>
      <sz val="12"/>
      <color theme="0"/>
      <name val="Myriad Pro Condensed"/>
    </font>
    <font>
      <b/>
      <sz val="8"/>
      <color theme="0"/>
      <name val="Myriad Pro Condensed"/>
    </font>
    <font>
      <sz val="12"/>
      <color rgb="FFFF0000"/>
      <name val="Myriad Pro Condensed"/>
    </font>
    <font>
      <b/>
      <sz val="12"/>
      <color rgb="FFFF0000"/>
      <name val="Myriad Pro Condensed"/>
    </font>
    <font>
      <b/>
      <sz val="14"/>
      <color theme="1"/>
      <name val="Myriad Pro Condensed"/>
    </font>
    <font>
      <b/>
      <sz val="14"/>
      <color rgb="FFFF0000"/>
      <name val="Myriad Pro Condensed"/>
    </font>
    <font>
      <b/>
      <sz val="11"/>
      <color theme="0"/>
      <name val="Myriad Pro Condensed"/>
    </font>
    <font>
      <b/>
      <sz val="12"/>
      <color rgb="FF00B050"/>
      <name val="Myriad Pro Condensed"/>
    </font>
  </fonts>
  <fills count="5">
    <fill>
      <patternFill patternType="none"/>
    </fill>
    <fill>
      <patternFill patternType="gray125"/>
    </fill>
    <fill>
      <patternFill patternType="solid">
        <fgColor rgb="FF194A65"/>
        <bgColor indexed="64"/>
      </patternFill>
    </fill>
    <fill>
      <patternFill patternType="solid">
        <fgColor rgb="FFA9A9A9"/>
        <bgColor theme="4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medium">
        <color indexed="64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5" fontId="0" fillId="0" borderId="0" xfId="0" applyNumberFormat="1"/>
    <xf numFmtId="7" fontId="0" fillId="0" borderId="0" xfId="0" applyNumberFormat="1"/>
    <xf numFmtId="3" fontId="0" fillId="0" borderId="0" xfId="0" applyNumberFormat="1"/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>
      <alignment wrapText="1"/>
    </xf>
    <xf numFmtId="164" fontId="7" fillId="0" borderId="0" xfId="0" applyNumberFormat="1" applyFont="1"/>
    <xf numFmtId="8" fontId="0" fillId="0" borderId="0" xfId="0" applyNumberFormat="1"/>
    <xf numFmtId="167" fontId="0" fillId="0" borderId="0" xfId="0" applyNumberFormat="1"/>
    <xf numFmtId="0" fontId="0" fillId="0" borderId="0" xfId="1" applyNumberFormat="1" applyFont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9" fontId="7" fillId="0" borderId="0" xfId="0" applyNumberFormat="1" applyFont="1" applyAlignment="1">
      <alignment horizontal="center"/>
    </xf>
    <xf numFmtId="3" fontId="7" fillId="0" borderId="0" xfId="1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65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wrapText="1"/>
    </xf>
    <xf numFmtId="165" fontId="8" fillId="0" borderId="2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5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5" fontId="3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5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5" fontId="8" fillId="0" borderId="2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 wrapText="1"/>
    </xf>
    <xf numFmtId="6" fontId="7" fillId="0" borderId="0" xfId="0" applyNumberFormat="1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6" fontId="7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167" fontId="7" fillId="0" borderId="9" xfId="0" applyNumberFormat="1" applyFont="1" applyBorder="1" applyAlignment="1">
      <alignment horizontal="center" vertical="center" wrapText="1"/>
    </xf>
    <xf numFmtId="6" fontId="7" fillId="0" borderId="9" xfId="0" applyNumberFormat="1" applyFont="1" applyBorder="1" applyAlignment="1">
      <alignment horizontal="center" vertical="center" wrapText="1"/>
    </xf>
    <xf numFmtId="6" fontId="7" fillId="0" borderId="1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8" fontId="7" fillId="0" borderId="2" xfId="1" applyNumberFormat="1" applyFon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7" fontId="8" fillId="0" borderId="2" xfId="0" applyNumberFormat="1" applyFont="1" applyBorder="1" applyAlignment="1">
      <alignment horizontal="center" vertical="center"/>
    </xf>
    <xf numFmtId="168" fontId="8" fillId="0" borderId="2" xfId="1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9" fontId="7" fillId="0" borderId="2" xfId="2" applyFont="1" applyBorder="1" applyAlignment="1">
      <alignment horizontal="center"/>
    </xf>
    <xf numFmtId="9" fontId="8" fillId="0" borderId="2" xfId="2" applyFont="1" applyBorder="1" applyAlignment="1">
      <alignment horizontal="center" vertical="center"/>
    </xf>
    <xf numFmtId="165" fontId="0" fillId="0" borderId="0" xfId="0" applyNumberFormat="1"/>
    <xf numFmtId="165" fontId="1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165" fontId="7" fillId="0" borderId="16" xfId="0" applyNumberFormat="1" applyFont="1" applyBorder="1" applyAlignment="1">
      <alignment horizontal="center" vertical="center"/>
    </xf>
    <xf numFmtId="165" fontId="11" fillId="0" borderId="16" xfId="0" applyNumberFormat="1" applyFont="1" applyBorder="1" applyAlignment="1">
      <alignment horizontal="center" vertical="center"/>
    </xf>
    <xf numFmtId="165" fontId="8" fillId="0" borderId="15" xfId="0" applyNumberFormat="1" applyFont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165" fontId="7" fillId="0" borderId="12" xfId="0" applyNumberFormat="1" applyFont="1" applyBorder="1" applyAlignment="1">
      <alignment horizontal="center" vertical="center"/>
    </xf>
    <xf numFmtId="165" fontId="11" fillId="0" borderId="12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13" fillId="4" borderId="11" xfId="0" applyFont="1" applyFill="1" applyBorder="1" applyAlignment="1">
      <alignment horizontal="center" vertical="center" wrapText="1"/>
    </xf>
    <xf numFmtId="165" fontId="13" fillId="4" borderId="13" xfId="0" applyNumberFormat="1" applyFont="1" applyFill="1" applyBorder="1" applyAlignment="1">
      <alignment horizontal="center" vertical="center"/>
    </xf>
    <xf numFmtId="165" fontId="14" fillId="4" borderId="11" xfId="0" applyNumberFormat="1" applyFont="1" applyFill="1" applyBorder="1" applyAlignment="1">
      <alignment horizontal="center" vertical="center"/>
    </xf>
    <xf numFmtId="165" fontId="13" fillId="4" borderId="14" xfId="0" applyNumberFormat="1" applyFont="1" applyFill="1" applyBorder="1" applyAlignment="1">
      <alignment horizontal="center" vertical="center"/>
    </xf>
    <xf numFmtId="0" fontId="0" fillId="4" borderId="0" xfId="0" applyFill="1"/>
    <xf numFmtId="0" fontId="15" fillId="2" borderId="2" xfId="0" applyFont="1" applyFill="1" applyBorder="1" applyAlignment="1">
      <alignment horizontal="center" vertical="center" wrapText="1"/>
    </xf>
    <xf numFmtId="9" fontId="16" fillId="0" borderId="2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A9A9A9"/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A5771-A0A4-4C24-A9A5-0963301B3023}">
  <dimension ref="B2:H8"/>
  <sheetViews>
    <sheetView showGridLines="0" zoomScale="120" zoomScaleNormal="120" workbookViewId="0">
      <selection activeCell="C18" sqref="C18"/>
    </sheetView>
  </sheetViews>
  <sheetFormatPr defaultRowHeight="14.25"/>
  <cols>
    <col min="2" max="2" width="11.1328125" customWidth="1"/>
    <col min="3" max="6" width="15.9296875" customWidth="1"/>
    <col min="8" max="8" width="15" bestFit="1" customWidth="1"/>
    <col min="9" max="9" width="12.59765625" bestFit="1" customWidth="1"/>
    <col min="10" max="10" width="13.265625" bestFit="1" customWidth="1"/>
  </cols>
  <sheetData>
    <row r="2" spans="2:8" ht="30" customHeight="1">
      <c r="B2" s="85" t="s">
        <v>10</v>
      </c>
      <c r="C2" s="86"/>
      <c r="D2" s="86"/>
      <c r="E2" s="86"/>
      <c r="F2" s="86"/>
    </row>
    <row r="3" spans="2:8" ht="25.5" customHeight="1"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</row>
    <row r="4" spans="2:8" ht="18" customHeight="1">
      <c r="B4" s="38" t="s">
        <v>0</v>
      </c>
      <c r="C4" s="38">
        <v>669772</v>
      </c>
      <c r="D4" s="39">
        <v>99066745.549999997</v>
      </c>
      <c r="E4" s="39">
        <v>122989930</v>
      </c>
      <c r="F4" s="39">
        <v>222056175.55000001</v>
      </c>
    </row>
    <row r="5" spans="2:8" ht="18" customHeight="1">
      <c r="B5" s="38" t="s">
        <v>1</v>
      </c>
      <c r="C5" s="38">
        <v>628472</v>
      </c>
      <c r="D5" s="39">
        <v>92929160</v>
      </c>
      <c r="E5" s="39">
        <v>78961460</v>
      </c>
      <c r="F5" s="39">
        <v>171890620</v>
      </c>
    </row>
    <row r="6" spans="2:8" ht="18" customHeight="1">
      <c r="B6" s="38" t="s">
        <v>2</v>
      </c>
      <c r="C6" s="38">
        <v>613667</v>
      </c>
      <c r="D6" s="39">
        <v>88478393</v>
      </c>
      <c r="E6" s="39">
        <v>38466270</v>
      </c>
      <c r="F6" s="39">
        <v>126944663</v>
      </c>
    </row>
    <row r="7" spans="2:8" ht="18" customHeight="1">
      <c r="B7" s="38" t="s">
        <v>3</v>
      </c>
      <c r="C7" s="38">
        <v>235097</v>
      </c>
      <c r="D7" s="39">
        <v>35269485</v>
      </c>
      <c r="E7" s="39">
        <v>4361995</v>
      </c>
      <c r="F7" s="39">
        <v>39631480</v>
      </c>
    </row>
    <row r="8" spans="2:8" ht="18" customHeight="1">
      <c r="B8" s="40" t="s">
        <v>9</v>
      </c>
      <c r="C8" s="41">
        <v>2147008</v>
      </c>
      <c r="D8" s="42">
        <v>315743783.55000001</v>
      </c>
      <c r="E8" s="42">
        <v>244779655</v>
      </c>
      <c r="F8" s="42">
        <v>560522938.54999995</v>
      </c>
      <c r="H8" s="2"/>
    </row>
  </sheetData>
  <mergeCells count="1">
    <mergeCell ref="B2:F2"/>
  </mergeCells>
  <pageMargins left="0.7" right="0.7" top="0.75" bottom="0.75" header="0.3" footer="0.3"/>
  <ignoredErrors>
    <ignoredError sqref="B4:B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AF72-038C-45FF-BED7-6E6B8906C0DA}">
  <dimension ref="B2:J9"/>
  <sheetViews>
    <sheetView showGridLines="0" zoomScale="120" zoomScaleNormal="120" workbookViewId="0">
      <selection activeCell="E44" sqref="E44"/>
    </sheetView>
  </sheetViews>
  <sheetFormatPr defaultRowHeight="14.25"/>
  <cols>
    <col min="2" max="2" width="11.1328125" customWidth="1"/>
    <col min="3" max="6" width="15.9296875" customWidth="1"/>
    <col min="8" max="8" width="15" bestFit="1" customWidth="1"/>
    <col min="9" max="9" width="12.59765625" bestFit="1" customWidth="1"/>
    <col min="10" max="10" width="13.265625" bestFit="1" customWidth="1"/>
  </cols>
  <sheetData>
    <row r="2" spans="2:10" ht="33.75" customHeight="1">
      <c r="B2" s="85" t="s">
        <v>17</v>
      </c>
      <c r="C2" s="86"/>
      <c r="D2" s="86"/>
      <c r="E2" s="86"/>
      <c r="F2" s="86"/>
    </row>
    <row r="3" spans="2:10" ht="18" customHeight="1">
      <c r="B3" s="31" t="s">
        <v>4</v>
      </c>
      <c r="C3" s="32" t="s">
        <v>5</v>
      </c>
      <c r="D3" s="32" t="s">
        <v>6</v>
      </c>
      <c r="E3" s="32" t="s">
        <v>7</v>
      </c>
      <c r="F3" s="32" t="s">
        <v>8</v>
      </c>
    </row>
    <row r="4" spans="2:10" ht="18" customHeight="1">
      <c r="B4" s="33" t="s">
        <v>0</v>
      </c>
      <c r="C4" s="33">
        <v>2849</v>
      </c>
      <c r="D4" s="34">
        <v>305775</v>
      </c>
      <c r="E4" s="34">
        <v>517845</v>
      </c>
      <c r="F4" s="34">
        <v>823620</v>
      </c>
    </row>
    <row r="5" spans="2:10" ht="18" customHeight="1">
      <c r="B5" s="33" t="s">
        <v>1</v>
      </c>
      <c r="C5" s="33">
        <v>2458</v>
      </c>
      <c r="D5" s="34">
        <v>344800</v>
      </c>
      <c r="E5" s="34">
        <v>308295</v>
      </c>
      <c r="F5" s="34">
        <v>653095</v>
      </c>
      <c r="H5" s="3"/>
      <c r="I5" s="1"/>
      <c r="J5" s="2"/>
    </row>
    <row r="6" spans="2:10" ht="18" customHeight="1">
      <c r="B6" s="33" t="s">
        <v>2</v>
      </c>
      <c r="C6" s="33">
        <v>4923</v>
      </c>
      <c r="D6" s="34">
        <v>670875</v>
      </c>
      <c r="E6" s="34">
        <v>258100</v>
      </c>
      <c r="F6" s="34">
        <v>928975</v>
      </c>
      <c r="H6" s="3"/>
      <c r="I6" s="1"/>
      <c r="J6" s="2"/>
    </row>
    <row r="7" spans="2:10" ht="17.350000000000001" customHeight="1">
      <c r="B7" s="33" t="s">
        <v>3</v>
      </c>
      <c r="C7" s="33">
        <v>5869</v>
      </c>
      <c r="D7" s="34">
        <v>701550</v>
      </c>
      <c r="E7" s="34">
        <v>97290</v>
      </c>
      <c r="F7" s="34">
        <v>798840</v>
      </c>
      <c r="H7" s="3"/>
      <c r="I7" s="3"/>
      <c r="J7" s="2"/>
    </row>
    <row r="8" spans="2:10">
      <c r="B8" s="35" t="s">
        <v>9</v>
      </c>
      <c r="C8" s="36">
        <v>16099</v>
      </c>
      <c r="D8" s="37">
        <v>2023000</v>
      </c>
      <c r="E8" s="37">
        <v>1181530</v>
      </c>
      <c r="F8" s="37">
        <v>3204530</v>
      </c>
      <c r="I8" s="1"/>
      <c r="J8" s="2"/>
    </row>
    <row r="9" spans="2:10">
      <c r="H9" s="3"/>
      <c r="I9" s="1"/>
      <c r="J9" s="2"/>
    </row>
  </sheetData>
  <mergeCells count="1">
    <mergeCell ref="B2:F2"/>
  </mergeCells>
  <pageMargins left="0.7" right="0.7" top="0.75" bottom="0.75" header="0.3" footer="0.3"/>
  <ignoredErrors>
    <ignoredError sqref="B4:B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2B18-41E3-4CC3-B9E9-BE13DA086A40}">
  <dimension ref="D3:F9"/>
  <sheetViews>
    <sheetView showGridLines="0" workbookViewId="0">
      <selection activeCell="H9" sqref="H9"/>
    </sheetView>
  </sheetViews>
  <sheetFormatPr defaultRowHeight="14.25"/>
  <cols>
    <col min="4" max="4" width="13.59765625" customWidth="1"/>
    <col min="5" max="5" width="16.06640625" customWidth="1"/>
    <col min="6" max="6" width="18.265625" customWidth="1"/>
    <col min="7" max="7" width="12.53125" customWidth="1"/>
  </cols>
  <sheetData>
    <row r="3" spans="4:6" ht="31.9" customHeight="1">
      <c r="D3" s="85" t="s">
        <v>29</v>
      </c>
      <c r="E3" s="85"/>
      <c r="F3" s="85"/>
    </row>
    <row r="4" spans="4:6" ht="27" customHeight="1">
      <c r="D4" s="31" t="s">
        <v>4</v>
      </c>
      <c r="E4" s="31" t="s">
        <v>30</v>
      </c>
      <c r="F4" s="31" t="s">
        <v>31</v>
      </c>
    </row>
    <row r="5" spans="4:6" ht="15.4">
      <c r="D5" s="54">
        <v>2022</v>
      </c>
      <c r="E5" s="55">
        <v>1542907</v>
      </c>
      <c r="F5" s="56">
        <v>227434276</v>
      </c>
    </row>
    <row r="6" spans="4:6" ht="15.4">
      <c r="D6" s="54">
        <v>2023</v>
      </c>
      <c r="E6" s="55">
        <v>1359499</v>
      </c>
      <c r="F6" s="56">
        <v>197239958.56999999</v>
      </c>
    </row>
    <row r="7" spans="4:6" ht="15.4">
      <c r="D7" s="54">
        <v>2024</v>
      </c>
      <c r="E7" s="55">
        <v>1163059</v>
      </c>
      <c r="F7" s="56">
        <v>165155962.74000001</v>
      </c>
    </row>
    <row r="8" spans="4:6" ht="15.4">
      <c r="D8" s="54">
        <v>2025</v>
      </c>
      <c r="E8" s="55">
        <v>642051</v>
      </c>
      <c r="F8" s="56">
        <v>95328979.180000007</v>
      </c>
    </row>
    <row r="9" spans="4:6" ht="15">
      <c r="D9" s="57" t="s">
        <v>9</v>
      </c>
      <c r="E9" s="58">
        <v>4707516</v>
      </c>
      <c r="F9" s="58">
        <v>685159176.49000001</v>
      </c>
    </row>
  </sheetData>
  <mergeCells count="1">
    <mergeCell ref="D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CB3A0-9941-44BF-9D11-8D56DB54DDEC}">
  <dimension ref="D5:F11"/>
  <sheetViews>
    <sheetView showGridLines="0" workbookViewId="0">
      <selection activeCell="J7" sqref="J7"/>
    </sheetView>
  </sheetViews>
  <sheetFormatPr defaultRowHeight="14.25"/>
  <cols>
    <col min="4" max="4" width="12.3984375" customWidth="1"/>
    <col min="5" max="6" width="14.6640625" customWidth="1"/>
  </cols>
  <sheetData>
    <row r="5" spans="4:6" ht="36" customHeight="1">
      <c r="D5" s="85" t="s">
        <v>32</v>
      </c>
      <c r="E5" s="85"/>
      <c r="F5" s="85"/>
    </row>
    <row r="6" spans="4:6" ht="45">
      <c r="D6" s="31" t="s">
        <v>4</v>
      </c>
      <c r="E6" s="59" t="s">
        <v>33</v>
      </c>
      <c r="F6" s="59" t="s">
        <v>32</v>
      </c>
    </row>
    <row r="7" spans="4:6" ht="15.4">
      <c r="D7" s="54">
        <v>2022</v>
      </c>
      <c r="E7" s="60">
        <v>0.43594396810695657</v>
      </c>
      <c r="F7" s="60">
        <v>0.56405603189304343</v>
      </c>
    </row>
    <row r="8" spans="4:6" ht="15.4">
      <c r="D8" s="54">
        <v>2023</v>
      </c>
      <c r="E8" s="60">
        <v>0.4640900802427953</v>
      </c>
      <c r="F8" s="60">
        <v>0.5359099197572047</v>
      </c>
    </row>
    <row r="9" spans="4:6" ht="15.4">
      <c r="D9" s="54">
        <v>2024</v>
      </c>
      <c r="E9" s="60">
        <v>0.53186467754430344</v>
      </c>
      <c r="F9" s="60">
        <v>0.46813532245569656</v>
      </c>
    </row>
    <row r="10" spans="4:6" ht="15.4">
      <c r="D10" s="54">
        <v>2025</v>
      </c>
      <c r="E10" s="60">
        <v>0.37530663451968771</v>
      </c>
      <c r="F10" s="60">
        <v>0.62469336548031229</v>
      </c>
    </row>
    <row r="11" spans="4:6" ht="15">
      <c r="D11" s="57" t="s">
        <v>34</v>
      </c>
      <c r="E11" s="61">
        <v>0.45180134010343576</v>
      </c>
      <c r="F11" s="61">
        <v>0.54819865989656424</v>
      </c>
    </row>
  </sheetData>
  <mergeCells count="1">
    <mergeCell ref="D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81E03-EA30-4629-B0A2-4ADEDA7BB9B3}">
  <dimension ref="C2:H10"/>
  <sheetViews>
    <sheetView showGridLines="0" topLeftCell="B1" workbookViewId="0">
      <selection activeCell="E22" sqref="E22"/>
    </sheetView>
  </sheetViews>
  <sheetFormatPr defaultRowHeight="14.25"/>
  <cols>
    <col min="1" max="1" width="11.3984375" bestFit="1" customWidth="1"/>
    <col min="2" max="2" width="11.3984375" customWidth="1"/>
    <col min="3" max="3" width="18.3984375" bestFit="1" customWidth="1"/>
    <col min="4" max="4" width="15.796875" customWidth="1"/>
    <col min="5" max="5" width="19.1328125" customWidth="1"/>
    <col min="6" max="6" width="26.1328125" customWidth="1"/>
    <col min="7" max="7" width="13.46484375" customWidth="1"/>
    <col min="8" max="8" width="20.46484375" customWidth="1"/>
  </cols>
  <sheetData>
    <row r="2" spans="3:8" ht="56.75" customHeight="1">
      <c r="C2" s="11" t="s">
        <v>19</v>
      </c>
      <c r="D2" s="12" t="s">
        <v>20</v>
      </c>
      <c r="E2" s="12" t="s">
        <v>21</v>
      </c>
      <c r="F2" s="12" t="s">
        <v>23</v>
      </c>
      <c r="G2" s="12" t="s">
        <v>22</v>
      </c>
      <c r="H2" s="12" t="s">
        <v>24</v>
      </c>
    </row>
    <row r="3" spans="3:8" ht="15.4">
      <c r="C3" s="13">
        <v>2009</v>
      </c>
      <c r="D3" s="14">
        <v>0.4</v>
      </c>
      <c r="E3" s="15">
        <v>900000</v>
      </c>
      <c r="F3" s="16">
        <v>52.4</v>
      </c>
      <c r="G3" s="17">
        <v>58.222222222222214</v>
      </c>
      <c r="H3" s="16">
        <v>73.36</v>
      </c>
    </row>
    <row r="4" spans="3:8" ht="15.4">
      <c r="C4" s="13" t="s">
        <v>18</v>
      </c>
      <c r="D4" s="14">
        <v>0.35</v>
      </c>
      <c r="E4" s="15">
        <v>2200000</v>
      </c>
      <c r="F4" s="16">
        <v>43.6</v>
      </c>
      <c r="G4" s="17">
        <v>19.81818181818182</v>
      </c>
      <c r="H4" s="16">
        <v>58.860000000000007</v>
      </c>
    </row>
    <row r="5" spans="3:8" ht="15.4">
      <c r="C5" s="13">
        <v>2015</v>
      </c>
      <c r="D5" s="14">
        <v>0.35</v>
      </c>
      <c r="E5" s="15">
        <v>1000000</v>
      </c>
      <c r="F5" s="16">
        <v>34.799999999999997</v>
      </c>
      <c r="G5" s="17">
        <v>34.799999999999997</v>
      </c>
      <c r="H5" s="16">
        <v>46.98</v>
      </c>
    </row>
    <row r="6" spans="3:8" ht="15.75" thickBot="1">
      <c r="C6" s="18">
        <v>2016</v>
      </c>
      <c r="D6" s="19">
        <v>0.3</v>
      </c>
      <c r="E6" s="20">
        <v>1000000</v>
      </c>
      <c r="F6" s="21">
        <v>36.6</v>
      </c>
      <c r="G6" s="22">
        <v>36.6</v>
      </c>
      <c r="H6" s="21">
        <v>47.580000000000005</v>
      </c>
    </row>
    <row r="7" spans="3:8">
      <c r="E7" s="10"/>
    </row>
    <row r="10" spans="3:8">
      <c r="F10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E78D-2B75-4ED7-97EB-4DD3F9E8F144}">
  <dimension ref="B2:J19"/>
  <sheetViews>
    <sheetView showGridLines="0" topLeftCell="B1" zoomScale="145" zoomScaleNormal="145" workbookViewId="0">
      <selection activeCell="B2" sqref="B2:G10"/>
    </sheetView>
  </sheetViews>
  <sheetFormatPr defaultRowHeight="14.25"/>
  <cols>
    <col min="2" max="2" width="19.1328125" customWidth="1"/>
    <col min="3" max="3" width="17.59765625" customWidth="1"/>
    <col min="4" max="4" width="17.06640625" customWidth="1"/>
    <col min="5" max="5" width="16.9296875" customWidth="1"/>
    <col min="6" max="6" width="21.73046875" customWidth="1"/>
    <col min="7" max="7" width="23.19921875" customWidth="1"/>
    <col min="9" max="10" width="15" bestFit="1" customWidth="1"/>
  </cols>
  <sheetData>
    <row r="2" spans="2:10" ht="30">
      <c r="B2" s="23" t="s">
        <v>25</v>
      </c>
      <c r="C2" s="23" t="s">
        <v>48</v>
      </c>
      <c r="D2" s="23" t="s">
        <v>11</v>
      </c>
      <c r="E2" s="23" t="s">
        <v>49</v>
      </c>
      <c r="F2" s="23" t="s">
        <v>50</v>
      </c>
      <c r="G2" s="23" t="s">
        <v>51</v>
      </c>
    </row>
    <row r="3" spans="2:10" ht="21" customHeight="1">
      <c r="B3" s="88" t="s">
        <v>52</v>
      </c>
      <c r="C3" s="87">
        <v>174.77173095250001</v>
      </c>
      <c r="D3" s="29">
        <v>0.25</v>
      </c>
      <c r="E3" s="30">
        <v>43.692932738125002</v>
      </c>
      <c r="F3" s="30">
        <v>30.585052916687498</v>
      </c>
      <c r="G3" s="30">
        <v>13.107879821437503</v>
      </c>
    </row>
    <row r="4" spans="2:10" ht="21" customHeight="1">
      <c r="B4" s="88"/>
      <c r="C4" s="87"/>
      <c r="D4" s="81">
        <v>0.5</v>
      </c>
      <c r="E4" s="82">
        <v>87.385865476250004</v>
      </c>
      <c r="F4" s="82">
        <v>61.170105833374997</v>
      </c>
      <c r="G4" s="30">
        <v>26.215759642875007</v>
      </c>
    </row>
    <row r="5" spans="2:10" ht="21" customHeight="1">
      <c r="B5" s="88"/>
      <c r="C5" s="87"/>
      <c r="D5" s="29">
        <v>0.75</v>
      </c>
      <c r="E5" s="30">
        <v>131.07879821437501</v>
      </c>
      <c r="F5" s="30">
        <v>91.755158750062506</v>
      </c>
      <c r="G5" s="30">
        <v>39.323639464312507</v>
      </c>
      <c r="I5" s="1"/>
    </row>
    <row r="6" spans="2:10" ht="21" customHeight="1">
      <c r="B6" s="88"/>
      <c r="C6" s="87"/>
      <c r="D6" s="29">
        <v>1</v>
      </c>
      <c r="E6" s="30">
        <v>174.77173095250001</v>
      </c>
      <c r="F6" s="30">
        <v>122.34021166674999</v>
      </c>
      <c r="G6" s="30">
        <v>52.431519285750014</v>
      </c>
      <c r="I6" s="8"/>
    </row>
    <row r="7" spans="2:10" ht="21" customHeight="1">
      <c r="B7" s="88" t="s">
        <v>53</v>
      </c>
      <c r="C7" s="87">
        <v>142.99505259750001</v>
      </c>
      <c r="D7" s="29">
        <v>0.25</v>
      </c>
      <c r="E7" s="30">
        <v>35.748763149375002</v>
      </c>
      <c r="F7" s="30">
        <v>25.0241342045625</v>
      </c>
      <c r="G7" s="30">
        <v>10.724628944812501</v>
      </c>
      <c r="I7" s="1"/>
    </row>
    <row r="8" spans="2:10" ht="21" customHeight="1">
      <c r="B8" s="88"/>
      <c r="C8" s="87"/>
      <c r="D8" s="83">
        <v>0.5</v>
      </c>
      <c r="E8" s="84">
        <v>71.497526298750003</v>
      </c>
      <c r="F8" s="84">
        <v>50.048268409125001</v>
      </c>
      <c r="G8" s="30">
        <v>21.449257889625002</v>
      </c>
    </row>
    <row r="9" spans="2:10" ht="21" customHeight="1">
      <c r="B9" s="88"/>
      <c r="C9" s="87"/>
      <c r="D9" s="29">
        <v>0.75</v>
      </c>
      <c r="E9" s="30">
        <v>107.246289448125</v>
      </c>
      <c r="F9" s="30">
        <v>75.072402613687487</v>
      </c>
      <c r="G9" s="30">
        <v>32.173886834437511</v>
      </c>
      <c r="I9" s="1"/>
    </row>
    <row r="10" spans="2:10" ht="21" customHeight="1">
      <c r="B10" s="88"/>
      <c r="C10" s="87"/>
      <c r="D10" s="29">
        <v>1</v>
      </c>
      <c r="E10" s="30">
        <v>142.99505259750001</v>
      </c>
      <c r="F10" s="30">
        <v>100.09653681825</v>
      </c>
      <c r="G10" s="30">
        <v>42.898515779250005</v>
      </c>
    </row>
    <row r="12" spans="2:10">
      <c r="J12" s="1"/>
    </row>
    <row r="14" spans="2:10">
      <c r="I14" s="2"/>
      <c r="J14" s="2"/>
    </row>
    <row r="15" spans="2:10">
      <c r="C15" s="2"/>
    </row>
    <row r="16" spans="2:10">
      <c r="J16" s="2"/>
    </row>
    <row r="17" spans="5:10">
      <c r="J17" s="2"/>
    </row>
    <row r="18" spans="5:10">
      <c r="J18" s="2"/>
    </row>
    <row r="19" spans="5:10">
      <c r="E19" s="1"/>
    </row>
  </sheetData>
  <mergeCells count="4">
    <mergeCell ref="C3:C6"/>
    <mergeCell ref="B3:B6"/>
    <mergeCell ref="B7:B10"/>
    <mergeCell ref="C7:C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3B1A7-9A81-4F53-905C-976D701E0BC2}">
  <dimension ref="B2:L5"/>
  <sheetViews>
    <sheetView showGridLines="0" workbookViewId="0">
      <selection activeCell="C4" sqref="C4"/>
    </sheetView>
  </sheetViews>
  <sheetFormatPr defaultRowHeight="15"/>
  <cols>
    <col min="1" max="1" width="9.06640625" style="4"/>
    <col min="2" max="2" width="27.53125" style="4" customWidth="1"/>
    <col min="3" max="4" width="16.1328125" style="4" customWidth="1"/>
    <col min="5" max="5" width="20.796875" style="4" customWidth="1"/>
    <col min="6" max="7" width="9.06640625" style="4"/>
    <col min="8" max="8" width="23.265625" style="4" bestFit="1" customWidth="1"/>
    <col min="9" max="16384" width="9.06640625" style="4"/>
  </cols>
  <sheetData>
    <row r="2" spans="2:12" ht="43.5" customHeight="1">
      <c r="B2" s="23"/>
      <c r="C2" s="23" t="s">
        <v>35</v>
      </c>
      <c r="D2" s="23" t="s">
        <v>36</v>
      </c>
      <c r="E2" s="23" t="s">
        <v>26</v>
      </c>
    </row>
    <row r="3" spans="2:12" ht="27" customHeight="1">
      <c r="B3" s="24" t="s">
        <v>12</v>
      </c>
      <c r="C3" s="25">
        <v>174.77173095250001</v>
      </c>
      <c r="D3" s="25" t="s">
        <v>13</v>
      </c>
      <c r="E3" s="25">
        <v>174.77173095250001</v>
      </c>
    </row>
    <row r="4" spans="2:12" ht="67.5" customHeight="1">
      <c r="B4" s="26" t="s">
        <v>27</v>
      </c>
      <c r="C4" s="25">
        <v>61.170105833374997</v>
      </c>
      <c r="D4" s="25">
        <v>50.048268409125001</v>
      </c>
      <c r="E4" s="25">
        <v>111.2183742425</v>
      </c>
    </row>
    <row r="5" spans="2:12" ht="30">
      <c r="B5" s="27" t="s">
        <v>14</v>
      </c>
      <c r="C5" s="28">
        <v>61.170105833374997</v>
      </c>
      <c r="D5" s="28">
        <v>49.447254069122188</v>
      </c>
      <c r="E5" s="28">
        <v>110.61735990249718</v>
      </c>
      <c r="J5" s="5"/>
      <c r="L5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CC234-6EBC-4EB5-9AB1-0F1FB98329DA}">
  <dimension ref="C2:F21"/>
  <sheetViews>
    <sheetView showGridLines="0" workbookViewId="0">
      <selection activeCell="G6" sqref="G6"/>
    </sheetView>
  </sheetViews>
  <sheetFormatPr defaultRowHeight="14.25"/>
  <cols>
    <col min="3" max="3" width="27.6640625" customWidth="1"/>
    <col min="4" max="5" width="31.46484375" customWidth="1"/>
    <col min="6" max="6" width="19.9296875" bestFit="1" customWidth="1"/>
    <col min="7" max="9" width="21.33203125" customWidth="1"/>
  </cols>
  <sheetData>
    <row r="2" spans="3:6" ht="75.400000000000006" customHeight="1">
      <c r="C2" s="23"/>
      <c r="D2" s="23" t="s">
        <v>42</v>
      </c>
      <c r="E2" s="80" t="s">
        <v>47</v>
      </c>
      <c r="F2" s="23" t="s">
        <v>44</v>
      </c>
    </row>
    <row r="3" spans="3:6" ht="41.35" customHeight="1">
      <c r="C3" s="64" t="s">
        <v>37</v>
      </c>
      <c r="D3" s="25">
        <f>Tabla7!C3</f>
        <v>174.77173095250001</v>
      </c>
      <c r="E3" s="63">
        <f>Tabla6!C7</f>
        <v>142.99505259750001</v>
      </c>
      <c r="F3" s="25">
        <f t="shared" ref="F3:F9" si="0">SUM(D3:E3)</f>
        <v>317.76678355000001</v>
      </c>
    </row>
    <row r="4" spans="3:6" ht="41.35" customHeight="1">
      <c r="C4" s="71" t="s">
        <v>38</v>
      </c>
      <c r="D4" s="72">
        <f>SUM(Tabla1!E8,Tabla2!E8)*0.55/10^6</f>
        <v>135.27865174999999</v>
      </c>
      <c r="E4" s="73">
        <f>246-D4</f>
        <v>110.72134825000001</v>
      </c>
      <c r="F4" s="72">
        <f t="shared" si="0"/>
        <v>246</v>
      </c>
    </row>
    <row r="5" spans="3:6" ht="54.75" customHeight="1" thickBot="1">
      <c r="C5" s="70" t="s">
        <v>41</v>
      </c>
      <c r="D5" s="68">
        <f>SUM(D3:D4)</f>
        <v>310.05038270249997</v>
      </c>
      <c r="E5" s="69">
        <f>SUM(E3:E4)</f>
        <v>253.71640084750001</v>
      </c>
      <c r="F5" s="68">
        <f t="shared" si="0"/>
        <v>563.76678355000001</v>
      </c>
    </row>
    <row r="6" spans="3:6" ht="39.85" customHeight="1">
      <c r="C6" s="74" t="s">
        <v>39</v>
      </c>
      <c r="D6" s="66">
        <f>Tabla6!F4</f>
        <v>61.170105833374997</v>
      </c>
      <c r="E6" s="67">
        <f>Tabla6!F8</f>
        <v>50.048268409125001</v>
      </c>
      <c r="F6" s="66">
        <f t="shared" si="0"/>
        <v>111.2183742425</v>
      </c>
    </row>
    <row r="7" spans="3:6" ht="39.85" customHeight="1">
      <c r="C7" s="65" t="s">
        <v>43</v>
      </c>
      <c r="D7" s="25">
        <v>0</v>
      </c>
      <c r="E7" s="63">
        <v>0</v>
      </c>
      <c r="F7" s="25">
        <f t="shared" si="0"/>
        <v>0</v>
      </c>
    </row>
    <row r="8" spans="3:6" ht="44.25" customHeight="1" thickBot="1">
      <c r="C8" s="70" t="s">
        <v>41</v>
      </c>
      <c r="D8" s="68">
        <f>SUM(D6:D7)</f>
        <v>61.170105833374997</v>
      </c>
      <c r="E8" s="69">
        <f>SUM(E6:E7)</f>
        <v>50.048268409125001</v>
      </c>
      <c r="F8" s="68">
        <f t="shared" si="0"/>
        <v>111.2183742425</v>
      </c>
    </row>
    <row r="9" spans="3:6" s="79" customFormat="1" ht="28.9" customHeight="1" thickBot="1">
      <c r="C9" s="75" t="s">
        <v>40</v>
      </c>
      <c r="D9" s="76">
        <f>D8-D5</f>
        <v>-248.88027686912497</v>
      </c>
      <c r="E9" s="77">
        <f>E8</f>
        <v>50.048268409125001</v>
      </c>
      <c r="F9" s="78">
        <f t="shared" si="0"/>
        <v>-198.83200845999997</v>
      </c>
    </row>
    <row r="11" spans="3:6">
      <c r="F11" s="62"/>
    </row>
    <row r="12" spans="3:6">
      <c r="D12" s="62"/>
    </row>
    <row r="15" spans="3:6">
      <c r="E15" s="9"/>
    </row>
    <row r="16" spans="3:6">
      <c r="D16" s="62"/>
    </row>
    <row r="20" spans="4:4">
      <c r="D20" s="62"/>
    </row>
    <row r="21" spans="4:4">
      <c r="D21" s="6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8FF9A-A5AE-4F53-A2DB-2572F2274D6F}">
  <dimension ref="B2:F7"/>
  <sheetViews>
    <sheetView showGridLines="0" tabSelected="1" workbookViewId="0">
      <selection activeCell="F14" sqref="F14"/>
    </sheetView>
  </sheetViews>
  <sheetFormatPr defaultRowHeight="15"/>
  <cols>
    <col min="1" max="1" width="9.06640625" style="4"/>
    <col min="2" max="2" width="18.73046875" style="4" customWidth="1"/>
    <col min="3" max="6" width="23.796875" style="4" customWidth="1"/>
    <col min="7" max="16384" width="9.06640625" style="4"/>
  </cols>
  <sheetData>
    <row r="2" spans="2:6" s="6" customFormat="1" ht="59.65" customHeight="1">
      <c r="B2" s="45" t="s">
        <v>15</v>
      </c>
      <c r="C2" s="46" t="s">
        <v>16</v>
      </c>
      <c r="D2" s="46" t="s">
        <v>28</v>
      </c>
      <c r="E2" s="46" t="s">
        <v>45</v>
      </c>
      <c r="F2" s="47" t="s">
        <v>46</v>
      </c>
    </row>
    <row r="3" spans="2:6" ht="21" customHeight="1">
      <c r="B3" s="48">
        <v>900000</v>
      </c>
      <c r="C3" s="43">
        <v>260</v>
      </c>
      <c r="D3" s="44">
        <v>234</v>
      </c>
      <c r="E3" s="44">
        <v>163.80000000000001</v>
      </c>
      <c r="F3" s="49">
        <v>70.200000000000017</v>
      </c>
    </row>
    <row r="4" spans="2:6" ht="21" customHeight="1">
      <c r="B4" s="48">
        <v>1000000</v>
      </c>
      <c r="C4" s="43">
        <v>260</v>
      </c>
      <c r="D4" s="44">
        <v>260</v>
      </c>
      <c r="E4" s="44">
        <v>182</v>
      </c>
      <c r="F4" s="49">
        <v>78</v>
      </c>
    </row>
    <row r="5" spans="2:6" ht="21" customHeight="1" thickBot="1">
      <c r="B5" s="50">
        <v>2200000</v>
      </c>
      <c r="C5" s="51">
        <v>260</v>
      </c>
      <c r="D5" s="52">
        <v>572</v>
      </c>
      <c r="E5" s="52">
        <v>400.4</v>
      </c>
      <c r="F5" s="53">
        <v>171.60000000000002</v>
      </c>
    </row>
    <row r="7" spans="2:6">
      <c r="E7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38d5d96808de2b67776078e767d2f66e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100cf14cfb49a34019c71d7a7c9348c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A41E57-3F49-44FF-8E49-EE20E6B779D7}">
  <ds:schemaRefs>
    <ds:schemaRef ds:uri="http://purl.org/dc/elements/1.1/"/>
    <ds:schemaRef ds:uri="http://purl.org/dc/terms/"/>
    <ds:schemaRef ds:uri="http://schemas.openxmlformats.org/package/2006/metadata/core-properties"/>
    <ds:schemaRef ds:uri="a09e65a3-c7c6-46c4-8cad-d2b1e4cef29c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1f23fbc9-fed8-4fe5-aa4f-ed739643a38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2EB2DD8-5616-470F-957E-2C8F51648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04C928-916A-43A3-A010-DF0B53A446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Tabla1</vt:lpstr>
      <vt:lpstr>Tabla2</vt:lpstr>
      <vt:lpstr>Tabla3</vt:lpstr>
      <vt:lpstr>Tabla4</vt:lpstr>
      <vt:lpstr>Tabla5</vt:lpstr>
      <vt:lpstr>Tabla6</vt:lpstr>
      <vt:lpstr>Tabla7</vt:lpstr>
      <vt:lpstr>TablaA1</vt:lpstr>
      <vt:lpstr>TablaA2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R. Berríos Soto</dc:creator>
  <cp:lastModifiedBy>Hecrian Martinez Martinez</cp:lastModifiedBy>
  <dcterms:created xsi:type="dcterms:W3CDTF">2025-06-05T12:30:08Z</dcterms:created>
  <dcterms:modified xsi:type="dcterms:W3CDTF">2025-10-01T20:43:59Z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