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633/2. Tabla/"/>
    </mc:Choice>
  </mc:AlternateContent>
  <xr:revisionPtr revIDLastSave="9" documentId="8_{3BF7D518-B2BE-4690-81FC-A7104A20A455}" xr6:coauthVersionLast="47" xr6:coauthVersionMax="47" xr10:uidLastSave="{B8394D59-7F46-476E-A4C6-DF5128E52B74}"/>
  <bookViews>
    <workbookView xWindow="2145" yWindow="2145" windowWidth="16200" windowHeight="9983" xr2:uid="{181E3D5C-B674-43E0-B686-F6FDCA9FD261}"/>
  </bookViews>
  <sheets>
    <sheet name="Tabla1" sheetId="1" r:id="rId1"/>
    <sheet name="Tabla2" sheetId="2" r:id="rId2"/>
    <sheet name="Gráfico1" sheetId="3" r:id="rId3"/>
    <sheet name="Tabla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3" i="4"/>
  <c r="B2" i="4"/>
  <c r="B4" i="3"/>
  <c r="B2" i="3"/>
  <c r="B3" i="3"/>
  <c r="C5" i="2" l="1"/>
  <c r="B5" i="2"/>
  <c r="C4" i="2"/>
  <c r="B4" i="2"/>
  <c r="C3" i="2"/>
  <c r="B3" i="2"/>
  <c r="C2" i="2"/>
  <c r="B2" i="2"/>
</calcChain>
</file>

<file path=xl/sharedStrings.xml><?xml version="1.0" encoding="utf-8"?>
<sst xmlns="http://schemas.openxmlformats.org/spreadsheetml/2006/main" count="26" uniqueCount="21">
  <si>
    <t>Agencia</t>
  </si>
  <si>
    <t>Cantidad</t>
  </si>
  <si>
    <t>Policía de Puerto Rico</t>
  </si>
  <si>
    <t>Nivel de Ingreso</t>
  </si>
  <si>
    <t>TEM</t>
  </si>
  <si>
    <t>$15,001 - $20,000</t>
  </si>
  <si>
    <t>$20,001 - $25,000</t>
  </si>
  <si>
    <t>$30,001 - $40,000</t>
  </si>
  <si>
    <t>IBA 
(en millones $)</t>
  </si>
  <si>
    <t>Responsabilidad Contributiva 
(en millones $)</t>
  </si>
  <si>
    <t>$25,001 - $30,000</t>
  </si>
  <si>
    <t xml:space="preserve"> Impacto Fiscal
 (en miles)</t>
  </si>
  <si>
    <t>Costo fiscal</t>
  </si>
  <si>
    <t>Ingreso fiscal</t>
  </si>
  <si>
    <t>Impuesto sobre Ventas y Uso</t>
  </si>
  <si>
    <t>Costo fiscal neto</t>
  </si>
  <si>
    <t>Partidas del Costo Fiscal Neto del P. de la C. 633</t>
  </si>
  <si>
    <t>Compensación total</t>
  </si>
  <si>
    <t>Contribuciones sobre Ingresos</t>
  </si>
  <si>
    <t>Departamento de Recursos Naturales y Ambientales</t>
  </si>
  <si>
    <t>Departamento de Corrección y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</si>
</sst>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&quot;$&quot;#,##0.0"/>
    <numFmt numFmtId="167" formatCode="&quot;$&quot;#,##0.0_);[Red]\(&quot;$&quot;#,##0.0\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7" fontId="2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indent="1"/>
    </xf>
    <xf numFmtId="167" fontId="3" fillId="0" borderId="7" xfId="0" applyNumberFormat="1" applyFont="1" applyBorder="1" applyAlignment="1">
      <alignment horizontal="center" vertical="center"/>
    </xf>
    <xf numFmtId="0" fontId="2" fillId="0" borderId="6" xfId="0" applyFont="1" applyBorder="1"/>
    <xf numFmtId="166" fontId="2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wrapText="1" indent="1"/>
    </xf>
    <xf numFmtId="0" fontId="2" fillId="0" borderId="3" xfId="0" applyFont="1" applyBorder="1"/>
    <xf numFmtId="167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0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&quot;$&quot;#,##0.0_);[Red]\(&quot;$&quot;#,##0.0\)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/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ck">
          <color indexed="64"/>
        </right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border>
        <top style="thick">
          <color indexed="64"/>
        </top>
      </border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 style="thick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&quot;$&quot;#,##0.0"/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top style="thick">
          <color indexed="64"/>
        </top>
      </border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ck">
          <color indexed="64"/>
        </bottom>
      </border>
    </dxf>
    <dxf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%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/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ck">
          <color indexed="64"/>
        </right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border>
        <top style="thick">
          <color indexed="64"/>
        </top>
      </border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 style="thick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/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ck">
          <color indexed="64"/>
        </right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border>
        <top style="thick">
          <color indexed="64"/>
        </top>
      </border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ck">
          <color indexed="64"/>
        </bottom>
      </border>
    </dxf>
    <dxf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Gráfico1!$B$1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Gráfico1!$A$2:$A$4</c:f>
              <c:strCache>
                <c:ptCount val="3"/>
                <c:pt idx="0">
                  <c:v>Policía de Puerto Rico</c:v>
                </c:pt>
                <c:pt idx="1">
                  <c:v>Departamento de Corrección y Rehabilitación</c:v>
                </c:pt>
                <c:pt idx="2">
                  <c:v>Departamento de Recursos Naturales y Ambientales</c:v>
                </c:pt>
              </c:strCache>
            </c:strRef>
          </c:cat>
          <c:val>
            <c:numRef>
              <c:f>Gráfico1!$B$2:$B$4</c:f>
              <c:numCache>
                <c:formatCode>"$"#,##0.0</c:formatCode>
                <c:ptCount val="3"/>
                <c:pt idx="0">
                  <c:v>14.495742</c:v>
                </c:pt>
                <c:pt idx="1">
                  <c:v>19.322787000000002</c:v>
                </c:pt>
                <c:pt idx="2">
                  <c:v>1.745854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F-4062-B619-BD8F6F5D89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0542319"/>
        <c:axId val="360536079"/>
      </c:barChart>
      <c:catAx>
        <c:axId val="36054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0536079"/>
        <c:crosses val="autoZero"/>
        <c:auto val="1"/>
        <c:lblAlgn val="ctr"/>
        <c:lblOffset val="100"/>
        <c:noMultiLvlLbl val="0"/>
      </c:catAx>
      <c:valAx>
        <c:axId val="360536079"/>
        <c:scaling>
          <c:orientation val="minMax"/>
        </c:scaling>
        <c:delete val="1"/>
        <c:axPos val="l"/>
        <c:numFmt formatCode="&quot;$&quot;#,##0.0" sourceLinked="1"/>
        <c:majorTickMark val="none"/>
        <c:minorTickMark val="none"/>
        <c:tickLblPos val="nextTo"/>
        <c:crossAx val="360542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104775</xdr:colOff>
      <xdr:row>21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45ED5A4-4CFD-4811-AF76-AFFA05042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0853D2-0034-4E83-B4A5-098653916379}" name="Table1" displayName="Table1" ref="A1:B4" totalsRowShown="0" headerRowDxfId="29" dataDxfId="27" headerRowBorderDxfId="28" tableBorderDxfId="26" totalsRowBorderDxfId="25">
  <autoFilter ref="A1:B4" xr:uid="{C80853D2-0034-4E83-B4A5-098653916379}">
    <filterColumn colId="0" hiddenButton="1"/>
    <filterColumn colId="1" hiddenButton="1"/>
  </autoFilter>
  <tableColumns count="2">
    <tableColumn id="1" xr3:uid="{851638D2-8026-418D-B8D9-0DB5F131BD80}" name="Agencia" dataDxfId="24"/>
    <tableColumn id="2" xr3:uid="{29B14342-8936-4FED-9F68-C4C0FED3998F}" name="Cantidad" dataDxfId="23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326576-1C91-4333-A88F-8093F6790D86}" name="Table2" displayName="Table2" ref="A1:D5" totalsRowShown="0" headerRowDxfId="22" dataDxfId="20" headerRowBorderDxfId="21" tableBorderDxfId="19" totalsRowBorderDxfId="18">
  <autoFilter ref="A1:D5" xr:uid="{02326576-1C91-4333-A88F-8093F6790D86}">
    <filterColumn colId="0" hiddenButton="1"/>
    <filterColumn colId="1" hiddenButton="1"/>
    <filterColumn colId="2" hiddenButton="1"/>
    <filterColumn colId="3" hiddenButton="1"/>
  </autoFilter>
  <tableColumns count="4">
    <tableColumn id="1" xr3:uid="{76779928-B8DB-47C7-B0A6-DEC16FD0303B}" name="Nivel de Ingreso" dataDxfId="17"/>
    <tableColumn id="2" xr3:uid="{F27FBF53-C487-4CF2-AAE3-A82AF1F05A52}" name="IBA _x000a_(en millones $)" dataDxfId="16"/>
    <tableColumn id="3" xr3:uid="{59B38A84-C69C-4F45-9692-D445A8A6982D}" name="Responsabilidad Contributiva _x000a_(en millones $)" dataDxfId="15"/>
    <tableColumn id="4" xr3:uid="{53F9C2C3-04EB-4FE9-9A60-0F997C8E4FB1}" name="TEM" dataDxfId="14" dataCellStyle="Percent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ED51E2-0E45-42E4-8869-57BC7AF0B00F}" name="Table14" displayName="Table14" ref="A1:B4" totalsRowShown="0" headerRowDxfId="13" dataDxfId="11" headerRowBorderDxfId="12" tableBorderDxfId="10" totalsRowBorderDxfId="9">
  <autoFilter ref="A1:B4" xr:uid="{BEED51E2-0E45-42E4-8869-57BC7AF0B00F}">
    <filterColumn colId="0" hiddenButton="1"/>
    <filterColumn colId="1" hiddenButton="1"/>
  </autoFilter>
  <tableColumns count="2">
    <tableColumn id="1" xr3:uid="{2E3244D9-5648-4AA0-B319-25EAA60378BE}" name="Agencia" dataDxfId="8"/>
    <tableColumn id="2" xr3:uid="{92A00606-A611-47B8-858D-712C4454B9A0}" name="Cantidad" dataDxfId="7"/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894FD66-F90C-4D78-9870-8D26FBEF7782}" name="Table25" displayName="Table25" ref="A1:B7" totalsRowShown="0" headerRowDxfId="6" dataDxfId="4" headerRowBorderDxfId="5" tableBorderDxfId="3" totalsRowBorderDxfId="2">
  <autoFilter ref="A1:B7" xr:uid="{1894FD66-F90C-4D78-9870-8D26FBEF7782}">
    <filterColumn colId="0" hiddenButton="1"/>
    <filterColumn colId="1" hiddenButton="1"/>
  </autoFilter>
  <tableColumns count="2">
    <tableColumn id="1" xr3:uid="{00BDF6A5-0B5E-4B55-8AA7-66C6B28B5745}" name="Partidas del Costo Fiscal Neto del P. de la C. 633" dataDxfId="1"/>
    <tableColumn id="2" xr3:uid="{81A650D4-8506-4F0F-B5DD-246C9BCA33DC}" name=" Impacto Fiscal_x000a_ (en miles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DD50-676D-48A8-9137-D3D48DB2912E}">
  <dimension ref="A1:B4"/>
  <sheetViews>
    <sheetView tabSelected="1" workbookViewId="0">
      <selection sqref="A1:B4"/>
    </sheetView>
  </sheetViews>
  <sheetFormatPr defaultRowHeight="14.25" x14ac:dyDescent="0.45"/>
  <cols>
    <col min="1" max="1" width="37.9296875" bestFit="1" customWidth="1"/>
    <col min="2" max="2" width="10.59765625" customWidth="1"/>
  </cols>
  <sheetData>
    <row r="1" spans="1:2" ht="15.4" thickBot="1" x14ac:dyDescent="0.5">
      <c r="A1" s="5" t="s">
        <v>0</v>
      </c>
      <c r="B1" s="6" t="s">
        <v>1</v>
      </c>
    </row>
    <row r="2" spans="1:2" ht="15.75" thickTop="1" thickBot="1" x14ac:dyDescent="0.5">
      <c r="A2" s="1" t="s">
        <v>2</v>
      </c>
      <c r="B2" s="4">
        <v>1878</v>
      </c>
    </row>
    <row r="3" spans="1:2" ht="30.75" thickTop="1" thickBot="1" x14ac:dyDescent="0.5">
      <c r="A3" s="1" t="s">
        <v>20</v>
      </c>
      <c r="B3" s="2">
        <v>2743</v>
      </c>
    </row>
    <row r="4" spans="1:2" ht="30.4" thickTop="1" x14ac:dyDescent="0.45">
      <c r="A4" s="3" t="s">
        <v>19</v>
      </c>
      <c r="B4" s="4">
        <v>298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B501C-9C8B-432F-9A04-9F3B166B7655}">
  <dimension ref="A1:D5"/>
  <sheetViews>
    <sheetView workbookViewId="0">
      <selection activeCell="A29" sqref="A29"/>
    </sheetView>
  </sheetViews>
  <sheetFormatPr defaultRowHeight="14.25" x14ac:dyDescent="0.45"/>
  <cols>
    <col min="1" max="1" width="18.53125" bestFit="1" customWidth="1"/>
    <col min="2" max="2" width="18.06640625" customWidth="1"/>
    <col min="3" max="3" width="19.9296875" customWidth="1"/>
  </cols>
  <sheetData>
    <row r="1" spans="1:4" ht="45.75" thickTop="1" thickBot="1" x14ac:dyDescent="0.5">
      <c r="A1" s="7" t="s">
        <v>3</v>
      </c>
      <c r="B1" s="8" t="s">
        <v>8</v>
      </c>
      <c r="C1" s="16" t="s">
        <v>9</v>
      </c>
      <c r="D1" s="9" t="s">
        <v>4</v>
      </c>
    </row>
    <row r="2" spans="1:4" ht="15.75" thickTop="1" thickBot="1" x14ac:dyDescent="0.5">
      <c r="A2" s="10" t="s">
        <v>5</v>
      </c>
      <c r="B2" s="11">
        <f>2148786197/(10^6)</f>
        <v>2148.7861969999999</v>
      </c>
      <c r="C2" s="11">
        <f>28065219/(10^6)</f>
        <v>28.065218999999999</v>
      </c>
      <c r="D2" s="12">
        <v>1.3060963924276362E-2</v>
      </c>
    </row>
    <row r="3" spans="1:4" ht="15.75" thickTop="1" thickBot="1" x14ac:dyDescent="0.5">
      <c r="A3" s="10" t="s">
        <v>6</v>
      </c>
      <c r="B3" s="11">
        <f>2703614006/(10^6)</f>
        <v>2703.6140059999998</v>
      </c>
      <c r="C3" s="11">
        <f>59445523/(10^6)</f>
        <v>59.445523000000001</v>
      </c>
      <c r="D3" s="12">
        <v>2.1987429739628299E-2</v>
      </c>
    </row>
    <row r="4" spans="1:4" ht="15.75" thickTop="1" thickBot="1" x14ac:dyDescent="0.5">
      <c r="A4" s="10" t="s">
        <v>10</v>
      </c>
      <c r="B4" s="11">
        <f>2528195685/(10^6)</f>
        <v>2528.1956850000001</v>
      </c>
      <c r="C4" s="11">
        <f>71746794/(10^6)</f>
        <v>71.746793999999994</v>
      </c>
      <c r="D4" s="12">
        <v>2.8378655349219926E-2</v>
      </c>
    </row>
    <row r="5" spans="1:4" ht="15.4" thickTop="1" x14ac:dyDescent="0.45">
      <c r="A5" s="13" t="s">
        <v>7</v>
      </c>
      <c r="B5" s="14">
        <f>4525251979/(10^6)</f>
        <v>4525.2519789999997</v>
      </c>
      <c r="C5" s="14">
        <f>182769736/(10^6)</f>
        <v>182.76973599999999</v>
      </c>
      <c r="D5" s="15">
        <v>4.0388852786135646E-2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E064-E549-40E4-B4EC-445B66329974}">
  <dimension ref="A1:B5"/>
  <sheetViews>
    <sheetView workbookViewId="0">
      <selection activeCell="K18" sqref="K18"/>
    </sheetView>
  </sheetViews>
  <sheetFormatPr defaultRowHeight="14.25" x14ac:dyDescent="0.45"/>
  <cols>
    <col min="1" max="1" width="37.9296875" customWidth="1"/>
    <col min="2" max="2" width="17.19921875" bestFit="1" customWidth="1"/>
  </cols>
  <sheetData>
    <row r="1" spans="1:2" ht="15.75" thickTop="1" thickBot="1" x14ac:dyDescent="0.5">
      <c r="A1" s="5" t="s">
        <v>0</v>
      </c>
      <c r="B1" s="17" t="s">
        <v>1</v>
      </c>
    </row>
    <row r="2" spans="1:2" ht="15.75" thickTop="1" thickBot="1" x14ac:dyDescent="0.5">
      <c r="A2" s="1" t="s">
        <v>2</v>
      </c>
      <c r="B2" s="18">
        <f>14495742/(10^6)</f>
        <v>14.495742</v>
      </c>
    </row>
    <row r="3" spans="1:2" ht="30.75" thickTop="1" thickBot="1" x14ac:dyDescent="0.5">
      <c r="A3" s="1" t="s">
        <v>20</v>
      </c>
      <c r="B3" s="18">
        <f>19322787/(10^6)</f>
        <v>19.322787000000002</v>
      </c>
    </row>
    <row r="4" spans="1:2" ht="30.75" thickTop="1" thickBot="1" x14ac:dyDescent="0.5">
      <c r="A4" s="3" t="s">
        <v>19</v>
      </c>
      <c r="B4" s="18">
        <f>1745854/(10^6)</f>
        <v>1.745854</v>
      </c>
    </row>
    <row r="5" spans="1:2" ht="14.65" thickTop="1" x14ac:dyDescent="0.45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F186-1F61-490B-96F5-7C9C04F80657}">
  <dimension ref="A1:B7"/>
  <sheetViews>
    <sheetView workbookViewId="0">
      <selection activeCell="A5" sqref="A5"/>
    </sheetView>
  </sheetViews>
  <sheetFormatPr defaultRowHeight="14.25" x14ac:dyDescent="0.45"/>
  <cols>
    <col min="1" max="1" width="23.6640625" bestFit="1" customWidth="1"/>
    <col min="2" max="2" width="16.33203125" customWidth="1"/>
  </cols>
  <sheetData>
    <row r="1" spans="1:2" ht="45.4" thickBot="1" x14ac:dyDescent="0.5">
      <c r="A1" s="5" t="s">
        <v>16</v>
      </c>
      <c r="B1" s="6" t="s">
        <v>11</v>
      </c>
    </row>
    <row r="2" spans="1:2" ht="15.75" thickTop="1" thickBot="1" x14ac:dyDescent="0.5">
      <c r="A2" s="19" t="s">
        <v>12</v>
      </c>
      <c r="B2" s="20">
        <f>35564383/10^3</f>
        <v>35564.383000000002</v>
      </c>
    </row>
    <row r="3" spans="1:2" ht="15.75" thickTop="1" thickBot="1" x14ac:dyDescent="0.5">
      <c r="A3" s="21" t="s">
        <v>17</v>
      </c>
      <c r="B3" s="22">
        <f>35564383/10^3</f>
        <v>35564.383000000002</v>
      </c>
    </row>
    <row r="4" spans="1:2" ht="16.149999999999999" thickTop="1" thickBot="1" x14ac:dyDescent="0.5">
      <c r="A4" s="23" t="s">
        <v>13</v>
      </c>
      <c r="B4" s="24">
        <v>3109.4</v>
      </c>
    </row>
    <row r="5" spans="1:2" ht="31.15" thickTop="1" thickBot="1" x14ac:dyDescent="0.5">
      <c r="A5" s="25" t="s">
        <v>18</v>
      </c>
      <c r="B5" s="22">
        <v>2198.6999999999998</v>
      </c>
    </row>
    <row r="6" spans="1:2" ht="31.15" thickTop="1" thickBot="1" x14ac:dyDescent="0.5">
      <c r="A6" s="25" t="s">
        <v>14</v>
      </c>
      <c r="B6" s="22">
        <v>910.7</v>
      </c>
    </row>
    <row r="7" spans="1:2" ht="15.75" thickTop="1" x14ac:dyDescent="0.45">
      <c r="A7" s="26" t="s">
        <v>15</v>
      </c>
      <c r="B7" s="27">
        <f>32454970/10^3</f>
        <v>32454.97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A922E6-144D-4173-A93D-FE7481BF84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0A2FF-8EC9-4391-8E06-3B3B36CB16A9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94380ADD-15DA-47E1-836D-7691AFB44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Tabla1</vt:lpstr>
      <vt:lpstr>Tabla2</vt:lpstr>
      <vt:lpstr>Gráfico1</vt:lpstr>
      <vt:lpstr>Tabla3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J. Hernández Camuñas</dc:creator>
  <cp:lastModifiedBy>Christian J. Hernández Camuñas</cp:lastModifiedBy>
  <dcterms:created xsi:type="dcterms:W3CDTF">2025-09-30T17:52:36Z</dcterms:created>
  <dcterms:modified xsi:type="dcterms:W3CDTF">2025-10-06T16:30:33Z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