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palpr.sharepoint.com/sites/InformesAF2024/Shared Documents/👷‍♂️Informes Preliminares/PC 854/2. Tabla/"/>
    </mc:Choice>
  </mc:AlternateContent>
  <xr:revisionPtr revIDLastSave="111" documentId="8_{4642B19B-BCE3-4F72-A3AF-AD31D0A9F5D0}" xr6:coauthVersionLast="47" xr6:coauthVersionMax="47" xr10:uidLastSave="{D79B9B7D-A7F2-422D-B3BC-3D641488899E}"/>
  <bookViews>
    <workbookView minimized="1" xWindow="3900" yWindow="1470" windowWidth="16200" windowHeight="9990" activeTab="3" xr2:uid="{F5F179C3-7FD6-4DAC-83E7-025C689F6FF1}"/>
  </bookViews>
  <sheets>
    <sheet name="Tabla 1" sheetId="1" r:id="rId1"/>
    <sheet name="Tabla 2" sheetId="2" r:id="rId2"/>
    <sheet name="Tabla 3" sheetId="3" r:id="rId3"/>
    <sheet name="Tabla 4" sheetId="4" r:id="rId4"/>
  </sheets>
  <externalReferences>
    <externalReference r:id="rId5"/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4" l="1"/>
  <c r="F8" i="4"/>
  <c r="F7" i="4"/>
  <c r="F6" i="4"/>
  <c r="F5" i="4"/>
  <c r="E9" i="4"/>
  <c r="E8" i="4"/>
  <c r="E7" i="4"/>
  <c r="E6" i="4"/>
  <c r="E5" i="4"/>
  <c r="D9" i="4"/>
  <c r="D8" i="4"/>
  <c r="D7" i="4"/>
  <c r="D6" i="4"/>
  <c r="D5" i="4"/>
  <c r="E8" i="3" a="1"/>
  <c r="E8" i="3" s="1"/>
  <c r="E7" i="3" a="1"/>
  <c r="E7" i="3" s="1"/>
  <c r="E6" i="3" a="1"/>
  <c r="E6" i="3" s="1"/>
  <c r="E5" i="3" a="1"/>
  <c r="E5" i="3" s="1"/>
  <c r="E4" i="3" a="1"/>
  <c r="E4" i="3" s="1"/>
  <c r="E8" i="2"/>
  <c r="E7" i="2"/>
  <c r="E6" i="2"/>
  <c r="E5" i="2"/>
  <c r="E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<sst xmlns="http://schemas.openxmlformats.org/spreadsheetml/2006/main" count="11" uniqueCount="11">
  <si>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Costo mínimo</t>
  </si>
  <si>
    <t>Costo promedio</t>
  </si>
  <si>
    <t>Costo máximo</t>
  </si>
  <si>
    <t xml:space="preserve">Año fiscal </t>
  </si>
  <si>
    <t>Residencias</t>
  </si>
  <si>
    <t>Año</t>
  </si>
  <si>
    <t>Tasas de interés</t>
  </si>
  <si>
    <t>Año fiscal</t>
  </si>
  <si>
    <t>Intereses Exentos</t>
  </si>
  <si>
    <t>Supuesto 20%</t>
  </si>
  <si>
    <t>Estimado de Efecto Fiscal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</si>
</sst>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&quot;$&quot;#,##0.0"/>
    <numFmt numFmtId="166" formatCode="0.0%"/>
  </numFmts>
  <fonts count="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0"/>
      <name val="Myriad Pro Condensed"/>
    </font>
    <font>
      <sz val="12"/>
      <color theme="1"/>
      <name val="Myriad Pro Condensed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9" fontId="2" fillId="2" borderId="1" xfId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palpr.sharepoint.com/sites/InformesAF2024/Shared%20Documents/&#128119;&#8205;&#9794;&#65039;Informes%20Preliminares/PC%20854/1.%20Datos/DATOS-PC854.xlsx" TargetMode="External"/><Relationship Id="rId1" Type="http://schemas.openxmlformats.org/officeDocument/2006/relationships/externalLinkPath" Target="/sites/InformesAF2024/Shared%20Documents/&#128119;&#8205;&#9794;&#65039;Informes%20Preliminares/PC%20854/1.%20Datos/DATOS-PC85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abianAOteroMaldonad\Downloads\PC854\Datos%20PC%20110%20MODIFICADO.xlsx" TargetMode="External"/><Relationship Id="rId1" Type="http://schemas.openxmlformats.org/officeDocument/2006/relationships/externalLinkPath" Target="Datos%20PC%20110%20MODIFICADO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abianAOteroMaldonad\Downloads\PC854\DATOS-PC854.xlsx" TargetMode="External"/><Relationship Id="rId1" Type="http://schemas.openxmlformats.org/officeDocument/2006/relationships/externalLinkPath" Target="file:///C:\Users\FabianAOteroMaldonad\Downloads\PC854\DATOS-PC85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ORTIZACIÓN"/>
      <sheetName val="IMPACTO FISCAL"/>
      <sheetName val="Tabla 1"/>
      <sheetName val="Tabla 2"/>
      <sheetName val="Tabla 3"/>
      <sheetName val="Tabla 4"/>
    </sheetNames>
    <sheetDataSet>
      <sheetData sheetId="0"/>
      <sheetData sheetId="1">
        <row r="2">
          <cell r="B2">
            <v>33386</v>
          </cell>
        </row>
        <row r="3">
          <cell r="B3">
            <v>45071</v>
          </cell>
        </row>
        <row r="4">
          <cell r="B4">
            <v>46848</v>
          </cell>
        </row>
        <row r="5">
          <cell r="B5">
            <v>46848</v>
          </cell>
        </row>
        <row r="6">
          <cell r="B6">
            <v>46848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eres (Online)"/>
      <sheetName val="Loan calculator (año 0)"/>
      <sheetName val="Loan calculator (año 1)"/>
      <sheetName val="Loan calculator (año 2)"/>
      <sheetName val="Loan calculator (año 3)"/>
      <sheetName val="EFECTO FISCAL"/>
      <sheetName val="ARIMA-Amortizacion Conjunto"/>
      <sheetName val="Loan calculator (año 4)"/>
      <sheetName val="Loan calculator (año 5)"/>
      <sheetName val="Datos PC 110 MODIFICADO"/>
    </sheetNames>
    <definedNames>
      <definedName name="InterestRate" sheetId="3"/>
      <definedName name="InterestRate" sheetId="4"/>
      <definedName name="InterestRate" sheetId="7"/>
      <definedName name="InterestRate" sheetId="8"/>
      <definedName name="InterestRate" refersTo="='Loan calculator (año 2)'!$D$6"/>
    </definedNames>
    <sheetDataSet>
      <sheetData sheetId="0">
        <row r="6">
          <cell r="D6" t="str">
            <v>Préstamos placas solares – Cooperativa de Ahorro y Crédito Oriental</v>
          </cell>
        </row>
      </sheetData>
      <sheetData sheetId="1">
        <row r="6">
          <cell r="D6">
            <v>6.3E-2</v>
          </cell>
        </row>
      </sheetData>
      <sheetData sheetId="2">
        <row r="6">
          <cell r="D6">
            <v>5.9499999999999997E-2</v>
          </cell>
        </row>
      </sheetData>
      <sheetData sheetId="3">
        <row r="6">
          <cell r="D6">
            <v>5.3999999999999999E-2</v>
          </cell>
        </row>
      </sheetData>
      <sheetData sheetId="4">
        <row r="6">
          <cell r="D6">
            <v>5.0999999999999997E-2</v>
          </cell>
        </row>
      </sheetData>
      <sheetData sheetId="5">
        <row r="6">
          <cell r="D6" t="str">
            <v>-</v>
          </cell>
        </row>
      </sheetData>
      <sheetData sheetId="6"/>
      <sheetData sheetId="7">
        <row r="6">
          <cell r="D6">
            <v>0.05</v>
          </cell>
        </row>
      </sheetData>
      <sheetData sheetId="8">
        <row r="6">
          <cell r="D6">
            <v>4.9000000000000002E-2</v>
          </cell>
        </row>
      </sheetData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ORTIZACIÓN"/>
      <sheetName val="IMPACTO FISCAL"/>
    </sheetNames>
    <sheetDataSet>
      <sheetData sheetId="0"/>
      <sheetData sheetId="1">
        <row r="11">
          <cell r="D11">
            <v>92549937.422439128</v>
          </cell>
          <cell r="E11">
            <v>156549923.92420435</v>
          </cell>
          <cell r="F11">
            <v>210156350.59756273</v>
          </cell>
          <cell r="G11">
            <v>254695823.54163757</v>
          </cell>
          <cell r="H11">
            <v>291279551.83187675</v>
          </cell>
        </row>
        <row r="12">
          <cell r="D12">
            <v>18509987.484487828</v>
          </cell>
          <cell r="E12">
            <v>31309984.784840871</v>
          </cell>
          <cell r="F12">
            <v>42031270.119512551</v>
          </cell>
          <cell r="G12">
            <v>50939164.708327517</v>
          </cell>
          <cell r="H12">
            <v>58255910.366375357</v>
          </cell>
        </row>
        <row r="13">
          <cell r="D13">
            <v>1695796.6939625496</v>
          </cell>
          <cell r="E13">
            <v>2868471.344491567</v>
          </cell>
          <cell r="F13">
            <v>3850704.327674401</v>
          </cell>
          <cell r="G13">
            <v>4666803.1071327217</v>
          </cell>
          <cell r="H13">
            <v>5337128.4170704279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8C38D-1E3E-486B-9355-346F3A538F09}">
  <dimension ref="C4:E5"/>
  <sheetViews>
    <sheetView workbookViewId="0">
      <selection activeCell="E24" sqref="E24"/>
    </sheetView>
  </sheetViews>
  <sheetFormatPr defaultColWidth="10.6640625" defaultRowHeight="14.25"/>
  <cols>
    <col min="3" max="3" width="15.06640625" bestFit="1" customWidth="1"/>
    <col min="4" max="4" width="17.19921875" bestFit="1" customWidth="1"/>
    <col min="5" max="5" width="15.53125" bestFit="1" customWidth="1"/>
  </cols>
  <sheetData>
    <row r="4" spans="3:5" ht="15">
      <c r="C4" s="1" t="s">
        <v>0</v>
      </c>
      <c r="D4" s="1" t="s">
        <v>1</v>
      </c>
      <c r="E4" s="1" t="s">
        <v>2</v>
      </c>
    </row>
    <row r="5" spans="3:5" ht="15">
      <c r="C5" s="2">
        <v>27000</v>
      </c>
      <c r="D5" s="3">
        <v>28500</v>
      </c>
      <c r="E5" s="3">
        <v>30000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40D58-5AB2-4B43-8E2D-B5988B043B94}">
  <dimension ref="D3:E8"/>
  <sheetViews>
    <sheetView workbookViewId="0">
      <selection activeCell="D3" sqref="D3:E8"/>
    </sheetView>
  </sheetViews>
  <sheetFormatPr defaultColWidth="10.6640625" defaultRowHeight="14.25"/>
  <cols>
    <col min="4" max="4" width="11.796875" bestFit="1" customWidth="1"/>
    <col min="5" max="5" width="13.3984375" bestFit="1" customWidth="1"/>
  </cols>
  <sheetData>
    <row r="3" spans="4:5" ht="15">
      <c r="D3" s="1" t="s">
        <v>3</v>
      </c>
      <c r="E3" s="1" t="s">
        <v>4</v>
      </c>
    </row>
    <row r="4" spans="4:5" ht="15">
      <c r="D4" s="4">
        <v>2026</v>
      </c>
      <c r="E4" s="7">
        <f>'[1]IMPACTO FISCAL'!B2</f>
        <v>33386</v>
      </c>
    </row>
    <row r="5" spans="4:5" ht="15">
      <c r="D5" s="4">
        <v>2027</v>
      </c>
      <c r="E5" s="7">
        <f>'[1]IMPACTO FISCAL'!B3</f>
        <v>45071</v>
      </c>
    </row>
    <row r="6" spans="4:5" ht="15">
      <c r="D6" s="4">
        <v>2028</v>
      </c>
      <c r="E6" s="7">
        <f>'[1]IMPACTO FISCAL'!B4</f>
        <v>46848</v>
      </c>
    </row>
    <row r="7" spans="4:5" ht="15">
      <c r="D7" s="4">
        <v>2029</v>
      </c>
      <c r="E7" s="7">
        <f>'[1]IMPACTO FISCAL'!B5</f>
        <v>46848</v>
      </c>
    </row>
    <row r="8" spans="4:5" ht="15">
      <c r="D8" s="4">
        <v>2030</v>
      </c>
      <c r="E8" s="7">
        <f>'[1]IMPACTO FISCAL'!B6</f>
        <v>46848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78EDE-F5BC-481F-89D9-3376437A0CCF}">
  <dimension ref="D3:E8"/>
  <sheetViews>
    <sheetView workbookViewId="0">
      <selection activeCell="C17" sqref="C17"/>
    </sheetView>
  </sheetViews>
  <sheetFormatPr defaultColWidth="10.6640625" defaultRowHeight="14.25"/>
  <cols>
    <col min="3" max="3" width="10.6640625" customWidth="1"/>
    <col min="4" max="4" width="5.6640625" bestFit="1" customWidth="1"/>
    <col min="5" max="5" width="17.86328125" bestFit="1" customWidth="1"/>
  </cols>
  <sheetData>
    <row r="3" spans="4:5" ht="15">
      <c r="D3" s="1" t="s">
        <v>5</v>
      </c>
      <c r="E3" s="1" t="s">
        <v>6</v>
      </c>
    </row>
    <row r="4" spans="4:5" ht="15">
      <c r="D4" s="4">
        <v>2026</v>
      </c>
      <c r="E4" s="5" cm="1">
        <f t="array" ref="E4">[2]!InterestRate</f>
        <v>5.9499999999999997E-2</v>
      </c>
    </row>
    <row r="5" spans="4:5" ht="15">
      <c r="D5" s="4">
        <v>2027</v>
      </c>
      <c r="E5" s="5" cm="1">
        <f t="array" ref="E5">'[2]Loan calculator (año 2)'!InterestRate</f>
        <v>5.3999999999999999E-2</v>
      </c>
    </row>
    <row r="6" spans="4:5" ht="15">
      <c r="D6" s="4">
        <v>2028</v>
      </c>
      <c r="E6" s="5" cm="1">
        <f t="array" ref="E6">'[2]Loan calculator (año 3)'!InterestRate</f>
        <v>5.0999999999999997E-2</v>
      </c>
    </row>
    <row r="7" spans="4:5" ht="15">
      <c r="D7" s="4">
        <v>2029</v>
      </c>
      <c r="E7" s="5" cm="1">
        <f t="array" ref="E7">'[2]Loan calculator (año 4)'!InterestRate</f>
        <v>0.05</v>
      </c>
    </row>
    <row r="8" spans="4:5" ht="15">
      <c r="D8" s="4">
        <v>2030</v>
      </c>
      <c r="E8" s="5" cm="1">
        <f t="array" ref="E8">'[2]Loan calculator (año 5)'!InterestRate</f>
        <v>4.9000000000000002E-2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CFDB9-D166-4274-89AE-2A0ECB9E0EAA}">
  <dimension ref="C3:F9"/>
  <sheetViews>
    <sheetView tabSelected="1" workbookViewId="0">
      <selection activeCell="C4" sqref="C4:F9"/>
    </sheetView>
  </sheetViews>
  <sheetFormatPr defaultColWidth="10.6640625" defaultRowHeight="14.25"/>
  <cols>
    <col min="3" max="3" width="9.19921875" customWidth="1"/>
    <col min="4" max="4" width="10.46484375" customWidth="1"/>
    <col min="5" max="5" width="11.19921875" customWidth="1"/>
    <col min="6" max="6" width="13.33203125" customWidth="1"/>
    <col min="7" max="7" width="15.9296875" bestFit="1" customWidth="1"/>
    <col min="8" max="8" width="11.19921875" bestFit="1" customWidth="1"/>
    <col min="9" max="9" width="14.3984375" bestFit="1" customWidth="1"/>
    <col min="10" max="10" width="6.265625" bestFit="1" customWidth="1"/>
    <col min="11" max="11" width="5.3984375" bestFit="1" customWidth="1"/>
  </cols>
  <sheetData>
    <row r="3" spans="3:6">
      <c r="C3" s="9"/>
      <c r="D3" s="9"/>
      <c r="E3" s="9"/>
      <c r="F3" s="9"/>
    </row>
    <row r="4" spans="3:6" ht="45">
      <c r="C4" s="8" t="s">
        <v>7</v>
      </c>
      <c r="D4" s="8" t="s">
        <v>8</v>
      </c>
      <c r="E4" s="10" t="s">
        <v>9</v>
      </c>
      <c r="F4" s="8" t="s">
        <v>10</v>
      </c>
    </row>
    <row r="5" spans="3:6" ht="19.5" customHeight="1">
      <c r="C5" s="4">
        <v>2026</v>
      </c>
      <c r="D5" s="6">
        <f>'[3]IMPACTO FISCAL'!$D$11/1000000</f>
        <v>92.549937422439129</v>
      </c>
      <c r="E5" s="6">
        <f>'[3]IMPACTO FISCAL'!$D$12/1000000</f>
        <v>18.509987484487826</v>
      </c>
      <c r="F5" s="6">
        <f>'[3]IMPACTO FISCAL'!$D$13/1000000</f>
        <v>1.6957966939625495</v>
      </c>
    </row>
    <row r="6" spans="3:6" ht="19.5" customHeight="1">
      <c r="C6" s="4">
        <v>2027</v>
      </c>
      <c r="D6" s="6">
        <f>'[3]IMPACTO FISCAL'!$E$11/1000000</f>
        <v>156.54992392420434</v>
      </c>
      <c r="E6" s="6">
        <f>'[3]IMPACTO FISCAL'!$E$12/1000000</f>
        <v>31.309984784840871</v>
      </c>
      <c r="F6" s="6">
        <f>'[3]IMPACTO FISCAL'!$E$13/1000000</f>
        <v>2.8684713444915668</v>
      </c>
    </row>
    <row r="7" spans="3:6" ht="19.5" customHeight="1">
      <c r="C7" s="4">
        <v>2028</v>
      </c>
      <c r="D7" s="6">
        <f>'[3]IMPACTO FISCAL'!$F$11/1000000</f>
        <v>210.15635059756272</v>
      </c>
      <c r="E7" s="6">
        <f>'[3]IMPACTO FISCAL'!$F$12/1000000</f>
        <v>42.031270119512548</v>
      </c>
      <c r="F7" s="6">
        <f>'[3]IMPACTO FISCAL'!$F$13/1000000</f>
        <v>3.8507043276744009</v>
      </c>
    </row>
    <row r="8" spans="3:6" ht="19.5" customHeight="1">
      <c r="C8" s="4">
        <v>2029</v>
      </c>
      <c r="D8" s="6">
        <f>'[3]IMPACTO FISCAL'!$G$11/1000000</f>
        <v>254.69582354163757</v>
      </c>
      <c r="E8" s="6">
        <f>'[3]IMPACTO FISCAL'!$G$12/1000000</f>
        <v>50.939164708327517</v>
      </c>
      <c r="F8" s="6">
        <f>'[3]IMPACTO FISCAL'!$G$13/1000000</f>
        <v>4.6668031071327221</v>
      </c>
    </row>
    <row r="9" spans="3:6" ht="19.5" customHeight="1">
      <c r="C9" s="4">
        <v>2030</v>
      </c>
      <c r="D9" s="6">
        <f>'[3]IMPACTO FISCAL'!$H$11/1000000</f>
        <v>291.27955183187674</v>
      </c>
      <c r="E9" s="6">
        <f>'[3]IMPACTO FISCAL'!$H$12/1000000</f>
        <v>58.25591036637536</v>
      </c>
      <c r="F9" s="6">
        <f>'[3]IMPACTO FISCAL'!$H$13/1000000</f>
        <v>5.3371284170704278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01ACFC58A9B741966E24964F98E401" ma:contentTypeVersion="13" ma:contentTypeDescription="Create a new document." ma:contentTypeScope="" ma:versionID="7c6bbab223543de9e4022f40afdb6721">
  <xsd:schema xmlns:xsd="http://www.w3.org/2001/XMLSchema" xmlns:xs="http://www.w3.org/2001/XMLSchema" xmlns:p="http://schemas.microsoft.com/office/2006/metadata/properties" xmlns:ns2="1f23fbc9-fed8-4fe5-aa4f-ed739643a384" xmlns:ns3="a09e65a3-c7c6-46c4-8cad-d2b1e4cef29c" targetNamespace="http://schemas.microsoft.com/office/2006/metadata/properties" ma:root="true" ma:fieldsID="38b5c9aff4ebdd8f42543dbd4f1e2cdd" ns2:_="" ns3:_="">
    <xsd:import namespace="1f23fbc9-fed8-4fe5-aa4f-ed739643a384"/>
    <xsd:import namespace="a09e65a3-c7c6-46c4-8cad-d2b1e4cef2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3fbc9-fed8-4fe5-aa4f-ed739643a3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ea84bf1-a941-4ccc-bbe9-6e1a58d22e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e65a3-c7c6-46c4-8cad-d2b1e4cef29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e8b396a-6396-4d81-8fef-45dc7c2f2882}" ma:internalName="TaxCatchAll" ma:showField="CatchAllData" ma:web="a09e65a3-c7c6-46c4-8cad-d2b1e4cef2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23fbc9-fed8-4fe5-aa4f-ed739643a384">
      <Terms xmlns="http://schemas.microsoft.com/office/infopath/2007/PartnerControls"/>
    </lcf76f155ced4ddcb4097134ff3c332f>
    <TaxCatchAll xmlns="a09e65a3-c7c6-46c4-8cad-d2b1e4cef29c" xsi:nil="true"/>
  </documentManagement>
</p:properties>
</file>

<file path=customXml/itemProps1.xml><?xml version="1.0" encoding="utf-8"?>
<ds:datastoreItem xmlns:ds="http://schemas.openxmlformats.org/officeDocument/2006/customXml" ds:itemID="{5F0EC2FC-5814-41A8-AB23-3FEE323AE8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D01DF2-733B-4BBB-AC87-0CB484EDA27C}"/>
</file>

<file path=customXml/itemProps3.xml><?xml version="1.0" encoding="utf-8"?>
<ds:datastoreItem xmlns:ds="http://schemas.openxmlformats.org/officeDocument/2006/customXml" ds:itemID="{E8D52320-AB42-4362-B848-8709345BE659}">
  <ds:schemaRefs>
    <ds:schemaRef ds:uri="http://schemas.microsoft.com/office/2006/metadata/properties"/>
    <ds:schemaRef ds:uri="http://schemas.microsoft.com/office/infopath/2007/PartnerControls"/>
    <ds:schemaRef ds:uri="1f23fbc9-fed8-4fe5-aa4f-ed739643a384"/>
    <ds:schemaRef ds:uri="a09e65a3-c7c6-46c4-8cad-d2b1e4cef29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Tabla 1</vt:lpstr>
      <vt:lpstr>Tabla 2</vt:lpstr>
      <vt:lpstr>Tabla 3</vt:lpstr>
      <vt:lpstr>Tabla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A. Otero Maldonado</dc:creator>
  <cp:lastModifiedBy>Juan C. Torres Acaba</cp:lastModifiedBy>
  <dcterms:created xsi:type="dcterms:W3CDTF">2025-11-17T17:39:15Z</dcterms:created>
  <dcterms:modified xsi:type="dcterms:W3CDTF">2025-11-25T20:30:33Z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0x0101009401ACFC58A9B741966E24964F98E401</vt:lpwstr>
  </property>
  <property fmtid="{D5CDD505-2E9C-101B-9397-08002B2CF9AE}" pid="3" name="MediaServiceImageTags">
    <vt:lpwstr/>
  </property>
</Properties>
</file>