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S 179/2. Tabla/"/>
    </mc:Choice>
  </mc:AlternateContent>
  <xr:revisionPtr revIDLastSave="16" documentId="8_{B9C62F9A-1BBC-4916-8345-B7710E890979}" xr6:coauthVersionLast="47" xr6:coauthVersionMax="47" xr10:uidLastSave="{179D4B9F-DB4C-490D-913B-25BCECCA65F8}"/>
  <bookViews>
    <workbookView xWindow="-98" yWindow="-98" windowWidth="21795" windowHeight="13875" xr2:uid="{1892FB0C-B336-4349-A830-B3283B1E72DE}"/>
  </bookViews>
  <sheets>
    <sheet name="TABLA 1" sheetId="1" r:id="rId1"/>
    <sheet name="TABLA 2" sheetId="2" r:id="rId2"/>
    <sheet name="TABLA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3" l="1"/>
  <c r="U18" i="3"/>
  <c r="U20" i="3"/>
  <c r="U19" i="3"/>
  <c r="U22" i="3" s="1"/>
  <c r="Q5" i="3"/>
  <c r="P7" i="3"/>
  <c r="O7" i="3"/>
  <c r="O6" i="3"/>
  <c r="O5" i="3"/>
  <c r="P5" i="3"/>
  <c r="P6" i="3"/>
  <c r="O10" i="2"/>
  <c r="O9" i="2"/>
  <c r="O8" i="2"/>
  <c r="O7" i="2"/>
  <c r="O6" i="2"/>
</calcChain>
</file>

<file path=xl/sharedStrings.xml><?xml version="1.0" encoding="utf-8"?>
<sst xmlns="http://schemas.openxmlformats.org/spreadsheetml/2006/main" count="27" uniqueCount="27">
  <si>
    <t>Descripción</t>
  </si>
  <si>
    <t>Proporción</t>
  </si>
  <si>
    <t>Ley 14-2004</t>
  </si>
  <si>
    <t>Ley 129-2005</t>
  </si>
  <si>
    <t>Ley 42-2018</t>
  </si>
  <si>
    <t>*</t>
  </si>
  <si>
    <t xml:space="preserve">Para la compra y contratación de servicios de construcción por negocios o proveedores locales.  </t>
  </si>
  <si>
    <t xml:space="preserve">Para servicios rendidos en Puerto Rico o artículos extraídos, producidos, ensamblados o envasados en Puerto Rico, por empresas pequeñas, medianas o de base cooperativa. </t>
  </si>
  <si>
    <t>Concepto</t>
  </si>
  <si>
    <t>Cuantía</t>
  </si>
  <si>
    <t>Seguros/Finanzas</t>
  </si>
  <si>
    <t>Compra/Arrendamiento de facilidades</t>
  </si>
  <si>
    <t>Equipo tecnológico</t>
  </si>
  <si>
    <t>Obras de Construcción</t>
  </si>
  <si>
    <t>Alimentos</t>
  </si>
  <si>
    <t xml:space="preserve">Programa </t>
  </si>
  <si>
    <t>Desembolsado</t>
  </si>
  <si>
    <t>PA</t>
  </si>
  <si>
    <t>HMP</t>
  </si>
  <si>
    <t>Obligado</t>
  </si>
  <si>
    <t>Ley</t>
  </si>
  <si>
    <t>Destinado a pequeñas  y medianas empresas</t>
  </si>
  <si>
    <t>15% del total de la partida presupuestada asignada a compras</t>
  </si>
  <si>
    <t>Ley 253-2006</t>
  </si>
  <si>
    <t>Propiciar en los procesos de compras las condiciones y mecanismos que permitan a la industria local ofrecer sus productos y servicios de forma flexible, justa y participativa; obligatoriedad de adoptar contratos de selección múltiple</t>
  </si>
  <si>
    <t>20% de las compras y contrataciones</t>
  </si>
  <si>
    <t>15% de las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</si>
</sst>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64" fontId="0" fillId="0" borderId="0" xfId="0" applyNumberFormat="1"/>
    <xf numFmtId="9" fontId="0" fillId="0" borderId="0" xfId="1" applyFont="1"/>
    <xf numFmtId="164" fontId="0" fillId="0" borderId="0" xfId="0" applyNumberFormat="1" applyAlignment="1">
      <alignment horizontal="center"/>
    </xf>
    <xf numFmtId="165" fontId="0" fillId="0" borderId="0" xfId="0" applyNumberFormat="1"/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10CD5-125D-4BA2-BF6D-01A58F136A98}">
  <dimension ref="L5:O9"/>
  <sheetViews>
    <sheetView tabSelected="1" topLeftCell="G1" workbookViewId="0">
      <selection activeCell="M5" sqref="M5:O9"/>
    </sheetView>
  </sheetViews>
  <sheetFormatPr defaultColWidth="10.6640625" defaultRowHeight="14.25"/>
  <cols>
    <col min="13" max="13" width="14.06640625" bestFit="1" customWidth="1"/>
    <col min="14" max="14" width="22.46484375" customWidth="1"/>
    <col min="15" max="15" width="16.19921875" customWidth="1"/>
  </cols>
  <sheetData>
    <row r="5" spans="12:15" ht="15">
      <c r="M5" s="1" t="s">
        <v>20</v>
      </c>
      <c r="N5" s="1" t="s">
        <v>0</v>
      </c>
      <c r="O5" s="1" t="s">
        <v>1</v>
      </c>
    </row>
    <row r="6" spans="12:15" ht="135">
      <c r="M6" s="4" t="s">
        <v>2</v>
      </c>
      <c r="N6" s="5" t="s">
        <v>7</v>
      </c>
      <c r="O6" s="6" t="s">
        <v>26</v>
      </c>
    </row>
    <row r="7" spans="12:15" ht="75">
      <c r="L7" t="s">
        <v>5</v>
      </c>
      <c r="M7" s="4" t="s">
        <v>3</v>
      </c>
      <c r="N7" s="5" t="s">
        <v>21</v>
      </c>
      <c r="O7" s="7" t="s">
        <v>22</v>
      </c>
    </row>
    <row r="8" spans="12:15" ht="180" customHeight="1">
      <c r="M8" s="4" t="s">
        <v>23</v>
      </c>
      <c r="N8" s="12" t="s">
        <v>24</v>
      </c>
      <c r="O8" s="13"/>
    </row>
    <row r="9" spans="12:15" ht="90">
      <c r="M9" s="4" t="s">
        <v>4</v>
      </c>
      <c r="N9" s="5" t="s">
        <v>6</v>
      </c>
      <c r="O9" s="7" t="s">
        <v>25</v>
      </c>
    </row>
  </sheetData>
  <mergeCells count="1">
    <mergeCell ref="N8:O8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8ED3E-9B2B-4D3B-B007-6B3B2EB65E6E}">
  <dimension ref="N5:O10"/>
  <sheetViews>
    <sheetView workbookViewId="0">
      <selection activeCell="O11" sqref="O11"/>
    </sheetView>
  </sheetViews>
  <sheetFormatPr defaultColWidth="10.6640625" defaultRowHeight="14.25"/>
  <cols>
    <col min="13" max="13" width="10.6640625" customWidth="1"/>
    <col min="14" max="14" width="37.265625" customWidth="1"/>
    <col min="15" max="15" width="9" bestFit="1" customWidth="1"/>
  </cols>
  <sheetData>
    <row r="5" spans="14:15" ht="15">
      <c r="N5" s="1" t="s">
        <v>8</v>
      </c>
      <c r="O5" s="1" t="s">
        <v>9</v>
      </c>
    </row>
    <row r="6" spans="14:15" ht="15">
      <c r="N6" s="4" t="s">
        <v>10</v>
      </c>
      <c r="O6" s="3">
        <f>2900000000/1000000</f>
        <v>2900</v>
      </c>
    </row>
    <row r="7" spans="14:15" ht="15">
      <c r="N7" s="4" t="s">
        <v>11</v>
      </c>
      <c r="O7" s="3">
        <f>410000000/1000000</f>
        <v>410</v>
      </c>
    </row>
    <row r="8" spans="14:15" ht="15">
      <c r="N8" s="4" t="s">
        <v>12</v>
      </c>
      <c r="O8" s="3">
        <f>184000000/1000000</f>
        <v>184</v>
      </c>
    </row>
    <row r="9" spans="14:15" ht="15">
      <c r="N9" s="4" t="s">
        <v>13</v>
      </c>
      <c r="O9" s="3">
        <f>120000000/1000000</f>
        <v>120</v>
      </c>
    </row>
    <row r="10" spans="14:15" ht="15">
      <c r="N10" s="4" t="s">
        <v>14</v>
      </c>
      <c r="O10" s="3">
        <f>118000000/1000000</f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551DD-0C59-4C1A-8EC9-F4528E9EC773}">
  <dimension ref="N4:U22"/>
  <sheetViews>
    <sheetView topLeftCell="I1" workbookViewId="0">
      <selection activeCell="T7" sqref="T7"/>
    </sheetView>
  </sheetViews>
  <sheetFormatPr defaultColWidth="10.6640625" defaultRowHeight="14.25"/>
  <cols>
    <col min="15" max="15" width="17.265625" bestFit="1" customWidth="1"/>
    <col min="21" max="21" width="15.9296875" bestFit="1" customWidth="1"/>
  </cols>
  <sheetData>
    <row r="4" spans="14:17" ht="15">
      <c r="N4" s="1" t="s">
        <v>15</v>
      </c>
      <c r="O4" s="1" t="s">
        <v>16</v>
      </c>
      <c r="P4" s="1" t="s">
        <v>19</v>
      </c>
    </row>
    <row r="5" spans="14:17" ht="15">
      <c r="N5" s="2" t="s">
        <v>18</v>
      </c>
      <c r="O5" s="3">
        <f>157668289/1000000</f>
        <v>157.66828899999999</v>
      </c>
      <c r="P5" s="3">
        <f>683279310/1000000</f>
        <v>683.27931000000001</v>
      </c>
      <c r="Q5" s="9">
        <f>O5/P5</f>
        <v>0.2307523244044957</v>
      </c>
    </row>
    <row r="6" spans="14:17" ht="15">
      <c r="N6" s="2" t="s">
        <v>17</v>
      </c>
      <c r="O6" s="3">
        <f>12148467292/1000000</f>
        <v>12148.467291999999</v>
      </c>
      <c r="P6" s="3">
        <f>37698980028/1000000</f>
        <v>37698.980027999998</v>
      </c>
      <c r="Q6" s="9">
        <f>O6/P6</f>
        <v>0.32224923016423845</v>
      </c>
    </row>
    <row r="7" spans="14:17">
      <c r="O7" s="10">
        <f>SUM(O5:O6)</f>
        <v>12306.135580999999</v>
      </c>
      <c r="P7" s="10">
        <f>SUM(P5:P6)</f>
        <v>38382.259337999996</v>
      </c>
    </row>
    <row r="8" spans="14:17">
      <c r="O8" s="9"/>
    </row>
    <row r="9" spans="14:17">
      <c r="P9" s="11"/>
    </row>
    <row r="10" spans="14:17">
      <c r="P10" s="11"/>
    </row>
    <row r="18" spans="21:21">
      <c r="U18" s="11">
        <f>P7*0.05</f>
        <v>1919.1129668999999</v>
      </c>
    </row>
    <row r="19" spans="21:21">
      <c r="U19" s="8">
        <f>U18*1000000</f>
        <v>1919112966.8999999</v>
      </c>
    </row>
    <row r="20" spans="21:21">
      <c r="U20" s="8">
        <f>P7*1000000</f>
        <v>38382259338</v>
      </c>
    </row>
    <row r="22" spans="21:21">
      <c r="U22" s="9">
        <f>U19/U20</f>
        <v>4.9999999999999996E-2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ebb1191a2753f08c56e77d6b6c8427db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7fd6ac841294b3e427e2b5f0e76f635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Props1.xml><?xml version="1.0" encoding="utf-8"?>
<ds:datastoreItem xmlns:ds="http://schemas.openxmlformats.org/officeDocument/2006/customXml" ds:itemID="{9ED812E1-964C-45EE-A138-656C0CD529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8E3E78-B556-4AB9-90AA-797A735FA82D}"/>
</file>

<file path=customXml/itemProps3.xml><?xml version="1.0" encoding="utf-8"?>
<ds:datastoreItem xmlns:ds="http://schemas.openxmlformats.org/officeDocument/2006/customXml" ds:itemID="{362A9F8D-A349-439D-9172-23AFF21199F0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TABLA 1</vt:lpstr>
      <vt:lpstr>TABLA 2</vt:lpstr>
      <vt:lpstr>TABLA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Gabriela Colón Bernard</cp:lastModifiedBy>
  <dcterms:created xsi:type="dcterms:W3CDTF">2025-12-02T18:41:47Z</dcterms:created>
  <dcterms:modified xsi:type="dcterms:W3CDTF">2026-01-12T18:55:17Z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