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https://opalpr.sharepoint.com/sites/InformesAF2024/Shared Documents/👷‍♂️Informes Preliminares/PS 857/1. Datos/"/>
    </mc:Choice>
  </mc:AlternateContent>
  <xr:revisionPtr revIDLastSave="128" documentId="11_83E26E9DFB0FEC63A97A9F57E93BA98E20A1F52A" xr6:coauthVersionLast="47" xr6:coauthVersionMax="47" xr10:uidLastSave="{9C77FA34-6F06-49AB-9853-8AB1EC30E8F9}"/>
  <bookViews>
    <workbookView xWindow="-4005" yWindow="-21600" windowWidth="26010" windowHeight="20985" activeTab="2" xr2:uid="{00000000-000D-0000-FFFF-FFFF00000000}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3" l="1"/>
  <c r="E3" i="3"/>
  <c r="F3" i="3"/>
  <c r="G3" i="3"/>
  <c r="C3" i="3"/>
  <c r="G59" i="2"/>
  <c r="G67" i="2"/>
  <c r="N81" i="2"/>
  <c r="N80" i="2"/>
  <c r="N79" i="2"/>
  <c r="M81" i="2"/>
  <c r="M79" i="2"/>
  <c r="G66" i="2"/>
  <c r="G65" i="2"/>
  <c r="G72" i="2" s="1"/>
  <c r="G58" i="2"/>
  <c r="G57" i="2"/>
  <c r="G64" i="2" s="1"/>
  <c r="J64" i="2" s="1"/>
  <c r="J65" i="2" s="1"/>
  <c r="P9" i="1"/>
  <c r="O7" i="1"/>
  <c r="O5" i="1"/>
  <c r="G70" i="2" l="1"/>
  <c r="G62" i="2"/>
</calcChain>
</file>

<file path=xl/sharedStrings.xml><?xml version="1.0" encoding="utf-8"?>
<sst xmlns="http://schemas.openxmlformats.org/spreadsheetml/2006/main" count="233" uniqueCount="188">
  <si>
    <t>Reconciliation Clauses and Riders, according to Puerto Rico Energy Bureau Order (PREB) - cent by kilowatt hour (¢/kWh)</t>
  </si>
  <si>
    <t>.</t>
  </si>
  <si>
    <t>Period</t>
  </si>
  <si>
    <t>PREB Resolution and Order</t>
  </si>
  <si>
    <t>​FCA</t>
  </si>
  <si>
    <t>​PPCA</t>
  </si>
  <si>
    <t>​FOS</t>
  </si>
  <si>
    <t>​CILTA</t>
  </si>
  <si>
    <t xml:space="preserve">​SUBA (SUBA-HH + SUBA-NHH)  </t>
  </si>
  <si>
    <r>
      <t>​SUBA-HH</t>
    </r>
    <r>
      <rPr>
        <sz val="9"/>
        <color rgb="FF002060"/>
        <rFont val="Arial"/>
        <family val="2"/>
      </rPr>
      <t xml:space="preserve"> </t>
    </r>
  </si>
  <si>
    <t>​SUBA-NHH</t>
  </si>
  <si>
    <t xml:space="preserve">EE </t>
  </si>
  <si>
    <t>Pension Costs</t>
  </si>
  <si>
    <t>Provisional Rider</t>
  </si>
  <si>
    <r>
      <t xml:space="preserve">​TUP - </t>
    </r>
    <r>
      <rPr>
        <sz val="8"/>
        <color rgb="FF002060"/>
        <rFont val="Arial"/>
        <family val="2"/>
      </rPr>
      <t>Provisional Rate Reconciliation (Effective date  July 1</t>
    </r>
    <r>
      <rPr>
        <vertAlign val="superscript"/>
        <sz val="8"/>
        <color rgb="FF002060"/>
        <rFont val="Arial"/>
        <family val="2"/>
      </rPr>
      <t>st</t>
    </r>
    <r>
      <rPr>
        <sz val="8"/>
        <color rgb="FF002060"/>
        <rFont val="Arial"/>
        <family val="2"/>
      </rPr>
      <t xml:space="preserve">  2019 to June 30</t>
    </r>
    <r>
      <rPr>
        <vertAlign val="superscript"/>
        <sz val="8"/>
        <color rgb="FF002060"/>
        <rFont val="Arial"/>
        <family val="2"/>
      </rPr>
      <t>th</t>
    </r>
    <r>
      <rPr>
        <sz val="8"/>
        <color rgb="FF002060"/>
        <rFont val="Arial"/>
        <family val="2"/>
      </rPr>
      <t xml:space="preserve"> 2020)</t>
    </r>
  </si>
  <si>
    <t>April to June 2026</t>
  </si>
  <si>
    <t>hoy</t>
  </si>
  <si>
    <t>January to March 2026</t>
  </si>
  <si>
    <t>October to December 2025</t>
  </si>
  <si>
    <t>exposición de motivos</t>
  </si>
  <si>
    <t>September</t>
  </si>
  <si>
    <t>August &amp; September 2025</t>
  </si>
  <si>
    <t>April to June 2025</t>
  </si>
  <si>
    <t>January to March 2025</t>
  </si>
  <si>
    <t>October to December 2024</t>
  </si>
  <si>
    <t>July to September 2024</t>
  </si>
  <si>
    <t>April to June 2024</t>
  </si>
  <si>
    <t>January to March 2024</t>
  </si>
  <si>
    <t>October to December 2023</t>
  </si>
  <si>
    <t>August &amp; September 2023</t>
  </si>
  <si>
    <t>April to June 2023</t>
  </si>
  <si>
    <t>January to March 2023</t>
  </si>
  <si>
    <t>October to December 2022</t>
  </si>
  <si>
    <t>August &amp; September 2022</t>
  </si>
  <si>
    <t>July 2022</t>
  </si>
  <si>
    <t>April to June 2022</t>
  </si>
  <si>
    <t>January to March 2022</t>
  </si>
  <si>
    <t>October to December 2021</t>
  </si>
  <si>
    <t>July to September 2021</t>
  </si>
  <si>
    <t>April to June 2021</t>
  </si>
  <si>
    <t>​3/31/2021</t>
  </si>
  <si>
    <t>January to March 2021</t>
  </si>
  <si>
    <t>​12/31/2020</t>
  </si>
  <si>
    <t>October to December 2020</t>
  </si>
  <si>
    <t>​9/29/2020</t>
  </si>
  <si>
    <t>July to September 2020</t>
  </si>
  <si>
    <t>​6/28/2020</t>
  </si>
  <si>
    <t>0​.055340</t>
  </si>
  <si>
    <t>​5/30/2020</t>
  </si>
  <si>
    <t>​-0.7771</t>
  </si>
  <si>
    <t>April to June 2020</t>
  </si>
  <si>
    <t>​3/27/2020</t>
  </si>
  <si>
    <t>January to March 2020</t>
  </si>
  <si>
    <t>​12/27/2019</t>
  </si>
  <si>
    <t>​-0.777​1</t>
  </si>
  <si>
    <t>​October to December 2019*</t>
  </si>
  <si>
    <t>9/27/2019​</t>
  </si>
  <si>
    <t>-0.7771​</t>
  </si>
  <si>
    <t>​July to September 2019*</t>
  </si>
  <si>
    <t>6/28/2019​</t>
  </si>
  <si>
    <t>May and June 2019</t>
  </si>
  <si>
    <t>4/25/2019​</t>
  </si>
  <si>
    <r>
      <t>* The PREB ordered an adjustment to the FCA of -0.03020¢/kWh and 0.4034¢/kWh to the PCA, in the Resolution and Order from June 28</t>
    </r>
    <r>
      <rPr>
        <vertAlign val="superscript"/>
        <sz val="9"/>
        <color theme="1"/>
        <rFont val="Arial"/>
        <family val="2"/>
      </rPr>
      <t>th</t>
    </r>
    <r>
      <rPr>
        <sz val="9"/>
        <color theme="1"/>
        <rFont val="Arial"/>
        <family val="2"/>
      </rPr>
      <t xml:space="preserve"> 2019. </t>
    </r>
  </si>
  <si>
    <t>Parameters for the Reconciliation Clauses</t>
  </si>
  <si>
    <t>FCA &amp; PPCA</t>
  </si>
  <si>
    <t>Total ​Fuel Cost ($)</t>
  </si>
  <si>
    <t>Quaterly Prior Period​ Reconciliation FCA ($) </t>
  </si>
  <si>
    <t>Purchased Power Total ​Cost($)</t>
  </si>
  <si>
    <t>Quaterly Prior Period​ Reconciliation PPCA ($) </t>
  </si>
  <si>
    <t>Quaterly Applicable Retail Sales (kWh) </t>
  </si>
  <si>
    <t>-</t>
  </si>
  <si>
    <t>August to September 2023</t>
  </si>
  <si>
    <t>June to July 2023</t>
  </si>
  <si>
    <t>January to March &amp; April to May 2023</t>
  </si>
  <si>
    <t>August to September 2022</t>
  </si>
  <si>
    <t>July to September 2022</t>
  </si>
  <si>
    <t>CILT and Subsidies</t>
  </si>
  <si>
    <t>CILT Cost ($)</t>
  </si>
  <si>
    <t>​Prior Period Reconciliation Subsidies-CILTA (Annual) ($)</t>
  </si>
  <si>
    <t>SUBA-HH Cost ($)</t>
  </si>
  <si>
    <t>​Prior Period Reconciliation Subsidies-HH (Annual) ($)</t>
  </si>
  <si>
    <t>​Suba-NHH Cost($)</t>
  </si>
  <si>
    <t>​Prior Period Reconciliation Subsidies-NHH (Annual) ($)</t>
  </si>
  <si>
    <t>EE Rider Cost ($)</t>
  </si>
  <si>
    <t>Prior Period Reconciliation EE Rider (Annual) ($)</t>
  </si>
  <si>
    <t>Annual Applicable Retail Sales (kWh) </t>
  </si>
  <si>
    <t>July 2025 to June 2026</t>
  </si>
  <si>
    <t xml:space="preserve">July 2024 to June 2025 </t>
  </si>
  <si>
    <t>July 2023 to June 2024</t>
  </si>
  <si>
    <t>July 2022 to June  2023</t>
  </si>
  <si>
    <t>July 2021 to June  2022</t>
  </si>
  <si>
    <t>July 2020 to June 2021</t>
  </si>
  <si>
    <t>July 2019 to June 2020</t>
  </si>
  <si>
    <t>energia_data$Mes</t>
  </si>
  <si>
    <t>Consumo total (mkWh)</t>
  </si>
  <si>
    <t>Clientes Activos-Todas las clases</t>
  </si>
  <si>
    <t>Costo Promedio ¢kWh-Todas las clases</t>
  </si>
  <si>
    <t>enero-20</t>
  </si>
  <si>
    <t>febrero-20</t>
  </si>
  <si>
    <t>marzo-20</t>
  </si>
  <si>
    <t>abril-20</t>
  </si>
  <si>
    <t>mayo-20</t>
  </si>
  <si>
    <t>junio-20</t>
  </si>
  <si>
    <t>julio-20</t>
  </si>
  <si>
    <t>agosto-20</t>
  </si>
  <si>
    <t>septiembre-20</t>
  </si>
  <si>
    <t>octubre-20</t>
  </si>
  <si>
    <t>noviembre-20</t>
  </si>
  <si>
    <t>diciembre-20</t>
  </si>
  <si>
    <t>enero-21</t>
  </si>
  <si>
    <t>febrero-21</t>
  </si>
  <si>
    <t>marzo-21</t>
  </si>
  <si>
    <t>abril-21</t>
  </si>
  <si>
    <t>mayo-21</t>
  </si>
  <si>
    <t>junio-21</t>
  </si>
  <si>
    <t>julio-21</t>
  </si>
  <si>
    <t>agosto-21</t>
  </si>
  <si>
    <t>septiembre-21</t>
  </si>
  <si>
    <t>octubre-21</t>
  </si>
  <si>
    <t>noviembre-21</t>
  </si>
  <si>
    <t>diciembre-21</t>
  </si>
  <si>
    <t>enero-22</t>
  </si>
  <si>
    <t>febrero-22</t>
  </si>
  <si>
    <t>marzo-22</t>
  </si>
  <si>
    <t>abril-22</t>
  </si>
  <si>
    <t>mayo-22</t>
  </si>
  <si>
    <t>junio-22</t>
  </si>
  <si>
    <t>julio-22</t>
  </si>
  <si>
    <t>agosto-22</t>
  </si>
  <si>
    <t>septiembre-22</t>
  </si>
  <si>
    <t>octubre-22</t>
  </si>
  <si>
    <t>noviembre-22</t>
  </si>
  <si>
    <t>diciembre-22</t>
  </si>
  <si>
    <t>enero-23</t>
  </si>
  <si>
    <t>febrero-23</t>
  </si>
  <si>
    <t>marzo-23</t>
  </si>
  <si>
    <t>abril-23</t>
  </si>
  <si>
    <t>mayo-23</t>
  </si>
  <si>
    <t>junio-23</t>
  </si>
  <si>
    <t>julio-23</t>
  </si>
  <si>
    <t>agosto-23</t>
  </si>
  <si>
    <t>septiembre-23</t>
  </si>
  <si>
    <t>octubre-23</t>
  </si>
  <si>
    <t>noviembre-23</t>
  </si>
  <si>
    <t>diciembre-23</t>
  </si>
  <si>
    <t>enero-24</t>
  </si>
  <si>
    <t>febrero-24</t>
  </si>
  <si>
    <t>marzo-24</t>
  </si>
  <si>
    <t>abril-24</t>
  </si>
  <si>
    <t>mayo-24</t>
  </si>
  <si>
    <t>junio-24</t>
  </si>
  <si>
    <t>julio-24</t>
  </si>
  <si>
    <t>agosto-24</t>
  </si>
  <si>
    <t>EEC (AF 2025)</t>
  </si>
  <si>
    <t>septiembre-24</t>
  </si>
  <si>
    <t>Applicable Retail Sales (kWh) AF 2025</t>
  </si>
  <si>
    <t>octubre-24</t>
  </si>
  <si>
    <t>Promedio de clientes (AF 2025)</t>
  </si>
  <si>
    <t>noviembre-24</t>
  </si>
  <si>
    <t>diciembre-24</t>
  </si>
  <si>
    <t>enero-25</t>
  </si>
  <si>
    <t>Pago promedio por cliente</t>
  </si>
  <si>
    <t>febrero-25</t>
  </si>
  <si>
    <t>marzo-25</t>
  </si>
  <si>
    <t>Recaudos Totales para Programa</t>
  </si>
  <si>
    <t>Créditos por desembolsar</t>
  </si>
  <si>
    <t>abril-25</t>
  </si>
  <si>
    <t>EEC (AF 2026)</t>
  </si>
  <si>
    <t>Por cliente</t>
  </si>
  <si>
    <t>mayo-25</t>
  </si>
  <si>
    <t>Applicable Retail Sales (AF 2026)</t>
  </si>
  <si>
    <t>junio-25</t>
  </si>
  <si>
    <t>Promedio de Clientes (AF2026)</t>
  </si>
  <si>
    <t>julio-25</t>
  </si>
  <si>
    <t>agosto-25</t>
  </si>
  <si>
    <t>septiembre-25</t>
  </si>
  <si>
    <t>Pago Promedio por Cliente</t>
  </si>
  <si>
    <t>octubre-25</t>
  </si>
  <si>
    <t>noviembre-25</t>
  </si>
  <si>
    <t xml:space="preserve">Recaudos Totales para Programa </t>
  </si>
  <si>
    <t>diciembre-25</t>
  </si>
  <si>
    <t>enero-26</t>
  </si>
  <si>
    <t>febrero-26</t>
  </si>
  <si>
    <t>Año Fiscal</t>
  </si>
  <si>
    <t>Costo de Programa de Eficiencia Energética</t>
  </si>
  <si>
    <t>EEC/kWh</t>
  </si>
  <si>
    <t>Consumo Energético Aplicable (kWh)</t>
  </si>
  <si>
    <t>Efecto Fiscal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</si>
</sst>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6" formatCode="&quot;$&quot;#,##0;[Red]\-&quot;$&quot;#,##0"/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mmmm\ yyyy"/>
    <numFmt numFmtId="165" formatCode="&quot;$&quot;#,##0.000000_);[Red]\(&quot;$&quot;#,##0.000000\)"/>
    <numFmt numFmtId="166" formatCode="0.0000"/>
    <numFmt numFmtId="167" formatCode="&quot;$&quot;#,##0.00_);[Red]\(&quot;$&quot;#,##0.00\)"/>
    <numFmt numFmtId="168" formatCode="_(* #,##0.00_);_(* \(#,##0.00\);_(* &quot;-&quot;??_);_(@_)"/>
    <numFmt numFmtId="169" formatCode="#,##0.0000000_);\(#,##0.0000000\)"/>
    <numFmt numFmtId="170" formatCode="_(&quot;$&quot;* #,##0.00_);_(&quot;$&quot;* \(#,##0.00\);_(&quot;$&quot;* &quot;-&quot;??_);_(@_)"/>
    <numFmt numFmtId="171" formatCode="0.000000"/>
    <numFmt numFmtId="172" formatCode="0.0000000000"/>
    <numFmt numFmtId="173" formatCode="&quot;$&quot;#,##0.000000;[Red]\-&quot;$&quot;#,##0.000000"/>
    <numFmt numFmtId="174" formatCode="_-&quot;$&quot;* #,##0_-;\-&quot;$&quot;* #,##0_-;_-&quot;$&quot;* &quot;-&quot;??_-;_-@_-"/>
    <numFmt numFmtId="175" formatCode="_-&quot;$&quot;* #,##0.000000_-;\-&quot;$&quot;* #,##0.000000_-;_-&quot;$&quot;* &quot;-&quot;??_-;_-@_-"/>
    <numFmt numFmtId="176" formatCode="_-* #,##0_-;\-* #,##0_-;_-* &quot;-&quot;??_-;_-@_-"/>
    <numFmt numFmtId="192" formatCode="&quot;$&quot;#,##0.0000000000000;[Red]\-&quot;$&quot;#,##0.0000000000000"/>
    <numFmt numFmtId="196" formatCode="_-&quot;$&quot;* #,##0.0_-;\-&quot;$&quot;* #,##0.0_-;_-&quot;$&quot;* &quot;-&quot;??_-;_-@_-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4"/>
      <color theme="1"/>
      <name val="Arial"/>
      <family val="2"/>
    </font>
    <font>
      <sz val="12"/>
      <color rgb="FF002060"/>
      <name val="Arial"/>
      <family val="2"/>
    </font>
    <font>
      <sz val="9"/>
      <color rgb="FF002060"/>
      <name val="Arial"/>
      <family val="2"/>
    </font>
    <font>
      <sz val="8"/>
      <color rgb="FF002060"/>
      <name val="Arial"/>
      <family val="2"/>
    </font>
    <font>
      <vertAlign val="superscript"/>
      <sz val="8"/>
      <color rgb="FF002060"/>
      <name val="Arial"/>
      <family val="2"/>
    </font>
    <font>
      <sz val="12"/>
      <color rgb="FF000000"/>
      <name val="Arial"/>
      <family val="2"/>
    </font>
    <font>
      <sz val="12"/>
      <name val="Arial"/>
      <family val="2"/>
    </font>
    <font>
      <sz val="9"/>
      <color theme="1"/>
      <name val="Arial"/>
      <family val="2"/>
    </font>
    <font>
      <vertAlign val="superscript"/>
      <sz val="9"/>
      <color theme="1"/>
      <name val="Arial"/>
      <family val="2"/>
    </font>
    <font>
      <b/>
      <sz val="12"/>
      <color theme="4" tint="-0.249977111117893"/>
      <name val="Arial"/>
      <family val="2"/>
    </font>
    <font>
      <sz val="11"/>
      <color theme="1"/>
      <name val="Arial"/>
      <family val="2"/>
    </font>
    <font>
      <b/>
      <sz val="18"/>
      <color theme="1"/>
      <name val="Arial"/>
      <family val="2"/>
    </font>
    <font>
      <i/>
      <sz val="12"/>
      <color theme="1"/>
      <name val="Arial"/>
      <family val="2"/>
    </font>
    <font>
      <i/>
      <sz val="16"/>
      <color theme="1"/>
      <name val="Arial"/>
      <family val="2"/>
    </font>
    <font>
      <sz val="12"/>
      <color theme="1"/>
      <name val="Myriad pro condensed"/>
    </font>
    <font>
      <b/>
      <sz val="12"/>
      <color theme="0"/>
      <name val="Myriad pro condensed"/>
    </font>
  </fonts>
  <fills count="8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194A65"/>
        <bgColor indexed="64"/>
      </patternFill>
    </fill>
  </fills>
  <borders count="2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70" fontId="1" fillId="0" borderId="0" applyFont="0" applyFill="0" applyBorder="0" applyAlignment="0" applyProtection="0"/>
  </cellStyleXfs>
  <cellXfs count="125">
    <xf numFmtId="0" fontId="0" fillId="0" borderId="0" xfId="0"/>
    <xf numFmtId="0" fontId="4" fillId="0" borderId="0" xfId="3" applyFont="1"/>
    <xf numFmtId="0" fontId="3" fillId="0" borderId="0" xfId="3"/>
    <xf numFmtId="0" fontId="3" fillId="0" borderId="0" xfId="3" applyAlignment="1">
      <alignment horizontal="center"/>
    </xf>
    <xf numFmtId="0" fontId="5" fillId="2" borderId="1" xfId="3" applyFont="1" applyFill="1" applyBorder="1" applyAlignment="1">
      <alignment horizontal="center" vertical="center" wrapText="1"/>
    </xf>
    <xf numFmtId="0" fontId="5" fillId="2" borderId="2" xfId="3" applyFont="1" applyFill="1" applyBorder="1" applyAlignment="1">
      <alignment horizontal="center" vertical="center" wrapText="1"/>
    </xf>
    <xf numFmtId="0" fontId="5" fillId="2" borderId="3" xfId="3" applyFont="1" applyFill="1" applyBorder="1" applyAlignment="1">
      <alignment horizontal="center" vertical="center" wrapText="1"/>
    </xf>
    <xf numFmtId="164" fontId="3" fillId="0" borderId="4" xfId="3" applyNumberFormat="1" applyBorder="1" applyAlignment="1">
      <alignment horizontal="left"/>
    </xf>
    <xf numFmtId="14" fontId="9" fillId="0" borderId="4" xfId="3" applyNumberFormat="1" applyFont="1" applyBorder="1" applyAlignment="1">
      <alignment wrapText="1"/>
    </xf>
    <xf numFmtId="165" fontId="3" fillId="3" borderId="5" xfId="3" applyNumberFormat="1" applyFill="1" applyBorder="1" applyAlignment="1">
      <alignment horizontal="right"/>
    </xf>
    <xf numFmtId="165" fontId="3" fillId="0" borderId="5" xfId="3" applyNumberFormat="1" applyBorder="1" applyAlignment="1">
      <alignment horizontal="right"/>
    </xf>
    <xf numFmtId="166" fontId="3" fillId="0" borderId="5" xfId="3" applyNumberFormat="1" applyBorder="1" applyAlignment="1">
      <alignment horizontal="right"/>
    </xf>
    <xf numFmtId="167" fontId="3" fillId="0" borderId="0" xfId="3" applyNumberFormat="1"/>
    <xf numFmtId="0" fontId="10" fillId="4" borderId="4" xfId="3" applyFont="1" applyFill="1" applyBorder="1" applyAlignment="1">
      <alignment horizontal="left" vertical="center" wrapText="1"/>
    </xf>
    <xf numFmtId="165" fontId="3" fillId="5" borderId="5" xfId="3" applyNumberFormat="1" applyFill="1" applyBorder="1" applyAlignment="1">
      <alignment horizontal="right"/>
    </xf>
    <xf numFmtId="43" fontId="3" fillId="0" borderId="0" xfId="1" applyFont="1"/>
    <xf numFmtId="14" fontId="3" fillId="0" borderId="5" xfId="3" applyNumberFormat="1" applyBorder="1" applyAlignment="1">
      <alignment horizontal="right" vertical="top" wrapText="1"/>
    </xf>
    <xf numFmtId="165" fontId="3" fillId="0" borderId="6" xfId="3" applyNumberFormat="1" applyBorder="1" applyAlignment="1">
      <alignment horizontal="right"/>
    </xf>
    <xf numFmtId="166" fontId="3" fillId="0" borderId="4" xfId="3" applyNumberFormat="1" applyBorder="1" applyAlignment="1">
      <alignment horizontal="right"/>
    </xf>
    <xf numFmtId="0" fontId="3" fillId="4" borderId="0" xfId="3" applyFill="1"/>
    <xf numFmtId="0" fontId="3" fillId="0" borderId="4" xfId="3" applyBorder="1"/>
    <xf numFmtId="0" fontId="3" fillId="0" borderId="5" xfId="3" applyBorder="1" applyAlignment="1">
      <alignment horizontal="right"/>
    </xf>
    <xf numFmtId="14" fontId="3" fillId="4" borderId="5" xfId="3" applyNumberFormat="1" applyFill="1" applyBorder="1" applyAlignment="1">
      <alignment horizontal="right" vertical="top" wrapText="1"/>
    </xf>
    <xf numFmtId="166" fontId="3" fillId="4" borderId="5" xfId="3" applyNumberFormat="1" applyFill="1" applyBorder="1" applyAlignment="1">
      <alignment horizontal="right"/>
    </xf>
    <xf numFmtId="17" fontId="3" fillId="0" borderId="4" xfId="3" quotePrefix="1" applyNumberFormat="1" applyBorder="1"/>
    <xf numFmtId="0" fontId="3" fillId="0" borderId="5" xfId="3" applyBorder="1" applyAlignment="1">
      <alignment horizontal="right" vertical="top" wrapText="1"/>
    </xf>
    <xf numFmtId="0" fontId="3" fillId="0" borderId="7" xfId="3" applyBorder="1"/>
    <xf numFmtId="0" fontId="3" fillId="0" borderId="8" xfId="3" applyBorder="1" applyAlignment="1">
      <alignment horizontal="right" vertical="top" wrapText="1"/>
    </xf>
    <xf numFmtId="165" fontId="3" fillId="0" borderId="8" xfId="3" applyNumberFormat="1" applyBorder="1" applyAlignment="1">
      <alignment horizontal="right"/>
    </xf>
    <xf numFmtId="0" fontId="3" fillId="0" borderId="8" xfId="3" applyBorder="1" applyAlignment="1">
      <alignment horizontal="right"/>
    </xf>
    <xf numFmtId="166" fontId="3" fillId="0" borderId="8" xfId="3" applyNumberFormat="1" applyBorder="1" applyAlignment="1">
      <alignment horizontal="right"/>
    </xf>
    <xf numFmtId="0" fontId="11" fillId="0" borderId="0" xfId="3" applyFont="1"/>
    <xf numFmtId="166" fontId="3" fillId="0" borderId="0" xfId="3" applyNumberFormat="1"/>
    <xf numFmtId="0" fontId="13" fillId="0" borderId="0" xfId="3" applyFont="1"/>
    <xf numFmtId="0" fontId="10" fillId="4" borderId="9" xfId="3" applyFont="1" applyFill="1" applyBorder="1" applyAlignment="1">
      <alignment horizontal="left" vertical="center" wrapText="1"/>
    </xf>
    <xf numFmtId="4" fontId="9" fillId="0" borderId="10" xfId="3" applyNumberFormat="1" applyFont="1" applyBorder="1" applyAlignment="1">
      <alignment horizontal="right" wrapText="1"/>
    </xf>
    <xf numFmtId="39" fontId="14" fillId="0" borderId="11" xfId="4" applyNumberFormat="1" applyFont="1" applyFill="1" applyBorder="1" applyAlignment="1">
      <alignment horizontal="right"/>
    </xf>
    <xf numFmtId="4" fontId="9" fillId="0" borderId="10" xfId="3" applyNumberFormat="1" applyFont="1" applyBorder="1" applyAlignment="1">
      <alignment wrapText="1"/>
    </xf>
    <xf numFmtId="39" fontId="14" fillId="0" borderId="11" xfId="5" applyNumberFormat="1" applyFont="1" applyFill="1" applyBorder="1" applyAlignment="1">
      <alignment horizontal="right"/>
    </xf>
    <xf numFmtId="3" fontId="9" fillId="0" borderId="12" xfId="3" applyNumberFormat="1" applyFont="1" applyBorder="1" applyAlignment="1">
      <alignment wrapText="1"/>
    </xf>
    <xf numFmtId="164" fontId="3" fillId="0" borderId="13" xfId="3" applyNumberFormat="1" applyBorder="1" applyAlignment="1">
      <alignment horizontal="left"/>
    </xf>
    <xf numFmtId="4" fontId="9" fillId="0" borderId="4" xfId="3" applyNumberFormat="1" applyFont="1" applyBorder="1" applyAlignment="1">
      <alignment horizontal="right" wrapText="1"/>
    </xf>
    <xf numFmtId="39" fontId="14" fillId="0" borderId="5" xfId="4" applyNumberFormat="1" applyFont="1" applyFill="1" applyBorder="1" applyAlignment="1">
      <alignment horizontal="right"/>
    </xf>
    <xf numFmtId="4" fontId="9" fillId="0" borderId="4" xfId="3" applyNumberFormat="1" applyFont="1" applyBorder="1" applyAlignment="1">
      <alignment wrapText="1"/>
    </xf>
    <xf numFmtId="39" fontId="14" fillId="0" borderId="5" xfId="5" applyNumberFormat="1" applyFont="1" applyFill="1" applyBorder="1" applyAlignment="1">
      <alignment horizontal="right"/>
    </xf>
    <xf numFmtId="3" fontId="9" fillId="0" borderId="14" xfId="3" applyNumberFormat="1" applyFont="1" applyBorder="1" applyAlignment="1">
      <alignment wrapText="1"/>
    </xf>
    <xf numFmtId="0" fontId="10" fillId="4" borderId="13" xfId="3" applyFont="1" applyFill="1" applyBorder="1" applyAlignment="1">
      <alignment horizontal="left" vertical="center" wrapText="1"/>
    </xf>
    <xf numFmtId="4" fontId="9" fillId="0" borderId="4" xfId="3" applyNumberFormat="1" applyFont="1" applyBorder="1" applyAlignment="1">
      <alignment horizontal="center" wrapText="1"/>
    </xf>
    <xf numFmtId="39" fontId="14" fillId="0" borderId="5" xfId="4" applyNumberFormat="1" applyFont="1" applyFill="1" applyBorder="1" applyAlignment="1">
      <alignment horizontal="center"/>
    </xf>
    <xf numFmtId="39" fontId="14" fillId="0" borderId="5" xfId="5" applyNumberFormat="1" applyFont="1" applyFill="1" applyBorder="1" applyAlignment="1">
      <alignment horizontal="center"/>
    </xf>
    <xf numFmtId="3" fontId="9" fillId="0" borderId="14" xfId="3" applyNumberFormat="1" applyFont="1" applyBorder="1" applyAlignment="1">
      <alignment horizontal="center" wrapText="1"/>
    </xf>
    <xf numFmtId="0" fontId="3" fillId="0" borderId="13" xfId="3" applyBorder="1"/>
    <xf numFmtId="4" fontId="9" fillId="0" borderId="4" xfId="3" applyNumberFormat="1" applyFont="1" applyBorder="1"/>
    <xf numFmtId="39" fontId="14" fillId="0" borderId="5" xfId="4" applyNumberFormat="1" applyFont="1" applyBorder="1" applyAlignment="1">
      <alignment horizontal="right"/>
    </xf>
    <xf numFmtId="39" fontId="14" fillId="0" borderId="5" xfId="4" applyNumberFormat="1" applyFont="1" applyFill="1" applyBorder="1" applyAlignment="1">
      <alignment horizontal="right" wrapText="1"/>
    </xf>
    <xf numFmtId="39" fontId="14" fillId="4" borderId="5" xfId="4" applyNumberFormat="1" applyFont="1" applyFill="1" applyBorder="1" applyAlignment="1">
      <alignment horizontal="right" wrapText="1"/>
    </xf>
    <xf numFmtId="39" fontId="14" fillId="4" borderId="5" xfId="4" applyNumberFormat="1" applyFont="1" applyFill="1" applyBorder="1" applyAlignment="1">
      <alignment horizontal="right"/>
    </xf>
    <xf numFmtId="39" fontId="3" fillId="0" borderId="0" xfId="3" applyNumberFormat="1"/>
    <xf numFmtId="39" fontId="14" fillId="0" borderId="5" xfId="4" applyNumberFormat="1" applyFont="1" applyBorder="1" applyAlignment="1">
      <alignment horizontal="right" wrapText="1"/>
    </xf>
    <xf numFmtId="169" fontId="3" fillId="0" borderId="0" xfId="3" applyNumberFormat="1"/>
    <xf numFmtId="170" fontId="14" fillId="0" borderId="0" xfId="6" applyFont="1" applyFill="1"/>
    <xf numFmtId="39" fontId="14" fillId="0" borderId="5" xfId="4" applyNumberFormat="1" applyFont="1" applyBorder="1" applyAlignment="1">
      <alignment horizontal="center" wrapText="1"/>
    </xf>
    <xf numFmtId="39" fontId="14" fillId="0" borderId="5" xfId="4" applyNumberFormat="1" applyFont="1" applyBorder="1" applyAlignment="1">
      <alignment horizontal="center"/>
    </xf>
    <xf numFmtId="171" fontId="3" fillId="0" borderId="0" xfId="3" applyNumberFormat="1"/>
    <xf numFmtId="0" fontId="3" fillId="0" borderId="15" xfId="3" applyBorder="1"/>
    <xf numFmtId="39" fontId="14" fillId="0" borderId="8" xfId="4" applyNumberFormat="1" applyFont="1" applyBorder="1" applyAlignment="1">
      <alignment horizontal="right" wrapText="1"/>
    </xf>
    <xf numFmtId="39" fontId="14" fillId="0" borderId="8" xfId="4" applyNumberFormat="1" applyFont="1" applyBorder="1" applyAlignment="1">
      <alignment horizontal="right"/>
    </xf>
    <xf numFmtId="3" fontId="9" fillId="0" borderId="16" xfId="3" applyNumberFormat="1" applyFont="1" applyBorder="1" applyAlignment="1">
      <alignment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17" xfId="3" applyFont="1" applyFill="1" applyBorder="1" applyAlignment="1">
      <alignment horizontal="center" vertical="center" wrapText="1"/>
    </xf>
    <xf numFmtId="0" fontId="10" fillId="4" borderId="0" xfId="3" applyFont="1" applyFill="1" applyAlignment="1">
      <alignment horizontal="left" vertical="center" wrapText="1"/>
    </xf>
    <xf numFmtId="39" fontId="14" fillId="0" borderId="9" xfId="4" applyNumberFormat="1" applyFont="1" applyFill="1" applyBorder="1" applyAlignment="1">
      <alignment horizontal="right" wrapText="1"/>
    </xf>
    <xf numFmtId="39" fontId="14" fillId="0" borderId="11" xfId="4" applyNumberFormat="1" applyFont="1" applyBorder="1" applyAlignment="1">
      <alignment horizontal="right" wrapText="1"/>
    </xf>
    <xf numFmtId="39" fontId="14" fillId="0" borderId="11" xfId="4" applyNumberFormat="1" applyFont="1" applyFill="1" applyBorder="1" applyAlignment="1">
      <alignment horizontal="right" wrapText="1"/>
    </xf>
    <xf numFmtId="168" fontId="14" fillId="0" borderId="18" xfId="4" applyFont="1" applyFill="1" applyBorder="1" applyAlignment="1">
      <alignment horizontal="right" wrapText="1"/>
    </xf>
    <xf numFmtId="0" fontId="10" fillId="4" borderId="0" xfId="3" applyFont="1" applyFill="1"/>
    <xf numFmtId="39" fontId="14" fillId="0" borderId="13" xfId="4" applyNumberFormat="1" applyFont="1" applyFill="1" applyBorder="1" applyAlignment="1">
      <alignment horizontal="right" wrapText="1"/>
    </xf>
    <xf numFmtId="168" fontId="14" fillId="0" borderId="19" xfId="4" applyFont="1" applyFill="1" applyBorder="1" applyAlignment="1">
      <alignment horizontal="right" wrapText="1"/>
    </xf>
    <xf numFmtId="168" fontId="14" fillId="0" borderId="19" xfId="4" applyFont="1" applyFill="1" applyBorder="1" applyAlignment="1">
      <alignment horizontal="center" wrapText="1"/>
    </xf>
    <xf numFmtId="39" fontId="14" fillId="0" borderId="13" xfId="4" applyNumberFormat="1" applyFont="1" applyBorder="1" applyAlignment="1">
      <alignment horizontal="right" wrapText="1"/>
    </xf>
    <xf numFmtId="168" fontId="14" fillId="0" borderId="19" xfId="4" applyFont="1" applyBorder="1" applyAlignment="1">
      <alignment horizontal="right" wrapText="1"/>
    </xf>
    <xf numFmtId="0" fontId="3" fillId="0" borderId="20" xfId="3" applyBorder="1"/>
    <xf numFmtId="39" fontId="14" fillId="0" borderId="15" xfId="4" applyNumberFormat="1" applyFont="1" applyBorder="1" applyAlignment="1">
      <alignment horizontal="right" wrapText="1"/>
    </xf>
    <xf numFmtId="168" fontId="14" fillId="0" borderId="21" xfId="4" applyFont="1" applyBorder="1" applyAlignment="1">
      <alignment horizontal="right" wrapText="1"/>
    </xf>
    <xf numFmtId="172" fontId="3" fillId="0" borderId="0" xfId="3" applyNumberFormat="1"/>
    <xf numFmtId="166" fontId="3" fillId="0" borderId="0" xfId="3" applyNumberFormat="1" applyAlignment="1">
      <alignment horizontal="right"/>
    </xf>
    <xf numFmtId="0" fontId="15" fillId="0" borderId="0" xfId="3" applyFont="1"/>
    <xf numFmtId="0" fontId="16" fillId="0" borderId="0" xfId="3" applyFont="1" applyAlignment="1">
      <alignment vertical="center"/>
    </xf>
    <xf numFmtId="0" fontId="3" fillId="0" borderId="0" xfId="3" applyAlignment="1">
      <alignment horizontal="left" indent="23"/>
    </xf>
    <xf numFmtId="0" fontId="17" fillId="0" borderId="0" xfId="3" applyFont="1"/>
    <xf numFmtId="0" fontId="3" fillId="0" borderId="0" xfId="3" applyAlignment="1">
      <alignment horizontal="left" indent="32"/>
    </xf>
    <xf numFmtId="0" fontId="16" fillId="0" borderId="0" xfId="3" applyFont="1"/>
    <xf numFmtId="0" fontId="3" fillId="0" borderId="0" xfId="3" applyAlignment="1">
      <alignment horizontal="left" indent="35"/>
    </xf>
    <xf numFmtId="0" fontId="3" fillId="0" borderId="0" xfId="3" applyAlignment="1">
      <alignment horizontal="left" indent="27"/>
    </xf>
    <xf numFmtId="0" fontId="3" fillId="0" borderId="0" xfId="3" applyAlignment="1">
      <alignment horizontal="left" indent="30"/>
    </xf>
    <xf numFmtId="0" fontId="2" fillId="0" borderId="22" xfId="0" applyFont="1" applyBorder="1"/>
    <xf numFmtId="0" fontId="2" fillId="0" borderId="23" xfId="0" applyFont="1" applyBorder="1"/>
    <xf numFmtId="0" fontId="2" fillId="0" borderId="24" xfId="0" applyFont="1" applyBorder="1"/>
    <xf numFmtId="0" fontId="2" fillId="0" borderId="0" xfId="0" applyFont="1"/>
    <xf numFmtId="0" fontId="0" fillId="3" borderId="0" xfId="0" applyFill="1"/>
    <xf numFmtId="173" fontId="0" fillId="3" borderId="0" xfId="0" applyNumberFormat="1" applyFill="1"/>
    <xf numFmtId="3" fontId="0" fillId="3" borderId="0" xfId="0" applyNumberFormat="1" applyFill="1"/>
    <xf numFmtId="8" fontId="0" fillId="3" borderId="0" xfId="0" applyNumberFormat="1" applyFill="1"/>
    <xf numFmtId="8" fontId="0" fillId="0" borderId="0" xfId="0" applyNumberFormat="1"/>
    <xf numFmtId="6" fontId="0" fillId="3" borderId="0" xfId="0" applyNumberFormat="1" applyFill="1"/>
    <xf numFmtId="0" fontId="0" fillId="6" borderId="0" xfId="0" applyFill="1"/>
    <xf numFmtId="175" fontId="0" fillId="6" borderId="0" xfId="2" applyNumberFormat="1" applyFont="1" applyFill="1"/>
    <xf numFmtId="43" fontId="0" fillId="6" borderId="0" xfId="1" applyFont="1" applyFill="1"/>
    <xf numFmtId="176" fontId="0" fillId="6" borderId="0" xfId="1" applyNumberFormat="1" applyFont="1" applyFill="1"/>
    <xf numFmtId="44" fontId="0" fillId="6" borderId="0" xfId="2" applyFont="1" applyFill="1"/>
    <xf numFmtId="174" fontId="0" fillId="6" borderId="0" xfId="2" applyNumberFormat="1" applyFont="1" applyFill="1"/>
    <xf numFmtId="0" fontId="0" fillId="5" borderId="25" xfId="0" applyFill="1" applyBorder="1"/>
    <xf numFmtId="174" fontId="0" fillId="5" borderId="25" xfId="2" applyNumberFormat="1" applyFont="1" applyFill="1" applyBorder="1"/>
    <xf numFmtId="0" fontId="0" fillId="5" borderId="25" xfId="0" applyFill="1" applyBorder="1" applyAlignment="1">
      <alignment horizontal="right"/>
    </xf>
    <xf numFmtId="44" fontId="0" fillId="5" borderId="25" xfId="2" applyFont="1" applyFill="1" applyBorder="1"/>
    <xf numFmtId="0" fontId="18" fillId="0" borderId="25" xfId="0" applyFont="1" applyBorder="1" applyAlignment="1">
      <alignment horizontal="center" vertical="center" wrapText="1"/>
    </xf>
    <xf numFmtId="173" fontId="18" fillId="0" borderId="25" xfId="0" applyNumberFormat="1" applyFont="1" applyBorder="1" applyAlignment="1">
      <alignment horizontal="center" vertical="center" wrapText="1"/>
    </xf>
    <xf numFmtId="3" fontId="18" fillId="0" borderId="25" xfId="0" applyNumberFormat="1" applyFont="1" applyBorder="1" applyAlignment="1">
      <alignment horizontal="center" vertical="center" wrapText="1"/>
    </xf>
    <xf numFmtId="6" fontId="18" fillId="0" borderId="25" xfId="0" applyNumberFormat="1" applyFont="1" applyBorder="1" applyAlignment="1">
      <alignment horizontal="center" vertical="center" wrapText="1"/>
    </xf>
    <xf numFmtId="0" fontId="19" fillId="7" borderId="25" xfId="0" applyFont="1" applyFill="1" applyBorder="1" applyAlignment="1">
      <alignment horizontal="center" vertical="center" wrapText="1"/>
    </xf>
    <xf numFmtId="192" fontId="0" fillId="0" borderId="0" xfId="0" applyNumberFormat="1"/>
    <xf numFmtId="39" fontId="0" fillId="0" borderId="0" xfId="0" applyNumberFormat="1"/>
    <xf numFmtId="0" fontId="18" fillId="0" borderId="0" xfId="0" applyFont="1"/>
    <xf numFmtId="0" fontId="19" fillId="7" borderId="25" xfId="0" applyFont="1" applyFill="1" applyBorder="1" applyAlignment="1">
      <alignment horizontal="center" vertical="center"/>
    </xf>
    <xf numFmtId="196" fontId="18" fillId="0" borderId="25" xfId="2" applyNumberFormat="1" applyFont="1" applyBorder="1" applyAlignment="1">
      <alignment horizontal="center" vertical="center"/>
    </xf>
  </cellXfs>
  <cellStyles count="7">
    <cellStyle name="Comma" xfId="1" builtinId="3"/>
    <cellStyle name="Comma 10 2 3" xfId="5" xr:uid="{58F86E4D-E98A-4D7D-88B9-1E2898FD5F6C}"/>
    <cellStyle name="Comma 11 3" xfId="4" xr:uid="{82EF8F86-BB84-4F77-9E1E-4AF89A85C31D}"/>
    <cellStyle name="Currency" xfId="2" builtinId="4"/>
    <cellStyle name="Currency 10" xfId="6" xr:uid="{8602F3E3-79B8-4A86-B6FA-F5723E046130}"/>
    <cellStyle name="Normal" xfId="0" builtinId="0"/>
    <cellStyle name="Normal 18 5 2 2 2" xfId="3" xr:uid="{F11BE63D-0AF5-498C-904F-FDDC64905C66}"/>
  </cellStyles>
  <dxfs count="0"/>
  <tableStyles count="0" defaultTableStyle="TableStyleMedium2" defaultPivotStyle="PivotStyleLight16"/>
  <colors>
    <mruColors>
      <color rgb="FF194A6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232713</xdr:colOff>
      <xdr:row>89</xdr:row>
      <xdr:rowOff>167770</xdr:rowOff>
    </xdr:from>
    <xdr:to>
      <xdr:col>9</xdr:col>
      <xdr:colOff>187700</xdr:colOff>
      <xdr:row>107</xdr:row>
      <xdr:rowOff>155507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C51E039-8256-4CDB-8D59-D56CC6C915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42675" y="19660682"/>
          <a:ext cx="8422712" cy="329291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iegoOrtiz\Downloads\Table-of-Factors-1.xlsx" TargetMode="External"/><Relationship Id="rId1" Type="http://schemas.openxmlformats.org/officeDocument/2006/relationships/externalLinkPath" Target="file:///C:\Users\DiegoOrtiz\Downloads\Table-of-Factors-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able of factors"/>
      <sheetName val="Sheet1"/>
    </sheetNames>
    <sheetDataSet>
      <sheetData sheetId="0">
        <row r="5">
          <cell r="K5">
            <v>8.53363929603154E-4</v>
          </cell>
        </row>
        <row r="7">
          <cell r="K7">
            <v>8.53363929603154E-4</v>
          </cell>
        </row>
        <row r="80">
          <cell r="K80">
            <v>16022315674.701805</v>
          </cell>
        </row>
        <row r="81">
          <cell r="K81">
            <v>16107371688.879999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P103"/>
  <sheetViews>
    <sheetView topLeftCell="B65" workbookViewId="0">
      <selection activeCell="K7" sqref="K7"/>
    </sheetView>
  </sheetViews>
  <sheetFormatPr defaultColWidth="11.33203125" defaultRowHeight="15"/>
  <cols>
    <col min="1" max="1" width="11.33203125" style="2"/>
    <col min="2" max="2" width="37.6640625" style="2" customWidth="1"/>
    <col min="3" max="3" width="21" style="2" customWidth="1"/>
    <col min="4" max="4" width="23" style="2" customWidth="1"/>
    <col min="5" max="5" width="20.33203125" style="2" customWidth="1"/>
    <col min="6" max="6" width="22.1328125" style="2" customWidth="1"/>
    <col min="7" max="7" width="20.1328125" style="2" customWidth="1"/>
    <col min="8" max="8" width="20.53125" style="2" bestFit="1" customWidth="1"/>
    <col min="9" max="9" width="20.86328125" style="2" customWidth="1"/>
    <col min="10" max="10" width="19.6640625" style="2" customWidth="1"/>
    <col min="11" max="11" width="19.33203125" style="2" bestFit="1" customWidth="1"/>
    <col min="12" max="13" width="15.6640625" style="2" customWidth="1"/>
    <col min="14" max="14" width="16.1328125" style="2" customWidth="1"/>
    <col min="15" max="15" width="13.53125" style="2" customWidth="1"/>
    <col min="16" max="16" width="19.33203125" style="2" bestFit="1" customWidth="1"/>
    <col min="17" max="16384" width="11.33203125" style="2"/>
  </cols>
  <sheetData>
    <row r="2" spans="2:16" ht="17.649999999999999">
      <c r="B2" s="1" t="s">
        <v>0</v>
      </c>
    </row>
    <row r="3" spans="2:16">
      <c r="D3" s="3" t="s">
        <v>1</v>
      </c>
      <c r="E3" s="3" t="s">
        <v>1</v>
      </c>
      <c r="F3" s="3"/>
      <c r="G3" s="3" t="s">
        <v>1</v>
      </c>
      <c r="H3" s="3" t="s">
        <v>1</v>
      </c>
      <c r="I3" s="3"/>
      <c r="J3" s="3"/>
      <c r="K3" s="3" t="s">
        <v>1</v>
      </c>
      <c r="L3" s="3" t="s">
        <v>1</v>
      </c>
      <c r="M3" s="3" t="s">
        <v>1</v>
      </c>
    </row>
    <row r="4" spans="2:16" ht="48.75" thickBot="1">
      <c r="B4" s="4" t="s">
        <v>2</v>
      </c>
      <c r="C4" s="5" t="s">
        <v>3</v>
      </c>
      <c r="D4" s="5" t="s">
        <v>4</v>
      </c>
      <c r="E4" s="5" t="s">
        <v>5</v>
      </c>
      <c r="F4" s="5" t="s">
        <v>6</v>
      </c>
      <c r="G4" s="5" t="s">
        <v>7</v>
      </c>
      <c r="H4" s="5" t="s">
        <v>8</v>
      </c>
      <c r="I4" s="5" t="s">
        <v>9</v>
      </c>
      <c r="J4" s="6" t="s">
        <v>10</v>
      </c>
      <c r="K4" s="6" t="s">
        <v>11</v>
      </c>
      <c r="L4" s="6" t="s">
        <v>12</v>
      </c>
      <c r="M4" s="6" t="s">
        <v>13</v>
      </c>
      <c r="N4" s="6" t="s">
        <v>14</v>
      </c>
    </row>
    <row r="5" spans="2:16">
      <c r="B5" s="7" t="s">
        <v>15</v>
      </c>
      <c r="C5" s="8">
        <v>46108</v>
      </c>
      <c r="D5" s="9">
        <v>0.11634934551480937</v>
      </c>
      <c r="E5" s="9">
        <v>4.557503022884226E-2</v>
      </c>
      <c r="F5" s="10">
        <v>1.7576999999999999E-2</v>
      </c>
      <c r="G5" s="9">
        <v>4.416698574155116E-3</v>
      </c>
      <c r="H5" s="9">
        <v>1.3649E-2</v>
      </c>
      <c r="I5" s="10">
        <v>1.2558E-2</v>
      </c>
      <c r="J5" s="10">
        <v>1.091E-3</v>
      </c>
      <c r="K5" s="9">
        <v>8.53363929603154E-4</v>
      </c>
      <c r="L5" s="9">
        <v>1.9191E-2</v>
      </c>
      <c r="M5" s="9">
        <v>1.4931E-2</v>
      </c>
      <c r="N5" s="11">
        <v>0</v>
      </c>
      <c r="O5" s="12">
        <f>SUM(K5:M5,G5:H5,D5:E5)</f>
        <v>0.21496543824740991</v>
      </c>
      <c r="P5" s="2" t="s">
        <v>16</v>
      </c>
    </row>
    <row r="6" spans="2:16">
      <c r="B6" s="13" t="s">
        <v>17</v>
      </c>
      <c r="C6" s="8">
        <v>46010</v>
      </c>
      <c r="D6" s="10">
        <v>0.10762655224660768</v>
      </c>
      <c r="E6" s="10">
        <v>4.4315057921341411E-2</v>
      </c>
      <c r="F6" s="10">
        <v>1.8546E-2</v>
      </c>
      <c r="G6" s="10">
        <v>4.416698574155116E-3</v>
      </c>
      <c r="H6" s="10">
        <v>1.3649E-2</v>
      </c>
      <c r="I6" s="10">
        <v>1.2558E-2</v>
      </c>
      <c r="J6" s="10">
        <v>1.091E-3</v>
      </c>
      <c r="K6" s="10">
        <v>8.53363929603154E-4</v>
      </c>
      <c r="L6" s="10">
        <v>1.9191E-2</v>
      </c>
      <c r="M6" s="10">
        <v>1.4931E-2</v>
      </c>
      <c r="N6" s="11">
        <v>0</v>
      </c>
      <c r="O6" s="12"/>
    </row>
    <row r="7" spans="2:16">
      <c r="B7" s="13" t="s">
        <v>18</v>
      </c>
      <c r="C7" s="8">
        <v>45930</v>
      </c>
      <c r="D7" s="14">
        <v>0.12015789275385513</v>
      </c>
      <c r="E7" s="14">
        <v>4.4522933282315283E-2</v>
      </c>
      <c r="F7" s="10">
        <v>2.1510000000000001E-2</v>
      </c>
      <c r="G7" s="14">
        <v>4.416698574155116E-3</v>
      </c>
      <c r="H7" s="14">
        <v>1.3649E-2</v>
      </c>
      <c r="I7" s="10">
        <v>1.2558E-2</v>
      </c>
      <c r="J7" s="10">
        <v>1.091E-3</v>
      </c>
      <c r="K7" s="14">
        <v>8.53363929603154E-4</v>
      </c>
      <c r="L7" s="14">
        <v>1.9191E-2</v>
      </c>
      <c r="M7" s="14">
        <v>1.4931E-2</v>
      </c>
      <c r="N7" s="11">
        <v>0</v>
      </c>
      <c r="O7" s="12">
        <f t="shared" ref="O7:O8" si="0">SUM(K7:M7,G7:H7,D7:E7)</f>
        <v>0.21772188853992869</v>
      </c>
      <c r="P7" s="2" t="s">
        <v>19</v>
      </c>
    </row>
    <row r="8" spans="2:16">
      <c r="B8" s="13" t="s">
        <v>20</v>
      </c>
      <c r="C8" s="8">
        <v>45869</v>
      </c>
      <c r="D8" s="10">
        <v>0.1027180469369042</v>
      </c>
      <c r="E8" s="10">
        <v>4.165974225413601E-2</v>
      </c>
      <c r="F8" s="10">
        <v>2.1137E-2</v>
      </c>
      <c r="G8" s="10">
        <v>4.4169999999999999E-3</v>
      </c>
      <c r="H8" s="10">
        <v>1.3649E-2</v>
      </c>
      <c r="I8" s="10">
        <v>1.2558E-2</v>
      </c>
      <c r="J8" s="10">
        <v>1.091E-3</v>
      </c>
      <c r="K8" s="10">
        <v>8.5300000000000003E-4</v>
      </c>
      <c r="L8" s="10">
        <v>1.9191E-2</v>
      </c>
      <c r="M8" s="10">
        <v>1.4931E-2</v>
      </c>
      <c r="N8" s="11">
        <v>0</v>
      </c>
    </row>
    <row r="9" spans="2:16">
      <c r="B9" s="7" t="s">
        <v>21</v>
      </c>
      <c r="C9" s="8">
        <v>45854</v>
      </c>
      <c r="D9" s="10">
        <v>0.1027180469369042</v>
      </c>
      <c r="E9" s="10">
        <v>4.165974225413601E-2</v>
      </c>
      <c r="F9" s="10">
        <v>2.1137E-2</v>
      </c>
      <c r="G9" s="10">
        <v>4.4169999999999999E-3</v>
      </c>
      <c r="H9" s="10">
        <v>1.3649E-2</v>
      </c>
      <c r="I9" s="10">
        <v>1.2558E-2</v>
      </c>
      <c r="J9" s="10">
        <v>1.091E-3</v>
      </c>
      <c r="K9" s="10">
        <v>8.5300000000000003E-4</v>
      </c>
      <c r="L9" s="10"/>
      <c r="M9" s="10"/>
      <c r="N9" s="11">
        <v>0</v>
      </c>
      <c r="P9" s="15">
        <f>6152305/K7</f>
        <v>7209473926.1607304</v>
      </c>
    </row>
    <row r="10" spans="2:16">
      <c r="B10" s="7">
        <v>45839</v>
      </c>
      <c r="C10" s="8">
        <v>45838</v>
      </c>
      <c r="D10" s="10">
        <v>0.119003</v>
      </c>
      <c r="E10" s="10">
        <v>5.1952999999999999E-2</v>
      </c>
      <c r="F10" s="10">
        <v>2.1137E-2</v>
      </c>
      <c r="G10" s="10">
        <v>4.4169999999999999E-3</v>
      </c>
      <c r="H10" s="10">
        <v>1.3649E-2</v>
      </c>
      <c r="I10" s="10">
        <v>1.2558E-2</v>
      </c>
      <c r="J10" s="10">
        <v>1.091E-3</v>
      </c>
      <c r="K10" s="10">
        <v>8.5300000000000003E-4</v>
      </c>
      <c r="L10" s="10"/>
      <c r="M10" s="10"/>
      <c r="N10" s="11">
        <v>0</v>
      </c>
    </row>
    <row r="11" spans="2:16">
      <c r="B11" s="7" t="s">
        <v>22</v>
      </c>
      <c r="C11" s="8">
        <v>45744</v>
      </c>
      <c r="D11" s="10">
        <v>0.12922400000000001</v>
      </c>
      <c r="E11" s="10">
        <v>5.1966999999999999E-2</v>
      </c>
      <c r="F11" s="10">
        <v>1.8232000000000002E-2</v>
      </c>
      <c r="G11" s="10">
        <v>3.7550000000000001E-3</v>
      </c>
      <c r="H11" s="10">
        <v>1.1763000000000001E-2</v>
      </c>
      <c r="I11" s="10">
        <v>1.0847000000000001E-2</v>
      </c>
      <c r="J11" s="10">
        <v>9.1600000000000004E-4</v>
      </c>
      <c r="K11" s="10">
        <v>8.5300000000000003E-4</v>
      </c>
      <c r="L11" s="10"/>
      <c r="M11" s="10"/>
      <c r="N11" s="11">
        <v>0</v>
      </c>
    </row>
    <row r="12" spans="2:16">
      <c r="B12" s="13" t="s">
        <v>23</v>
      </c>
      <c r="C12" s="16">
        <v>45646</v>
      </c>
      <c r="D12" s="10">
        <v>0.13948199999999999</v>
      </c>
      <c r="E12" s="10">
        <v>4.7173E-2</v>
      </c>
      <c r="F12" s="10">
        <v>1.7151E-2</v>
      </c>
      <c r="G12" s="10">
        <v>3.7550000000000001E-3</v>
      </c>
      <c r="H12" s="10">
        <v>1.1763000000000001E-2</v>
      </c>
      <c r="I12" s="17">
        <v>1.0847000000000001E-2</v>
      </c>
      <c r="J12" s="17">
        <v>9.1600000000000004E-4</v>
      </c>
      <c r="K12" s="17">
        <v>8.5300000000000003E-4</v>
      </c>
      <c r="L12" s="17"/>
      <c r="M12" s="17"/>
      <c r="N12" s="11">
        <v>0</v>
      </c>
    </row>
    <row r="13" spans="2:16">
      <c r="B13" s="13" t="s">
        <v>24</v>
      </c>
      <c r="C13" s="16">
        <v>45565</v>
      </c>
      <c r="D13" s="10">
        <v>0.128051</v>
      </c>
      <c r="E13" s="10">
        <v>3.6022999999999999E-2</v>
      </c>
      <c r="F13" s="10">
        <v>1.3544E-2</v>
      </c>
      <c r="G13" s="10">
        <v>3.7550000000000001E-3</v>
      </c>
      <c r="H13" s="10">
        <v>1.1763000000000001E-2</v>
      </c>
      <c r="I13" s="10">
        <v>1.0847000000000001E-2</v>
      </c>
      <c r="J13" s="10">
        <v>9.1600000000000004E-4</v>
      </c>
      <c r="K13" s="10">
        <v>8.5300000000000003E-4</v>
      </c>
      <c r="L13" s="10"/>
      <c r="M13" s="10"/>
      <c r="N13" s="11">
        <v>0</v>
      </c>
    </row>
    <row r="14" spans="2:16" s="19" customFormat="1">
      <c r="B14" s="13" t="s">
        <v>25</v>
      </c>
      <c r="C14" s="16">
        <v>45473</v>
      </c>
      <c r="D14" s="10">
        <v>0.128051</v>
      </c>
      <c r="E14" s="10">
        <v>3.6022999999999999E-2</v>
      </c>
      <c r="F14" s="10">
        <v>1.3544E-2</v>
      </c>
      <c r="G14" s="10">
        <v>3.7550000000000001E-3</v>
      </c>
      <c r="H14" s="10">
        <v>1.1763000000000001E-2</v>
      </c>
      <c r="I14" s="17">
        <v>1.0847000000000001E-2</v>
      </c>
      <c r="J14" s="10">
        <v>9.1600000000000004E-4</v>
      </c>
      <c r="K14" s="10">
        <v>8.5300000000000003E-4</v>
      </c>
      <c r="L14" s="10"/>
      <c r="M14" s="10"/>
      <c r="N14" s="18">
        <v>0</v>
      </c>
    </row>
    <row r="15" spans="2:16">
      <c r="B15" s="20" t="s">
        <v>26</v>
      </c>
      <c r="C15" s="16">
        <v>45378</v>
      </c>
      <c r="D15" s="10">
        <v>0.11458500000000001</v>
      </c>
      <c r="E15" s="10">
        <v>3.3468999999999999E-2</v>
      </c>
      <c r="F15" s="10">
        <v>1.4423999999999999E-2</v>
      </c>
      <c r="G15" s="10">
        <v>7.0489999999999997E-3</v>
      </c>
      <c r="H15" s="10">
        <v>1.4759E-2</v>
      </c>
      <c r="I15" s="10">
        <v>1.3717E-2</v>
      </c>
      <c r="J15" s="10">
        <v>1.042E-3</v>
      </c>
      <c r="K15" s="10">
        <v>0</v>
      </c>
      <c r="L15" s="10"/>
      <c r="M15" s="10"/>
      <c r="N15" s="11">
        <v>0</v>
      </c>
    </row>
    <row r="16" spans="2:16">
      <c r="B16" s="20" t="s">
        <v>27</v>
      </c>
      <c r="C16" s="16">
        <v>45281</v>
      </c>
      <c r="D16" s="10">
        <v>0.110912</v>
      </c>
      <c r="E16" s="10">
        <v>3.9405999999999997E-2</v>
      </c>
      <c r="F16" s="10">
        <v>1.4897000000000001E-2</v>
      </c>
      <c r="G16" s="10">
        <v>7.0489999999999997E-3</v>
      </c>
      <c r="H16" s="10">
        <v>1.4759E-2</v>
      </c>
      <c r="I16" s="10">
        <v>1.3717E-2</v>
      </c>
      <c r="J16" s="10">
        <v>1.042E-3</v>
      </c>
      <c r="K16" s="10">
        <v>0</v>
      </c>
      <c r="L16" s="10"/>
      <c r="M16" s="10"/>
      <c r="N16" s="11">
        <v>0</v>
      </c>
    </row>
    <row r="17" spans="2:14">
      <c r="B17" s="7" t="s">
        <v>28</v>
      </c>
      <c r="C17" s="8">
        <v>45198</v>
      </c>
      <c r="D17" s="10">
        <v>0.13005700000000001</v>
      </c>
      <c r="E17" s="10">
        <v>2.5167999999999999E-2</v>
      </c>
      <c r="F17" s="10">
        <v>1.6416E-2</v>
      </c>
      <c r="G17" s="10">
        <v>7.0489999999999997E-3</v>
      </c>
      <c r="H17" s="10">
        <v>1.4759E-2</v>
      </c>
      <c r="I17" s="10">
        <v>1.3717E-2</v>
      </c>
      <c r="J17" s="10">
        <v>1.042E-3</v>
      </c>
      <c r="K17" s="10">
        <v>0</v>
      </c>
      <c r="L17" s="10"/>
      <c r="M17" s="10"/>
      <c r="N17" s="11">
        <v>0</v>
      </c>
    </row>
    <row r="18" spans="2:14">
      <c r="B18" s="7" t="s">
        <v>29</v>
      </c>
      <c r="C18" s="8">
        <v>45138</v>
      </c>
      <c r="D18" s="10">
        <v>9.4111E-2</v>
      </c>
      <c r="E18" s="10">
        <v>2.7931000000000001E-2</v>
      </c>
      <c r="F18" s="10">
        <v>1.4335000000000001E-2</v>
      </c>
      <c r="G18" s="10">
        <v>7.0489999999999997E-3</v>
      </c>
      <c r="H18" s="10">
        <v>1.4759E-2</v>
      </c>
      <c r="I18" s="10">
        <v>1.3717E-2</v>
      </c>
      <c r="J18" s="10">
        <v>1.042E-3</v>
      </c>
      <c r="K18" s="10">
        <v>0</v>
      </c>
      <c r="L18" s="10"/>
      <c r="M18" s="10"/>
      <c r="N18" s="11">
        <v>0</v>
      </c>
    </row>
    <row r="19" spans="2:14">
      <c r="B19" s="7">
        <v>45108</v>
      </c>
      <c r="C19" s="8">
        <v>45107</v>
      </c>
      <c r="D19" s="10">
        <v>8.7978000000000001E-2</v>
      </c>
      <c r="E19" s="10">
        <v>3.9352999999999999E-2</v>
      </c>
      <c r="F19" s="10">
        <v>2.6671E-2</v>
      </c>
      <c r="G19" s="10">
        <v>7.0489999999999997E-3</v>
      </c>
      <c r="H19" s="10">
        <v>1.4759E-2</v>
      </c>
      <c r="I19" s="10">
        <v>1.3717E-2</v>
      </c>
      <c r="J19" s="10">
        <v>1.042E-3</v>
      </c>
      <c r="K19" s="21"/>
      <c r="L19" s="21"/>
      <c r="M19" s="21"/>
      <c r="N19" s="11">
        <v>0</v>
      </c>
    </row>
    <row r="20" spans="2:14">
      <c r="B20" s="7">
        <v>45078</v>
      </c>
      <c r="C20" s="8">
        <v>45070</v>
      </c>
      <c r="D20" s="10">
        <v>8.7978000000000001E-2</v>
      </c>
      <c r="E20" s="10">
        <v>3.9352999999999999E-2</v>
      </c>
      <c r="F20" s="10">
        <v>2.6671E-2</v>
      </c>
      <c r="G20" s="10">
        <v>7.3619999999999996E-3</v>
      </c>
      <c r="H20" s="10">
        <v>1.4877999999999999E-2</v>
      </c>
      <c r="I20" s="10">
        <v>1.4128999999999999E-2</v>
      </c>
      <c r="J20" s="10">
        <v>7.4899999999999999E-4</v>
      </c>
      <c r="K20" s="21"/>
      <c r="L20" s="21"/>
      <c r="M20" s="21"/>
      <c r="N20" s="11">
        <v>0</v>
      </c>
    </row>
    <row r="21" spans="2:14">
      <c r="B21" s="20" t="s">
        <v>30</v>
      </c>
      <c r="C21" s="16">
        <v>45016</v>
      </c>
      <c r="D21" s="10">
        <v>0.146236</v>
      </c>
      <c r="E21" s="10">
        <v>3.5997000000000001E-2</v>
      </c>
      <c r="F21" s="10">
        <v>2.6671E-2</v>
      </c>
      <c r="G21" s="10">
        <v>7.3619999999999996E-3</v>
      </c>
      <c r="H21" s="10">
        <v>1.4877999999999999E-2</v>
      </c>
      <c r="I21" s="10">
        <v>1.4128999999999999E-2</v>
      </c>
      <c r="J21" s="10">
        <v>7.4899999999999999E-4</v>
      </c>
      <c r="K21" s="21"/>
      <c r="L21" s="21"/>
      <c r="M21" s="21"/>
      <c r="N21" s="11">
        <v>0</v>
      </c>
    </row>
    <row r="22" spans="2:14">
      <c r="B22" s="20" t="s">
        <v>31</v>
      </c>
      <c r="C22" s="16">
        <v>44924</v>
      </c>
      <c r="D22" s="10">
        <v>0.169068</v>
      </c>
      <c r="E22" s="10">
        <v>3.0171E-2</v>
      </c>
      <c r="F22" s="10">
        <v>2.6605E-2</v>
      </c>
      <c r="G22" s="10">
        <v>7.3619999999999996E-3</v>
      </c>
      <c r="H22" s="10">
        <v>1.4877999999999999E-2</v>
      </c>
      <c r="I22" s="10">
        <v>1.4128999999999999E-2</v>
      </c>
      <c r="J22" s="10">
        <v>7.4899999999999999E-4</v>
      </c>
      <c r="K22" s="21"/>
      <c r="L22" s="21"/>
      <c r="M22" s="21"/>
      <c r="N22" s="11">
        <v>0</v>
      </c>
    </row>
    <row r="23" spans="2:14">
      <c r="B23" s="20" t="s">
        <v>32</v>
      </c>
      <c r="C23" s="22">
        <v>44833</v>
      </c>
      <c r="D23" s="10">
        <v>0.169068</v>
      </c>
      <c r="E23" s="10">
        <v>3.0171E-2</v>
      </c>
      <c r="F23" s="10">
        <v>2.6605E-2</v>
      </c>
      <c r="G23" s="10">
        <v>7.3619999999999996E-3</v>
      </c>
      <c r="H23" s="10">
        <v>1.4877999999999999E-2</v>
      </c>
      <c r="I23" s="10">
        <v>1.4128999999999999E-2</v>
      </c>
      <c r="J23" s="10">
        <v>7.4899999999999999E-4</v>
      </c>
      <c r="K23" s="21"/>
      <c r="L23" s="21"/>
      <c r="M23" s="21"/>
      <c r="N23" s="23">
        <v>0</v>
      </c>
    </row>
    <row r="24" spans="2:14">
      <c r="B24" s="20" t="s">
        <v>33</v>
      </c>
      <c r="C24" s="16">
        <v>44773</v>
      </c>
      <c r="D24" s="10">
        <v>0.194468</v>
      </c>
      <c r="E24" s="10">
        <v>3.2409E-2</v>
      </c>
      <c r="F24" s="10">
        <v>2.8901E-2</v>
      </c>
      <c r="G24" s="10">
        <v>7.3619999999999996E-3</v>
      </c>
      <c r="H24" s="10">
        <v>1.4877999999999999E-2</v>
      </c>
      <c r="I24" s="10">
        <v>1.4128999999999999E-2</v>
      </c>
      <c r="J24" s="10">
        <v>7.4899999999999999E-4</v>
      </c>
      <c r="K24" s="21"/>
      <c r="L24" s="21"/>
      <c r="M24" s="21"/>
      <c r="N24" s="23">
        <v>0</v>
      </c>
    </row>
    <row r="25" spans="2:14">
      <c r="B25" s="24" t="s">
        <v>34</v>
      </c>
      <c r="C25" s="16">
        <v>44741</v>
      </c>
      <c r="D25" s="10">
        <v>0.22191900000000001</v>
      </c>
      <c r="E25" s="10">
        <v>3.2501000000000002E-2</v>
      </c>
      <c r="F25" s="10">
        <v>2.8901E-2</v>
      </c>
      <c r="G25" s="10">
        <v>7.3619999999999996E-3</v>
      </c>
      <c r="H25" s="10">
        <v>1.4877999999999999E-2</v>
      </c>
      <c r="I25" s="10">
        <v>1.4128999999999999E-2</v>
      </c>
      <c r="J25" s="10">
        <v>7.4899999999999999E-4</v>
      </c>
      <c r="K25" s="21"/>
      <c r="L25" s="21"/>
      <c r="M25" s="21"/>
      <c r="N25" s="23">
        <v>0</v>
      </c>
    </row>
    <row r="26" spans="2:14" ht="17" customHeight="1">
      <c r="B26" s="20" t="s">
        <v>35</v>
      </c>
      <c r="C26" s="16">
        <v>44651</v>
      </c>
      <c r="D26" s="10">
        <v>0.18526300000000001</v>
      </c>
      <c r="E26" s="10">
        <v>3.1503999999999997E-2</v>
      </c>
      <c r="F26" s="10">
        <v>3.0158000000000001E-2</v>
      </c>
      <c r="G26" s="10">
        <v>3.235E-3</v>
      </c>
      <c r="H26" s="10">
        <v>1.089E-2</v>
      </c>
      <c r="I26" s="10">
        <v>1.0368E-2</v>
      </c>
      <c r="J26" s="10">
        <v>5.22E-4</v>
      </c>
      <c r="K26" s="21"/>
      <c r="L26" s="21"/>
      <c r="M26" s="21"/>
      <c r="N26" s="11">
        <v>0</v>
      </c>
    </row>
    <row r="27" spans="2:14" ht="17" customHeight="1">
      <c r="B27" s="20" t="s">
        <v>36</v>
      </c>
      <c r="C27" s="16">
        <v>44560</v>
      </c>
      <c r="D27" s="10">
        <v>0.14735599999999999</v>
      </c>
      <c r="E27" s="10">
        <v>3.6201999999999998E-2</v>
      </c>
      <c r="F27" s="10">
        <v>2.1291000000000001E-2</v>
      </c>
      <c r="G27" s="10">
        <v>3.235E-3</v>
      </c>
      <c r="H27" s="10">
        <v>1.089E-2</v>
      </c>
      <c r="I27" s="10">
        <v>1.0368E-2</v>
      </c>
      <c r="J27" s="10">
        <v>5.22E-4</v>
      </c>
      <c r="K27" s="21"/>
      <c r="L27" s="21"/>
      <c r="M27" s="21"/>
      <c r="N27" s="11">
        <v>0</v>
      </c>
    </row>
    <row r="28" spans="2:14" ht="17" customHeight="1">
      <c r="B28" s="20" t="s">
        <v>37</v>
      </c>
      <c r="C28" s="16">
        <v>44469</v>
      </c>
      <c r="D28" s="10">
        <v>0.118065</v>
      </c>
      <c r="E28" s="10">
        <v>2.8785000000000002E-2</v>
      </c>
      <c r="F28" s="10">
        <v>2.232E-2</v>
      </c>
      <c r="G28" s="10">
        <v>3.235E-3</v>
      </c>
      <c r="H28" s="10">
        <v>1.089E-2</v>
      </c>
      <c r="I28" s="10">
        <v>1.0368E-2</v>
      </c>
      <c r="J28" s="10">
        <v>5.22E-4</v>
      </c>
      <c r="K28" s="21"/>
      <c r="L28" s="21"/>
      <c r="M28" s="21"/>
      <c r="N28" s="11">
        <v>0</v>
      </c>
    </row>
    <row r="29" spans="2:14" ht="16.5" customHeight="1">
      <c r="B29" s="20" t="s">
        <v>38</v>
      </c>
      <c r="C29" s="16">
        <v>44376</v>
      </c>
      <c r="D29" s="10">
        <v>0.106237</v>
      </c>
      <c r="E29" s="10">
        <v>3.4028999999999997E-2</v>
      </c>
      <c r="F29" s="10">
        <v>1.5474E-2</v>
      </c>
      <c r="G29" s="10">
        <v>3.235E-3</v>
      </c>
      <c r="H29" s="10">
        <v>1.089E-2</v>
      </c>
      <c r="I29" s="10">
        <v>1.0368E-2</v>
      </c>
      <c r="J29" s="10">
        <v>5.22E-4</v>
      </c>
      <c r="K29" s="21"/>
      <c r="L29" s="21"/>
      <c r="M29" s="21"/>
      <c r="N29" s="11">
        <v>0</v>
      </c>
    </row>
    <row r="30" spans="2:14" ht="17" customHeight="1">
      <c r="B30" s="20" t="s">
        <v>39</v>
      </c>
      <c r="C30" s="25" t="s">
        <v>40</v>
      </c>
      <c r="D30" s="10">
        <v>9.5455999999999999E-2</v>
      </c>
      <c r="E30" s="10">
        <v>2.9607000000000001E-2</v>
      </c>
      <c r="F30" s="10">
        <v>1.6511000000000001E-2</v>
      </c>
      <c r="G30" s="10">
        <v>4.0940000000000004E-3</v>
      </c>
      <c r="H30" s="10">
        <v>1.0348000000000001E-2</v>
      </c>
      <c r="I30" s="10">
        <v>8.9910000000000007E-3</v>
      </c>
      <c r="J30" s="10">
        <v>1.3569999999999999E-3</v>
      </c>
      <c r="K30" s="21"/>
      <c r="L30" s="21"/>
      <c r="M30" s="21"/>
      <c r="N30" s="11">
        <v>0</v>
      </c>
    </row>
    <row r="31" spans="2:14" ht="17" customHeight="1">
      <c r="B31" s="20" t="s">
        <v>41</v>
      </c>
      <c r="C31" s="25" t="s">
        <v>42</v>
      </c>
      <c r="D31" s="10">
        <v>8.2695000000000005E-2</v>
      </c>
      <c r="E31" s="10">
        <v>2.7113999999999999E-2</v>
      </c>
      <c r="F31" s="10">
        <v>1.3412E-2</v>
      </c>
      <c r="G31" s="10">
        <v>4.0940000000000004E-3</v>
      </c>
      <c r="H31" s="10">
        <v>1.0348000000000001E-2</v>
      </c>
      <c r="I31" s="10">
        <v>8.9910000000000007E-3</v>
      </c>
      <c r="J31" s="10">
        <v>1.3569999999999999E-3</v>
      </c>
      <c r="K31" s="21"/>
      <c r="L31" s="21"/>
      <c r="M31" s="21"/>
      <c r="N31" s="11">
        <v>0</v>
      </c>
    </row>
    <row r="32" spans="2:14" ht="17" customHeight="1">
      <c r="B32" s="20" t="s">
        <v>43</v>
      </c>
      <c r="C32" s="25" t="s">
        <v>44</v>
      </c>
      <c r="D32" s="10">
        <v>5.534E-2</v>
      </c>
      <c r="E32" s="10">
        <v>4.632E-2</v>
      </c>
      <c r="F32" s="10">
        <v>2.1614999999999999E-2</v>
      </c>
      <c r="G32" s="10">
        <v>4.0940000000000004E-3</v>
      </c>
      <c r="H32" s="10">
        <v>1.0348000000000001E-2</v>
      </c>
      <c r="I32" s="10">
        <v>8.9910000000000007E-3</v>
      </c>
      <c r="J32" s="10">
        <v>1.3569999999999999E-3</v>
      </c>
      <c r="K32" s="21"/>
      <c r="L32" s="21"/>
      <c r="M32" s="21"/>
      <c r="N32" s="11">
        <v>0</v>
      </c>
    </row>
    <row r="33" spans="2:14" ht="17" customHeight="1">
      <c r="B33" s="20" t="s">
        <v>45</v>
      </c>
      <c r="C33" s="25" t="s">
        <v>46</v>
      </c>
      <c r="D33" s="10" t="s">
        <v>47</v>
      </c>
      <c r="E33" s="10">
        <v>4.6489000000000003E-2</v>
      </c>
      <c r="F33" s="10">
        <v>2.6636E-2</v>
      </c>
      <c r="G33" s="10">
        <v>4.0940000000000004E-3</v>
      </c>
      <c r="H33" s="10">
        <v>1.0348000000000001E-2</v>
      </c>
      <c r="I33" s="10">
        <v>8.9910000000000007E-3</v>
      </c>
      <c r="J33" s="10">
        <v>1.3569999999999999E-3</v>
      </c>
      <c r="K33" s="21"/>
      <c r="L33" s="21"/>
      <c r="M33" s="21"/>
      <c r="N33" s="11">
        <v>0</v>
      </c>
    </row>
    <row r="34" spans="2:14" ht="17" customHeight="1">
      <c r="B34" s="7">
        <v>43983</v>
      </c>
      <c r="C34" s="25" t="s">
        <v>48</v>
      </c>
      <c r="D34" s="10">
        <v>5.8552E-2</v>
      </c>
      <c r="E34" s="10">
        <v>4.6899000000000003E-2</v>
      </c>
      <c r="F34" s="10">
        <v>3.0615E-2</v>
      </c>
      <c r="G34" s="10">
        <v>7.2459999999999998E-3</v>
      </c>
      <c r="H34" s="10">
        <v>1.3335E-2</v>
      </c>
      <c r="I34" s="10">
        <v>1.2414E-2</v>
      </c>
      <c r="J34" s="10">
        <v>9.2100000000000005E-4</v>
      </c>
      <c r="K34" s="21"/>
      <c r="L34" s="21"/>
      <c r="M34" s="21"/>
      <c r="N34" s="11" t="s">
        <v>49</v>
      </c>
    </row>
    <row r="35" spans="2:14" ht="17" customHeight="1">
      <c r="B35" s="20" t="s">
        <v>50</v>
      </c>
      <c r="C35" s="25" t="s">
        <v>51</v>
      </c>
      <c r="D35" s="10">
        <v>0.10126400000000001</v>
      </c>
      <c r="E35" s="10">
        <v>4.5524000000000002E-2</v>
      </c>
      <c r="F35" s="10">
        <v>3.0615E-2</v>
      </c>
      <c r="G35" s="10">
        <v>7.2459999999999998E-3</v>
      </c>
      <c r="H35" s="10">
        <v>1.3335E-2</v>
      </c>
      <c r="I35" s="10">
        <v>1.2414E-2</v>
      </c>
      <c r="J35" s="10">
        <v>9.2100000000000005E-4</v>
      </c>
      <c r="K35" s="21"/>
      <c r="L35" s="21"/>
      <c r="M35" s="21"/>
      <c r="N35" s="11" t="s">
        <v>49</v>
      </c>
    </row>
    <row r="36" spans="2:14" ht="17" customHeight="1">
      <c r="B36" s="20" t="s">
        <v>52</v>
      </c>
      <c r="C36" s="25" t="s">
        <v>53</v>
      </c>
      <c r="D36" s="10">
        <v>0.104144</v>
      </c>
      <c r="E36" s="10">
        <v>4.5941999999999997E-2</v>
      </c>
      <c r="F36" s="10">
        <v>1.7795999999999999E-2</v>
      </c>
      <c r="G36" s="10">
        <v>7.2459999999999998E-3</v>
      </c>
      <c r="H36" s="10">
        <v>1.3335E-2</v>
      </c>
      <c r="I36" s="10">
        <v>1.2414E-2</v>
      </c>
      <c r="J36" s="10">
        <v>9.2100000000000005E-4</v>
      </c>
      <c r="K36" s="21"/>
      <c r="L36" s="21"/>
      <c r="M36" s="21"/>
      <c r="N36" s="11" t="s">
        <v>54</v>
      </c>
    </row>
    <row r="37" spans="2:14" ht="17" customHeight="1">
      <c r="B37" s="20" t="s">
        <v>55</v>
      </c>
      <c r="C37" s="25" t="s">
        <v>56</v>
      </c>
      <c r="D37" s="10">
        <v>9.7392000000000006E-2</v>
      </c>
      <c r="E37" s="10">
        <v>5.1575000000000003E-2</v>
      </c>
      <c r="F37" s="10">
        <v>1.8800000000000001E-2</v>
      </c>
      <c r="G37" s="10">
        <v>7.2459999999999998E-3</v>
      </c>
      <c r="H37" s="10">
        <v>1.3335E-2</v>
      </c>
      <c r="I37" s="10">
        <v>1.2414E-2</v>
      </c>
      <c r="J37" s="10">
        <v>9.2100000000000005E-4</v>
      </c>
      <c r="K37" s="21"/>
      <c r="L37" s="21"/>
      <c r="M37" s="21"/>
      <c r="N37" s="11" t="s">
        <v>57</v>
      </c>
    </row>
    <row r="38" spans="2:14" ht="17" customHeight="1">
      <c r="B38" s="20" t="s">
        <v>58</v>
      </c>
      <c r="C38" s="25" t="s">
        <v>59</v>
      </c>
      <c r="D38" s="10">
        <v>7.7632999999999994E-2</v>
      </c>
      <c r="E38" s="10">
        <v>5.2081000000000002E-2</v>
      </c>
      <c r="F38" s="10">
        <v>2.2249999999999999E-2</v>
      </c>
      <c r="G38" s="10">
        <v>7.2459999999999998E-3</v>
      </c>
      <c r="H38" s="10">
        <v>1.3335E-2</v>
      </c>
      <c r="I38" s="10">
        <v>1.2414E-2</v>
      </c>
      <c r="J38" s="10">
        <v>9.2100000000000005E-4</v>
      </c>
      <c r="K38" s="21"/>
      <c r="L38" s="21"/>
      <c r="M38" s="21"/>
      <c r="N38" s="11" t="s">
        <v>57</v>
      </c>
    </row>
    <row r="39" spans="2:14" ht="17" customHeight="1" thickBot="1">
      <c r="B39" s="26" t="s">
        <v>60</v>
      </c>
      <c r="C39" s="27" t="s">
        <v>61</v>
      </c>
      <c r="D39" s="28">
        <v>8.3322999999999994E-2</v>
      </c>
      <c r="E39" s="28">
        <v>4.6752000000000002E-2</v>
      </c>
      <c r="F39" s="28">
        <v>1.884E-3</v>
      </c>
      <c r="G39" s="28">
        <v>5.3759999999999997E-3</v>
      </c>
      <c r="H39" s="28">
        <v>1.4010999999999999E-2</v>
      </c>
      <c r="I39" s="28">
        <v>1.3266E-2</v>
      </c>
      <c r="J39" s="28">
        <v>7.45E-4</v>
      </c>
      <c r="K39" s="29"/>
      <c r="L39" s="29"/>
      <c r="M39" s="29"/>
      <c r="N39" s="30">
        <v>0</v>
      </c>
    </row>
    <row r="40" spans="2:14">
      <c r="B40" s="31" t="s">
        <v>62</v>
      </c>
      <c r="I40" s="32"/>
    </row>
    <row r="41" spans="2:14">
      <c r="B41" s="31"/>
      <c r="I41" s="32"/>
    </row>
    <row r="42" spans="2:14" ht="17.649999999999999">
      <c r="B42" s="1" t="s">
        <v>63</v>
      </c>
    </row>
    <row r="43" spans="2:14">
      <c r="B43" s="33" t="s">
        <v>64</v>
      </c>
    </row>
    <row r="44" spans="2:14" ht="45.4" thickBot="1">
      <c r="B44" s="4" t="s">
        <v>2</v>
      </c>
      <c r="C44" s="5" t="s">
        <v>65</v>
      </c>
      <c r="D44" s="5" t="s">
        <v>66</v>
      </c>
      <c r="E44" s="5" t="s">
        <v>67</v>
      </c>
      <c r="F44" s="5" t="s">
        <v>68</v>
      </c>
      <c r="G44" s="5" t="s">
        <v>69</v>
      </c>
    </row>
    <row r="45" spans="2:14">
      <c r="B45" s="34" t="s">
        <v>15</v>
      </c>
      <c r="C45" s="35">
        <v>487966503.09000003</v>
      </c>
      <c r="D45" s="36">
        <v>-14702672.314217485</v>
      </c>
      <c r="E45" s="37">
        <v>181883924.98078999</v>
      </c>
      <c r="F45" s="38">
        <v>3497550.9388884231</v>
      </c>
      <c r="G45" s="39">
        <v>4067610597.0492439</v>
      </c>
    </row>
    <row r="46" spans="2:14">
      <c r="B46" s="40" t="s">
        <v>17</v>
      </c>
      <c r="C46" s="41">
        <v>416627111.7700001</v>
      </c>
      <c r="D46" s="42">
        <v>-36666712.966940373</v>
      </c>
      <c r="E46" s="43">
        <v>162330768.41219997</v>
      </c>
      <c r="F46" s="44">
        <v>-5882691.8985876292</v>
      </c>
      <c r="G46" s="45">
        <v>3530359292.123806</v>
      </c>
    </row>
    <row r="47" spans="2:14">
      <c r="B47" s="40" t="s">
        <v>18</v>
      </c>
      <c r="C47" s="41">
        <v>465182640.39999998</v>
      </c>
      <c r="D47" s="42">
        <v>23702886.674149722</v>
      </c>
      <c r="E47" s="43">
        <v>171106289.21489</v>
      </c>
      <c r="F47" s="44">
        <v>10043839.21821329</v>
      </c>
      <c r="G47" s="45">
        <v>4068692583.3131704</v>
      </c>
    </row>
    <row r="48" spans="2:14">
      <c r="B48" s="40" t="s">
        <v>21</v>
      </c>
      <c r="C48" s="41">
        <v>333518163.53037763</v>
      </c>
      <c r="D48" s="42">
        <v>-34766444.161116749</v>
      </c>
      <c r="E48" s="43">
        <v>118986196.41792978</v>
      </c>
      <c r="F48" s="44">
        <v>2179655.1344117373</v>
      </c>
      <c r="G48" s="45">
        <v>2908463782.9297199</v>
      </c>
    </row>
    <row r="49" spans="2:9">
      <c r="B49" s="40">
        <v>45839</v>
      </c>
      <c r="C49" s="41">
        <v>521789478.49000001</v>
      </c>
      <c r="D49" s="42">
        <v>-3454006.29</v>
      </c>
      <c r="E49" s="43">
        <v>207698572.92199513</v>
      </c>
      <c r="F49" s="44">
        <v>18588568.046625271</v>
      </c>
      <c r="G49" s="45">
        <v>4355653202.2155867</v>
      </c>
    </row>
    <row r="50" spans="2:9">
      <c r="B50" s="46" t="s">
        <v>22</v>
      </c>
      <c r="C50" s="41">
        <v>541797652.02600002</v>
      </c>
      <c r="D50" s="42">
        <v>9849004.3444879465</v>
      </c>
      <c r="E50" s="43">
        <v>209105199.96794</v>
      </c>
      <c r="F50" s="44">
        <v>12738157.683862172</v>
      </c>
      <c r="G50" s="45">
        <v>4268916705.811223</v>
      </c>
    </row>
    <row r="51" spans="2:9">
      <c r="B51" s="46" t="s">
        <v>23</v>
      </c>
      <c r="C51" s="41">
        <v>429218078.91000003</v>
      </c>
      <c r="D51" s="42">
        <v>103954969.05</v>
      </c>
      <c r="E51" s="43">
        <v>182202884.28</v>
      </c>
      <c r="F51" s="44">
        <v>3826079.66</v>
      </c>
      <c r="G51" s="45">
        <v>3822516933</v>
      </c>
    </row>
    <row r="52" spans="2:9">
      <c r="B52" s="46" t="s">
        <v>24</v>
      </c>
      <c r="C52" s="47" t="s">
        <v>70</v>
      </c>
      <c r="D52" s="48" t="s">
        <v>70</v>
      </c>
      <c r="E52" s="47" t="s">
        <v>70</v>
      </c>
      <c r="F52" s="49" t="s">
        <v>70</v>
      </c>
      <c r="G52" s="50" t="s">
        <v>70</v>
      </c>
    </row>
    <row r="53" spans="2:9" s="19" customFormat="1">
      <c r="B53" s="46" t="s">
        <v>25</v>
      </c>
      <c r="C53" s="41">
        <v>508303958.07999998</v>
      </c>
      <c r="D53" s="42">
        <v>56663337.32</v>
      </c>
      <c r="E53" s="43">
        <v>131751800.33</v>
      </c>
      <c r="F53" s="44">
        <v>-8294423.3200000003</v>
      </c>
      <c r="G53" s="45">
        <v>4349169779</v>
      </c>
    </row>
    <row r="54" spans="2:9">
      <c r="B54" s="51" t="s">
        <v>26</v>
      </c>
      <c r="C54" s="41">
        <v>502754186.43000001</v>
      </c>
      <c r="D54" s="42">
        <v>-25072633.050000001</v>
      </c>
      <c r="E54" s="43">
        <v>172319724.47999999</v>
      </c>
      <c r="F54" s="44">
        <v>-32795320.370000001</v>
      </c>
      <c r="G54" s="45">
        <v>4168779199</v>
      </c>
    </row>
    <row r="55" spans="2:9">
      <c r="B55" s="51" t="s">
        <v>27</v>
      </c>
      <c r="C55" s="43">
        <v>321223980.49000001</v>
      </c>
      <c r="D55" s="43">
        <v>63953624.590000004</v>
      </c>
      <c r="E55" s="43">
        <v>385177605.07999998</v>
      </c>
      <c r="F55" s="44">
        <v>-28464542.460000001</v>
      </c>
      <c r="G55" s="45">
        <v>3472807941</v>
      </c>
    </row>
    <row r="56" spans="2:9">
      <c r="B56" s="40" t="s">
        <v>28</v>
      </c>
      <c r="C56" s="43">
        <v>409204157.13</v>
      </c>
      <c r="D56" s="43">
        <v>100805321.44</v>
      </c>
      <c r="E56" s="43">
        <v>125758929.08</v>
      </c>
      <c r="F56" s="42">
        <v>-27063677.59</v>
      </c>
      <c r="G56" s="45">
        <v>3921419155</v>
      </c>
    </row>
    <row r="57" spans="2:9">
      <c r="B57" s="40" t="s">
        <v>71</v>
      </c>
      <c r="C57" s="43">
        <v>279090570.20999998</v>
      </c>
      <c r="D57" s="42">
        <v>26687586.969999999</v>
      </c>
      <c r="E57" s="52">
        <v>90616816.810000002</v>
      </c>
      <c r="F57" s="42">
        <v>-13428685.109999999</v>
      </c>
      <c r="G57" s="45">
        <v>2763542932</v>
      </c>
    </row>
    <row r="58" spans="2:9">
      <c r="B58" s="40" t="s">
        <v>72</v>
      </c>
      <c r="C58" s="43">
        <v>152186016.13999999</v>
      </c>
      <c r="D58" s="53">
        <v>-28622379.23</v>
      </c>
      <c r="E58" s="52">
        <v>45236215.729999997</v>
      </c>
      <c r="F58" s="52">
        <v>10034554.300000001</v>
      </c>
      <c r="G58" s="45">
        <v>1404487811</v>
      </c>
    </row>
    <row r="59" spans="2:9">
      <c r="B59" s="51" t="s">
        <v>73</v>
      </c>
      <c r="C59" s="54">
        <v>549366592.70000005</v>
      </c>
      <c r="D59" s="53">
        <v>-18679368.949999999</v>
      </c>
      <c r="E59" s="53">
        <v>120866266.31999999</v>
      </c>
      <c r="F59" s="53">
        <v>13596968</v>
      </c>
      <c r="G59" s="45">
        <v>4103903661.3600001</v>
      </c>
    </row>
    <row r="60" spans="2:9">
      <c r="B60" s="51" t="s">
        <v>32</v>
      </c>
      <c r="C60" s="54">
        <v>673121992.05999994</v>
      </c>
      <c r="D60" s="42">
        <v>34656828.909999996</v>
      </c>
      <c r="E60" s="42">
        <v>130806505.52</v>
      </c>
      <c r="F60" s="42">
        <v>-4500369.08</v>
      </c>
      <c r="G60" s="45">
        <v>4186364889</v>
      </c>
    </row>
    <row r="61" spans="2:9">
      <c r="B61" s="51" t="s">
        <v>74</v>
      </c>
      <c r="C61" s="55">
        <v>530375771.41000003</v>
      </c>
      <c r="D61" s="42">
        <v>44243244.450000003</v>
      </c>
      <c r="E61" s="56">
        <v>88916839.239999995</v>
      </c>
      <c r="F61" s="42">
        <v>6844841.3700000001</v>
      </c>
      <c r="G61" s="45">
        <v>2954832154</v>
      </c>
    </row>
    <row r="62" spans="2:9">
      <c r="B62" s="51" t="s">
        <v>75</v>
      </c>
      <c r="C62" s="54">
        <v>924430711.54339683</v>
      </c>
      <c r="D62" s="42">
        <v>67003067.68</v>
      </c>
      <c r="E62" s="42">
        <v>134765801.6509428</v>
      </c>
      <c r="F62" s="42">
        <v>10433947.52</v>
      </c>
      <c r="G62" s="45">
        <v>4467556262</v>
      </c>
    </row>
    <row r="63" spans="2:9" ht="17" customHeight="1">
      <c r="B63" s="51" t="s">
        <v>35</v>
      </c>
      <c r="C63" s="54">
        <v>709503278.71000004</v>
      </c>
      <c r="D63" s="42">
        <v>66028511.369999997</v>
      </c>
      <c r="E63" s="42">
        <v>140598003.09</v>
      </c>
      <c r="F63" s="42">
        <v>-8803509.8200000003</v>
      </c>
      <c r="G63" s="45">
        <v>4186101883.9200001</v>
      </c>
      <c r="I63" s="57"/>
    </row>
    <row r="64" spans="2:9" ht="17" customHeight="1">
      <c r="B64" s="51" t="s">
        <v>36</v>
      </c>
      <c r="C64" s="54">
        <v>411356625.25</v>
      </c>
      <c r="D64" s="42">
        <v>139053867.06</v>
      </c>
      <c r="E64" s="42">
        <v>133375405.31</v>
      </c>
      <c r="F64" s="42">
        <v>1846416.26</v>
      </c>
      <c r="G64" s="45">
        <v>3735200000</v>
      </c>
      <c r="I64" s="57"/>
    </row>
    <row r="65" spans="2:13" ht="17" customHeight="1">
      <c r="B65" s="51" t="s">
        <v>37</v>
      </c>
      <c r="C65" s="54">
        <v>476702706.42400002</v>
      </c>
      <c r="D65" s="42">
        <v>20740162.789999999</v>
      </c>
      <c r="E65" s="42">
        <v>132417847.955972</v>
      </c>
      <c r="F65" s="42">
        <v>-11138697.662323635</v>
      </c>
      <c r="G65" s="45">
        <v>4213300000</v>
      </c>
      <c r="I65" s="57"/>
    </row>
    <row r="66" spans="2:13" ht="17" customHeight="1">
      <c r="B66" s="51" t="s">
        <v>38</v>
      </c>
      <c r="C66" s="58">
        <v>423573197.50200003</v>
      </c>
      <c r="D66" s="53">
        <v>49188298.212126359</v>
      </c>
      <c r="E66" s="53">
        <v>146880027.88999802</v>
      </c>
      <c r="F66" s="53">
        <v>4551730.9294527024</v>
      </c>
      <c r="G66" s="45">
        <v>4450085698.4237442</v>
      </c>
      <c r="I66" s="57"/>
    </row>
    <row r="67" spans="2:13" ht="17" customHeight="1">
      <c r="B67" s="51" t="s">
        <v>39</v>
      </c>
      <c r="C67" s="58">
        <v>380681057.83399999</v>
      </c>
      <c r="D67" s="53">
        <v>7932204.404712677</v>
      </c>
      <c r="E67" s="53">
        <v>138955141.09999999</v>
      </c>
      <c r="F67" s="53">
        <v>-18419940.844048254</v>
      </c>
      <c r="G67" s="45">
        <v>4071139453</v>
      </c>
      <c r="I67" s="57"/>
    </row>
    <row r="68" spans="2:13" ht="17" customHeight="1">
      <c r="B68" s="51" t="s">
        <v>41</v>
      </c>
      <c r="C68" s="58">
        <v>286035333.39600003</v>
      </c>
      <c r="D68" s="53">
        <v>18920160.664528433</v>
      </c>
      <c r="E68" s="53">
        <v>140014216.90000001</v>
      </c>
      <c r="F68" s="53">
        <v>-40025928.027466767</v>
      </c>
      <c r="G68" s="45">
        <v>3687715868</v>
      </c>
      <c r="I68" s="59"/>
      <c r="J68" s="60"/>
      <c r="K68" s="60"/>
      <c r="L68" s="60"/>
      <c r="M68" s="60"/>
    </row>
    <row r="69" spans="2:13" ht="17" customHeight="1">
      <c r="B69" s="51" t="s">
        <v>43</v>
      </c>
      <c r="C69" s="61" t="s">
        <v>70</v>
      </c>
      <c r="D69" s="62" t="s">
        <v>70</v>
      </c>
      <c r="E69" s="53">
        <v>197432173.89999998</v>
      </c>
      <c r="F69" s="53">
        <v>-6651786.9523122832</v>
      </c>
      <c r="G69" s="45">
        <v>4118746412.4571533</v>
      </c>
    </row>
    <row r="70" spans="2:13" ht="17" customHeight="1">
      <c r="B70" s="51" t="s">
        <v>45</v>
      </c>
      <c r="C70" s="58">
        <v>238547808.39600003</v>
      </c>
      <c r="D70" s="53">
        <v>-5943837.3499426991</v>
      </c>
      <c r="E70" s="53">
        <v>193169065.71917999</v>
      </c>
      <c r="F70" s="53">
        <v>2230755.4563262835</v>
      </c>
      <c r="G70" s="45">
        <v>4203180265.0251923</v>
      </c>
      <c r="I70" s="57"/>
    </row>
    <row r="71" spans="2:13" ht="17" customHeight="1">
      <c r="B71" s="40">
        <v>43983</v>
      </c>
      <c r="C71" s="58">
        <v>117937913</v>
      </c>
      <c r="D71" s="53">
        <v>-36164202.259999998</v>
      </c>
      <c r="E71" s="53">
        <v>54754440</v>
      </c>
      <c r="F71" s="53">
        <v>10744202.689999999</v>
      </c>
      <c r="G71" s="45">
        <v>1396600000</v>
      </c>
      <c r="I71" s="57"/>
    </row>
    <row r="72" spans="2:13" ht="17" customHeight="1">
      <c r="B72" s="51" t="s">
        <v>50</v>
      </c>
      <c r="C72" s="58">
        <v>319087383.47399998</v>
      </c>
      <c r="D72" s="53">
        <v>86056028.531335652</v>
      </c>
      <c r="E72" s="53">
        <v>202216750.23000002</v>
      </c>
      <c r="F72" s="53">
        <v>-20080452.48</v>
      </c>
      <c r="G72" s="45">
        <v>4000873800.2363939</v>
      </c>
      <c r="I72" s="63"/>
    </row>
    <row r="73" spans="2:13" ht="17" customHeight="1">
      <c r="B73" s="51" t="s">
        <v>52</v>
      </c>
      <c r="C73" s="58">
        <v>287467927.28199995</v>
      </c>
      <c r="D73" s="53">
        <v>96914233.098255366</v>
      </c>
      <c r="E73" s="53">
        <v>180391610.35000002</v>
      </c>
      <c r="F73" s="53">
        <v>-26161839.786705993</v>
      </c>
      <c r="G73" s="45">
        <v>3680183433.0362892</v>
      </c>
      <c r="I73" s="57"/>
    </row>
    <row r="74" spans="2:13" ht="17" customHeight="1">
      <c r="B74" s="51" t="s">
        <v>55</v>
      </c>
      <c r="C74" s="58">
        <v>272250012.68400002</v>
      </c>
      <c r="D74" s="53">
        <v>121659335.53444475</v>
      </c>
      <c r="E74" s="53">
        <v>194406407.13999999</v>
      </c>
      <c r="F74" s="53">
        <v>-2717693.2924807128</v>
      </c>
      <c r="G74" s="45">
        <v>4032066119.2958622</v>
      </c>
      <c r="I74" s="57"/>
    </row>
    <row r="75" spans="2:13" ht="17" customHeight="1">
      <c r="B75" s="51" t="s">
        <v>58</v>
      </c>
      <c r="C75" s="58">
        <v>291324369.15999997</v>
      </c>
      <c r="D75" s="53">
        <v>38748738.72027082</v>
      </c>
      <c r="E75" s="53">
        <v>196816750.66902241</v>
      </c>
      <c r="F75" s="53">
        <v>6672781.6379682329</v>
      </c>
      <c r="G75" s="45">
        <v>4235224540.7381058</v>
      </c>
      <c r="I75" s="57"/>
    </row>
    <row r="76" spans="2:13" ht="17" customHeight="1" thickBot="1">
      <c r="B76" s="64" t="s">
        <v>60</v>
      </c>
      <c r="C76" s="65">
        <v>219313199.37600005</v>
      </c>
      <c r="D76" s="66">
        <v>0</v>
      </c>
      <c r="E76" s="66">
        <v>123054304.69999999</v>
      </c>
      <c r="F76" s="66">
        <v>0</v>
      </c>
      <c r="G76" s="67">
        <v>2632092301.8480368</v>
      </c>
      <c r="I76" s="63"/>
    </row>
    <row r="78" spans="2:13">
      <c r="B78" s="33" t="s">
        <v>76</v>
      </c>
    </row>
    <row r="79" spans="2:13" ht="60.4" thickBot="1">
      <c r="B79" s="4" t="s">
        <v>2</v>
      </c>
      <c r="C79" s="5" t="s">
        <v>77</v>
      </c>
      <c r="D79" s="5" t="s">
        <v>78</v>
      </c>
      <c r="E79" s="5" t="s">
        <v>79</v>
      </c>
      <c r="F79" s="5" t="s">
        <v>80</v>
      </c>
      <c r="G79" s="5" t="s">
        <v>81</v>
      </c>
      <c r="H79" s="5" t="s">
        <v>82</v>
      </c>
      <c r="I79" s="68" t="s">
        <v>83</v>
      </c>
      <c r="J79" s="68" t="s">
        <v>84</v>
      </c>
      <c r="K79" s="69" t="s">
        <v>85</v>
      </c>
    </row>
    <row r="80" spans="2:13" s="75" customFormat="1">
      <c r="B80" s="70" t="s">
        <v>86</v>
      </c>
      <c r="C80" s="71">
        <v>93410443.562785566</v>
      </c>
      <c r="D80" s="72">
        <v>-22644704.767666936</v>
      </c>
      <c r="E80" s="73">
        <v>193950562.12767434</v>
      </c>
      <c r="F80" s="72">
        <v>7255374.5393022299</v>
      </c>
      <c r="G80" s="73">
        <v>13408003.090011716</v>
      </c>
      <c r="H80" s="73">
        <v>4065562.1812006235</v>
      </c>
      <c r="I80" s="73">
        <v>13745450</v>
      </c>
      <c r="J80" s="73">
        <v>0</v>
      </c>
      <c r="K80" s="74">
        <v>16022315674.701805</v>
      </c>
    </row>
    <row r="81" spans="2:15" s="75" customFormat="1">
      <c r="B81" s="70" t="s">
        <v>87</v>
      </c>
      <c r="C81" s="76">
        <v>86498840.390000001</v>
      </c>
      <c r="D81" s="58">
        <v>-32813399.82</v>
      </c>
      <c r="E81" s="54">
        <v>197975746.87</v>
      </c>
      <c r="F81" s="58">
        <v>-14739504.34</v>
      </c>
      <c r="G81" s="54">
        <v>16039014.08</v>
      </c>
      <c r="H81" s="54">
        <v>2570997.9</v>
      </c>
      <c r="I81" s="54">
        <v>13745450</v>
      </c>
      <c r="J81" s="54">
        <v>0</v>
      </c>
      <c r="K81" s="77">
        <v>16107371688.879999</v>
      </c>
    </row>
    <row r="82" spans="2:15">
      <c r="B82" s="2" t="s">
        <v>88</v>
      </c>
      <c r="C82" s="76">
        <v>97583355.030000001</v>
      </c>
      <c r="D82" s="54">
        <v>11430600.869999999</v>
      </c>
      <c r="E82" s="54">
        <v>192485728.97999999</v>
      </c>
      <c r="F82" s="54">
        <v>19664194.34</v>
      </c>
      <c r="G82" s="54">
        <v>12486437.16</v>
      </c>
      <c r="H82" s="54">
        <v>3629562.11</v>
      </c>
      <c r="I82" s="54"/>
      <c r="J82" s="54"/>
      <c r="K82" s="78">
        <v>15465689695.59</v>
      </c>
    </row>
    <row r="83" spans="2:15">
      <c r="B83" s="2" t="s">
        <v>89</v>
      </c>
      <c r="C83" s="76">
        <v>114271989.26000001</v>
      </c>
      <c r="D83" s="54">
        <v>7272647.0999999996</v>
      </c>
      <c r="E83" s="54">
        <v>231140110.83000001</v>
      </c>
      <c r="F83" s="54">
        <v>2136482.19</v>
      </c>
      <c r="G83" s="54">
        <v>13008450.970000001</v>
      </c>
      <c r="H83" s="54">
        <v>-637137.62</v>
      </c>
      <c r="I83" s="54"/>
      <c r="J83" s="54"/>
      <c r="K83" s="77">
        <v>16510449707.440001</v>
      </c>
    </row>
    <row r="84" spans="2:15" ht="18.5" customHeight="1">
      <c r="B84" s="2" t="s">
        <v>90</v>
      </c>
      <c r="C84" s="76">
        <v>78971818.382957235</v>
      </c>
      <c r="D84" s="54">
        <v>-24743973.270386353</v>
      </c>
      <c r="E84" s="54">
        <v>186260866.07346374</v>
      </c>
      <c r="F84" s="54">
        <v>-12481190.012164891</v>
      </c>
      <c r="G84" s="54">
        <v>13250318.831178874</v>
      </c>
      <c r="H84" s="54">
        <v>-4501266.4380515404</v>
      </c>
      <c r="I84" s="54"/>
      <c r="J84" s="54"/>
      <c r="K84" s="77">
        <v>16760960186.495369</v>
      </c>
    </row>
    <row r="85" spans="2:15" ht="17" customHeight="1">
      <c r="B85" s="2" t="s">
        <v>91</v>
      </c>
      <c r="C85" s="79">
        <v>75357706.776027679</v>
      </c>
      <c r="D85" s="58">
        <v>-10709545.255768687</v>
      </c>
      <c r="E85" s="58">
        <v>171851776.37674844</v>
      </c>
      <c r="F85" s="58">
        <v>-29889591.204472601</v>
      </c>
      <c r="G85" s="58">
        <v>14264207.15300107</v>
      </c>
      <c r="H85" s="58">
        <v>7159416.1945944075</v>
      </c>
      <c r="I85" s="58"/>
      <c r="J85" s="58"/>
      <c r="K85" s="80">
        <v>15789068201.12681</v>
      </c>
    </row>
    <row r="86" spans="2:15" ht="17" customHeight="1">
      <c r="B86" s="2" t="s">
        <v>92</v>
      </c>
      <c r="C86" s="79">
        <v>80266469.030105576</v>
      </c>
      <c r="D86" s="58">
        <v>34453577.123345897</v>
      </c>
      <c r="E86" s="58">
        <v>219380268.72657937</v>
      </c>
      <c r="F86" s="58">
        <v>-22835637.995970301</v>
      </c>
      <c r="G86" s="58">
        <v>8054973.6752278209</v>
      </c>
      <c r="H86" s="58">
        <v>6523022.4541122187</v>
      </c>
      <c r="I86" s="58"/>
      <c r="J86" s="58"/>
      <c r="K86" s="80">
        <v>15831930385.84762</v>
      </c>
      <c r="L86" s="57"/>
      <c r="M86" s="57"/>
      <c r="N86" s="57"/>
      <c r="O86" s="57"/>
    </row>
    <row r="87" spans="2:15" ht="17" customHeight="1" thickBot="1">
      <c r="B87" s="81" t="s">
        <v>60</v>
      </c>
      <c r="C87" s="82">
        <v>14150063.867452685</v>
      </c>
      <c r="D87" s="65">
        <v>0</v>
      </c>
      <c r="E87" s="65">
        <v>34918366.942707792</v>
      </c>
      <c r="F87" s="65">
        <v>0</v>
      </c>
      <c r="G87" s="65">
        <v>1961618.2317465171</v>
      </c>
      <c r="H87" s="65">
        <v>0</v>
      </c>
      <c r="I87" s="65"/>
      <c r="J87" s="65"/>
      <c r="K87" s="83">
        <v>2632092301.8480368</v>
      </c>
      <c r="L87" s="84"/>
      <c r="M87" s="84"/>
      <c r="N87" s="84"/>
      <c r="O87" s="84"/>
    </row>
    <row r="88" spans="2:15">
      <c r="C88" s="85"/>
      <c r="D88" s="85"/>
      <c r="E88" s="85"/>
      <c r="F88" s="85"/>
      <c r="G88" s="85"/>
    </row>
    <row r="89" spans="2:15">
      <c r="C89" s="85"/>
      <c r="D89" s="85"/>
      <c r="E89" s="85"/>
      <c r="F89" s="85"/>
      <c r="G89" s="85"/>
    </row>
    <row r="90" spans="2:15" ht="22.5">
      <c r="B90" s="86"/>
      <c r="C90" s="85"/>
      <c r="D90" s="85"/>
      <c r="E90" s="85"/>
      <c r="F90" s="85"/>
      <c r="G90" s="85"/>
    </row>
    <row r="91" spans="2:15" ht="15.4">
      <c r="B91" s="87"/>
      <c r="C91" s="85"/>
      <c r="D91" s="85"/>
      <c r="E91" s="85"/>
      <c r="F91" s="85"/>
      <c r="G91" s="85"/>
    </row>
    <row r="92" spans="2:15">
      <c r="B92" s="88"/>
      <c r="C92" s="85"/>
      <c r="D92" s="85"/>
      <c r="E92" s="85"/>
      <c r="F92" s="85"/>
      <c r="G92" s="85"/>
    </row>
    <row r="93" spans="2:15" ht="35.75" customHeight="1">
      <c r="B93" s="89"/>
      <c r="C93" s="85"/>
      <c r="D93" s="85"/>
      <c r="E93" s="85"/>
      <c r="F93" s="85"/>
      <c r="G93" s="85"/>
    </row>
    <row r="94" spans="2:15">
      <c r="B94" s="90"/>
      <c r="C94" s="85"/>
      <c r="D94" s="85"/>
      <c r="E94" s="85"/>
      <c r="F94" s="85"/>
      <c r="G94" s="85"/>
    </row>
    <row r="95" spans="2:15" ht="33.5" customHeight="1">
      <c r="B95" s="91"/>
      <c r="C95" s="85"/>
      <c r="D95" s="85"/>
      <c r="E95" s="85"/>
      <c r="F95" s="85"/>
      <c r="G95" s="85"/>
    </row>
    <row r="96" spans="2:15">
      <c r="B96" s="92"/>
      <c r="C96" s="85"/>
      <c r="D96" s="85"/>
      <c r="E96" s="85"/>
      <c r="F96" s="85"/>
      <c r="G96" s="85"/>
    </row>
    <row r="97" spans="2:7">
      <c r="C97" s="85"/>
      <c r="D97" s="85"/>
      <c r="E97" s="85"/>
      <c r="F97" s="85"/>
      <c r="G97" s="85"/>
    </row>
    <row r="98" spans="2:7" ht="20.25">
      <c r="B98" s="89"/>
    </row>
    <row r="99" spans="2:7">
      <c r="B99" s="93"/>
    </row>
    <row r="101" spans="2:7" ht="15.4">
      <c r="B101" s="91"/>
    </row>
    <row r="102" spans="2:7">
      <c r="B102" s="94"/>
    </row>
    <row r="103" spans="2:7" ht="15.4">
      <c r="B103" s="91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D536B1-67DD-4AAD-BD7E-CBDE61E21C19}">
  <dimension ref="A1:N81"/>
  <sheetViews>
    <sheetView topLeftCell="A33" workbookViewId="0">
      <selection activeCell="J68" sqref="J68"/>
    </sheetView>
  </sheetViews>
  <sheetFormatPr defaultRowHeight="14.25"/>
  <cols>
    <col min="1" max="1" width="16.06640625" bestFit="1" customWidth="1"/>
    <col min="2" max="2" width="20.19921875" bestFit="1" customWidth="1"/>
    <col min="3" max="3" width="28.73046875" bestFit="1" customWidth="1"/>
    <col min="4" max="4" width="34.06640625" bestFit="1" customWidth="1"/>
    <col min="6" max="6" width="32.46484375" bestFit="1" customWidth="1"/>
    <col min="7" max="7" width="20.53125" bestFit="1" customWidth="1"/>
    <col min="8" max="8" width="16.265625" bestFit="1" customWidth="1"/>
    <col min="9" max="9" width="22.46484375" bestFit="1" customWidth="1"/>
    <col min="10" max="10" width="12.796875" customWidth="1"/>
    <col min="12" max="12" width="22.3984375" customWidth="1"/>
    <col min="13" max="13" width="19.796875" bestFit="1" customWidth="1"/>
    <col min="14" max="14" width="20.46484375" bestFit="1" customWidth="1"/>
  </cols>
  <sheetData>
    <row r="1" spans="1:4" s="98" customFormat="1" ht="14.65" thickBot="1">
      <c r="A1" s="95" t="s">
        <v>93</v>
      </c>
      <c r="B1" s="96" t="s">
        <v>94</v>
      </c>
      <c r="C1" s="96" t="s">
        <v>95</v>
      </c>
      <c r="D1" s="97" t="s">
        <v>96</v>
      </c>
    </row>
    <row r="2" spans="1:4">
      <c r="A2" t="s">
        <v>97</v>
      </c>
      <c r="B2">
        <v>1207.0999999999999</v>
      </c>
      <c r="C2">
        <v>1466055</v>
      </c>
      <c r="D2">
        <v>27.88</v>
      </c>
    </row>
    <row r="3" spans="1:4">
      <c r="A3" t="s">
        <v>98</v>
      </c>
      <c r="B3">
        <v>1026.4000000000001</v>
      </c>
      <c r="C3">
        <v>1465342</v>
      </c>
      <c r="D3">
        <v>28.3</v>
      </c>
    </row>
    <row r="4" spans="1:4">
      <c r="A4" t="s">
        <v>99</v>
      </c>
      <c r="B4">
        <v>1356.3</v>
      </c>
      <c r="C4">
        <v>1464707</v>
      </c>
      <c r="D4">
        <v>19.329999999999998</v>
      </c>
    </row>
    <row r="5" spans="1:4">
      <c r="A5" t="s">
        <v>100</v>
      </c>
      <c r="B5">
        <v>1115.8</v>
      </c>
      <c r="C5">
        <v>1465181</v>
      </c>
      <c r="D5">
        <v>16.52</v>
      </c>
    </row>
    <row r="6" spans="1:4">
      <c r="A6" t="s">
        <v>101</v>
      </c>
      <c r="B6">
        <v>1303.0999999999999</v>
      </c>
      <c r="C6">
        <v>1466157</v>
      </c>
      <c r="D6">
        <v>23.39</v>
      </c>
    </row>
    <row r="7" spans="1:4">
      <c r="A7" t="s">
        <v>102</v>
      </c>
      <c r="B7">
        <v>1429.1</v>
      </c>
      <c r="C7">
        <v>1467052</v>
      </c>
      <c r="D7">
        <v>17.829999999999998</v>
      </c>
    </row>
    <row r="8" spans="1:4">
      <c r="A8" t="s">
        <v>103</v>
      </c>
      <c r="B8">
        <v>1558</v>
      </c>
      <c r="C8">
        <v>1468399</v>
      </c>
      <c r="D8">
        <v>20.329999999999998</v>
      </c>
    </row>
    <row r="9" spans="1:4">
      <c r="A9" t="s">
        <v>104</v>
      </c>
      <c r="B9">
        <v>1458.7</v>
      </c>
      <c r="C9">
        <v>1470628</v>
      </c>
      <c r="D9">
        <v>17.309999999999999</v>
      </c>
    </row>
    <row r="10" spans="1:4">
      <c r="A10" t="s">
        <v>105</v>
      </c>
      <c r="B10">
        <v>1479.9</v>
      </c>
      <c r="C10">
        <v>1473007</v>
      </c>
      <c r="D10">
        <v>17.8</v>
      </c>
    </row>
    <row r="11" spans="1:4">
      <c r="A11" t="s">
        <v>106</v>
      </c>
      <c r="B11">
        <v>1485.6</v>
      </c>
      <c r="C11">
        <v>1474258</v>
      </c>
      <c r="D11">
        <v>15.8</v>
      </c>
    </row>
    <row r="12" spans="1:4">
      <c r="A12" t="s">
        <v>107</v>
      </c>
      <c r="B12">
        <v>1369.7</v>
      </c>
      <c r="C12">
        <v>1475372</v>
      </c>
      <c r="D12">
        <v>20.03</v>
      </c>
    </row>
    <row r="13" spans="1:4">
      <c r="A13" t="s">
        <v>108</v>
      </c>
      <c r="B13">
        <v>1245.5</v>
      </c>
      <c r="C13">
        <v>1477170</v>
      </c>
      <c r="D13">
        <v>20.75</v>
      </c>
    </row>
    <row r="14" spans="1:4">
      <c r="A14" t="s">
        <v>109</v>
      </c>
      <c r="B14">
        <v>1213.3</v>
      </c>
      <c r="C14">
        <v>1477394</v>
      </c>
      <c r="D14">
        <v>18.13</v>
      </c>
    </row>
    <row r="15" spans="1:4">
      <c r="A15" t="s">
        <v>110</v>
      </c>
      <c r="B15">
        <v>1093.7</v>
      </c>
      <c r="C15">
        <v>1478013</v>
      </c>
      <c r="D15">
        <v>17.100000000000001</v>
      </c>
    </row>
    <row r="16" spans="1:4">
      <c r="A16" t="s">
        <v>111</v>
      </c>
      <c r="B16">
        <v>1324.3</v>
      </c>
      <c r="C16">
        <v>1479361</v>
      </c>
      <c r="D16">
        <v>23.16</v>
      </c>
    </row>
    <row r="17" spans="1:4">
      <c r="A17" t="s">
        <v>112</v>
      </c>
      <c r="B17">
        <v>1303.7</v>
      </c>
      <c r="C17">
        <v>1481053</v>
      </c>
      <c r="D17">
        <v>21.29</v>
      </c>
    </row>
    <row r="18" spans="1:4">
      <c r="A18" t="s">
        <v>113</v>
      </c>
      <c r="B18">
        <v>1411.5</v>
      </c>
      <c r="C18">
        <v>1483095</v>
      </c>
      <c r="D18">
        <v>19.940000000000001</v>
      </c>
    </row>
    <row r="19" spans="1:4">
      <c r="A19" t="s">
        <v>114</v>
      </c>
      <c r="B19">
        <v>1336.3</v>
      </c>
      <c r="C19">
        <v>1484643</v>
      </c>
      <c r="D19">
        <v>24.29</v>
      </c>
    </row>
    <row r="20" spans="1:4">
      <c r="A20" t="s">
        <v>115</v>
      </c>
      <c r="B20">
        <v>1489.5</v>
      </c>
      <c r="C20">
        <v>1485531</v>
      </c>
      <c r="D20">
        <v>22.99</v>
      </c>
    </row>
    <row r="21" spans="1:4">
      <c r="A21" t="s">
        <v>116</v>
      </c>
      <c r="B21">
        <v>1504.2</v>
      </c>
      <c r="C21">
        <v>1487638</v>
      </c>
      <c r="D21">
        <v>24.33</v>
      </c>
    </row>
    <row r="22" spans="1:4">
      <c r="A22" t="s">
        <v>117</v>
      </c>
      <c r="B22">
        <v>1544.4</v>
      </c>
      <c r="C22">
        <v>1489103</v>
      </c>
      <c r="D22">
        <v>24.16</v>
      </c>
    </row>
    <row r="23" spans="1:4">
      <c r="A23" t="s">
        <v>118</v>
      </c>
      <c r="B23">
        <v>1225.7</v>
      </c>
      <c r="C23">
        <v>1490881</v>
      </c>
      <c r="D23">
        <v>27.18</v>
      </c>
    </row>
    <row r="24" spans="1:4">
      <c r="A24" t="s">
        <v>119</v>
      </c>
      <c r="B24">
        <v>1410.06</v>
      </c>
      <c r="C24">
        <v>1492655</v>
      </c>
      <c r="D24">
        <v>23.46</v>
      </c>
    </row>
    <row r="25" spans="1:4">
      <c r="A25" t="s">
        <v>120</v>
      </c>
      <c r="B25">
        <v>1412.61</v>
      </c>
      <c r="C25">
        <v>1493805</v>
      </c>
      <c r="D25">
        <v>22.85</v>
      </c>
    </row>
    <row r="26" spans="1:4">
      <c r="A26" t="s">
        <v>121</v>
      </c>
      <c r="B26">
        <v>1245.27</v>
      </c>
      <c r="C26">
        <v>1493884</v>
      </c>
      <c r="D26">
        <v>26.19</v>
      </c>
    </row>
    <row r="27" spans="1:4">
      <c r="A27" t="s">
        <v>122</v>
      </c>
      <c r="B27">
        <v>1148.94</v>
      </c>
      <c r="C27">
        <v>1493550</v>
      </c>
      <c r="D27">
        <v>27.49</v>
      </c>
    </row>
    <row r="28" spans="1:4">
      <c r="A28" t="s">
        <v>123</v>
      </c>
      <c r="B28">
        <v>1195.8599999999999</v>
      </c>
      <c r="C28">
        <v>1494126</v>
      </c>
      <c r="D28">
        <v>30.28</v>
      </c>
    </row>
    <row r="29" spans="1:4">
      <c r="A29" t="s">
        <v>124</v>
      </c>
      <c r="B29">
        <v>1172.46</v>
      </c>
      <c r="C29">
        <v>1496384</v>
      </c>
      <c r="D29">
        <v>29.636876489999999</v>
      </c>
    </row>
    <row r="30" spans="1:4">
      <c r="A30" t="s">
        <v>125</v>
      </c>
      <c r="B30">
        <v>1433.52</v>
      </c>
      <c r="C30">
        <v>1498006</v>
      </c>
      <c r="D30">
        <v>25.962704590000001</v>
      </c>
    </row>
    <row r="31" spans="1:4">
      <c r="A31" t="s">
        <v>126</v>
      </c>
      <c r="B31">
        <v>1495.3853369999999</v>
      </c>
      <c r="C31">
        <v>1501095</v>
      </c>
      <c r="D31">
        <v>28.62498532</v>
      </c>
    </row>
    <row r="32" spans="1:4">
      <c r="A32" t="s">
        <v>127</v>
      </c>
      <c r="B32">
        <v>1514.5570009999999</v>
      </c>
      <c r="C32">
        <v>1500642</v>
      </c>
      <c r="D32">
        <v>34.645559339999998</v>
      </c>
    </row>
    <row r="33" spans="1:4">
      <c r="A33" t="s">
        <v>128</v>
      </c>
      <c r="B33">
        <v>1413.632284</v>
      </c>
      <c r="C33">
        <v>1501207</v>
      </c>
      <c r="D33">
        <v>31.40747069</v>
      </c>
    </row>
    <row r="34" spans="1:4">
      <c r="A34" t="s">
        <v>129</v>
      </c>
      <c r="B34">
        <v>1406.6659649999999</v>
      </c>
      <c r="C34">
        <v>1501807</v>
      </c>
      <c r="D34">
        <v>28.868483179999998</v>
      </c>
    </row>
    <row r="35" spans="1:4">
      <c r="A35" t="s">
        <v>130</v>
      </c>
      <c r="B35">
        <v>1038.440051</v>
      </c>
      <c r="C35">
        <v>1502845</v>
      </c>
      <c r="D35">
        <v>35.431106849999999</v>
      </c>
    </row>
    <row r="36" spans="1:4">
      <c r="A36" t="s">
        <v>131</v>
      </c>
      <c r="B36">
        <v>1333.021203</v>
      </c>
      <c r="C36">
        <v>1502969</v>
      </c>
      <c r="D36">
        <v>28.291096589999999</v>
      </c>
    </row>
    <row r="37" spans="1:4">
      <c r="A37" t="s">
        <v>132</v>
      </c>
      <c r="B37">
        <v>1285.6249680000001</v>
      </c>
      <c r="C37">
        <v>1503157</v>
      </c>
      <c r="D37">
        <v>26.721435979999999</v>
      </c>
    </row>
    <row r="38" spans="1:4">
      <c r="A38" t="s">
        <v>133</v>
      </c>
      <c r="B38">
        <v>1155.3623259999999</v>
      </c>
      <c r="C38">
        <v>1503606</v>
      </c>
      <c r="D38">
        <v>23.83899602</v>
      </c>
    </row>
    <row r="39" spans="1:4">
      <c r="A39" t="s">
        <v>134</v>
      </c>
      <c r="B39">
        <v>1065.639443</v>
      </c>
      <c r="C39">
        <v>1504074</v>
      </c>
      <c r="D39">
        <v>24.904651380000001</v>
      </c>
    </row>
    <row r="40" spans="1:4">
      <c r="A40" t="s">
        <v>135</v>
      </c>
      <c r="B40">
        <v>1201.1459050000001</v>
      </c>
      <c r="C40">
        <v>1504916</v>
      </c>
      <c r="D40">
        <v>26.522268950000001</v>
      </c>
    </row>
    <row r="41" spans="1:4">
      <c r="A41" t="s">
        <v>136</v>
      </c>
      <c r="B41">
        <v>1243.2990580000001</v>
      </c>
      <c r="C41">
        <v>1505259</v>
      </c>
      <c r="D41">
        <v>25.85690314</v>
      </c>
    </row>
    <row r="42" spans="1:4">
      <c r="A42" t="s">
        <v>137</v>
      </c>
      <c r="B42">
        <v>1397.0417150000001</v>
      </c>
      <c r="C42">
        <v>1506360</v>
      </c>
      <c r="D42">
        <v>25.804647419999998</v>
      </c>
    </row>
    <row r="43" spans="1:4">
      <c r="A43" t="s">
        <v>138</v>
      </c>
      <c r="B43">
        <v>1490.155227</v>
      </c>
      <c r="C43">
        <v>1507545</v>
      </c>
      <c r="D43">
        <v>19.970118490000001</v>
      </c>
    </row>
    <row r="44" spans="1:4">
      <c r="A44" t="s">
        <v>139</v>
      </c>
      <c r="B44">
        <v>1583.9757589999999</v>
      </c>
      <c r="C44">
        <v>1508236</v>
      </c>
      <c r="D44">
        <v>25.77273653</v>
      </c>
    </row>
    <row r="45" spans="1:4">
      <c r="A45" t="s">
        <v>140</v>
      </c>
      <c r="B45">
        <v>1580.8526589999999</v>
      </c>
      <c r="C45">
        <v>1508999</v>
      </c>
      <c r="D45">
        <v>23.74205697</v>
      </c>
    </row>
    <row r="46" spans="1:4">
      <c r="A46" t="s">
        <v>141</v>
      </c>
      <c r="B46">
        <v>1571.265596</v>
      </c>
      <c r="C46">
        <v>1509917</v>
      </c>
      <c r="D46">
        <v>20.13838368</v>
      </c>
    </row>
    <row r="47" spans="1:4">
      <c r="A47" t="s">
        <v>142</v>
      </c>
      <c r="B47">
        <v>1616.7818259999999</v>
      </c>
      <c r="C47">
        <v>1510592</v>
      </c>
      <c r="D47">
        <v>24.42244152</v>
      </c>
    </row>
    <row r="48" spans="1:4">
      <c r="A48" t="s">
        <v>143</v>
      </c>
      <c r="B48">
        <v>1389.705238</v>
      </c>
      <c r="C48">
        <v>1511311</v>
      </c>
      <c r="D48">
        <v>20.792174859999999</v>
      </c>
    </row>
    <row r="49" spans="1:11">
      <c r="A49" t="s">
        <v>144</v>
      </c>
      <c r="B49">
        <v>1358.677882</v>
      </c>
      <c r="C49">
        <v>1511750</v>
      </c>
      <c r="D49">
        <v>19.31399652</v>
      </c>
    </row>
    <row r="50" spans="1:11">
      <c r="A50" t="s">
        <v>145</v>
      </c>
      <c r="B50">
        <v>1223.3365719999999</v>
      </c>
      <c r="C50">
        <v>1511305</v>
      </c>
      <c r="D50">
        <v>21.68159064</v>
      </c>
    </row>
    <row r="51" spans="1:11">
      <c r="A51" t="s">
        <v>146</v>
      </c>
      <c r="B51">
        <v>1210.9065310000001</v>
      </c>
      <c r="C51">
        <v>1509952</v>
      </c>
      <c r="D51">
        <v>22.99173991</v>
      </c>
    </row>
    <row r="52" spans="1:11">
      <c r="A52" t="s">
        <v>147</v>
      </c>
      <c r="B52">
        <v>1433.193393</v>
      </c>
      <c r="C52">
        <v>1510440</v>
      </c>
      <c r="D52">
        <v>23.3315874</v>
      </c>
    </row>
    <row r="53" spans="1:11">
      <c r="A53" t="s">
        <v>148</v>
      </c>
      <c r="B53">
        <v>1397.3886239999999</v>
      </c>
      <c r="C53">
        <v>1510538</v>
      </c>
      <c r="D53">
        <v>23.242203440000001</v>
      </c>
    </row>
    <row r="54" spans="1:11">
      <c r="A54" t="s">
        <v>149</v>
      </c>
      <c r="B54">
        <v>1452.8141169999999</v>
      </c>
      <c r="C54">
        <v>1511571</v>
      </c>
      <c r="D54">
        <v>27.181551949999999</v>
      </c>
    </row>
    <row r="55" spans="1:11">
      <c r="A55" t="s">
        <v>150</v>
      </c>
      <c r="B55">
        <v>1539.6292510000001</v>
      </c>
      <c r="C55">
        <v>1511070</v>
      </c>
      <c r="D55">
        <v>24.974072570000001</v>
      </c>
    </row>
    <row r="56" spans="1:11">
      <c r="A56" t="s">
        <v>151</v>
      </c>
      <c r="B56">
        <v>1585.5160089999999</v>
      </c>
      <c r="C56" s="99">
        <v>1511971</v>
      </c>
      <c r="D56">
        <v>26.42160208</v>
      </c>
    </row>
    <row r="57" spans="1:11">
      <c r="A57" t="s">
        <v>152</v>
      </c>
      <c r="B57">
        <v>1562.4220600000001</v>
      </c>
      <c r="C57" s="99">
        <v>1512688</v>
      </c>
      <c r="D57">
        <v>24.778243379999999</v>
      </c>
      <c r="F57" s="99" t="s">
        <v>153</v>
      </c>
      <c r="G57" s="100">
        <f>'[1]Table of factors'!K7</f>
        <v>8.53363929603154E-4</v>
      </c>
    </row>
    <row r="58" spans="1:11">
      <c r="A58" t="s">
        <v>154</v>
      </c>
      <c r="B58">
        <v>1456.3382340000001</v>
      </c>
      <c r="C58" s="99">
        <v>1512312</v>
      </c>
      <c r="D58">
        <v>24.419650050000001</v>
      </c>
      <c r="F58" s="99" t="s">
        <v>155</v>
      </c>
      <c r="G58" s="101">
        <f>'[1]Table of factors'!K81</f>
        <v>16107371688.879999</v>
      </c>
    </row>
    <row r="59" spans="1:11">
      <c r="A59" t="s">
        <v>156</v>
      </c>
      <c r="B59">
        <v>1603.514044</v>
      </c>
      <c r="C59" s="99">
        <v>1512936</v>
      </c>
      <c r="D59">
        <v>21.579819499999999</v>
      </c>
      <c r="F59" s="99" t="s">
        <v>157</v>
      </c>
      <c r="G59" s="101">
        <f>ROUNDUP(AVERAGE(C56:C67), 0)</f>
        <v>1514218</v>
      </c>
    </row>
    <row r="60" spans="1:11">
      <c r="A60" t="s">
        <v>158</v>
      </c>
      <c r="B60">
        <v>1391.1647700000001</v>
      </c>
      <c r="C60" s="99">
        <v>1513879</v>
      </c>
      <c r="D60">
        <v>19.312973029999998</v>
      </c>
      <c r="F60" s="99"/>
      <c r="G60" s="99"/>
    </row>
    <row r="61" spans="1:11">
      <c r="A61" t="s">
        <v>159</v>
      </c>
      <c r="B61">
        <v>1373.580357</v>
      </c>
      <c r="C61" s="99">
        <v>1513504</v>
      </c>
      <c r="D61">
        <v>22.436080489999998</v>
      </c>
      <c r="F61" s="99"/>
      <c r="G61" s="99"/>
    </row>
    <row r="62" spans="1:11">
      <c r="A62" t="s">
        <v>160</v>
      </c>
      <c r="B62">
        <v>1161.6671349999999</v>
      </c>
      <c r="C62" s="99">
        <v>1513430</v>
      </c>
      <c r="D62">
        <v>29.523054290000001</v>
      </c>
      <c r="F62" s="99" t="s">
        <v>161</v>
      </c>
      <c r="G62" s="102">
        <f>(G57*G58)/G59</f>
        <v>9.0775898846805596</v>
      </c>
      <c r="K62" s="103"/>
    </row>
    <row r="63" spans="1:11">
      <c r="A63" t="s">
        <v>162</v>
      </c>
      <c r="B63">
        <v>1169.8499469999999</v>
      </c>
      <c r="C63" s="99">
        <v>1513916</v>
      </c>
      <c r="D63">
        <v>27.067673689999999</v>
      </c>
      <c r="F63" s="99"/>
      <c r="G63" s="99"/>
    </row>
    <row r="64" spans="1:11">
      <c r="A64" t="s">
        <v>163</v>
      </c>
      <c r="B64">
        <v>1313.234831</v>
      </c>
      <c r="C64" s="99">
        <v>1515241</v>
      </c>
      <c r="D64">
        <v>28.21982642</v>
      </c>
      <c r="F64" s="99" t="s">
        <v>164</v>
      </c>
      <c r="G64" s="104">
        <f>G57*G58</f>
        <v>13745450.000001227</v>
      </c>
      <c r="H64" s="120"/>
      <c r="I64" s="111" t="s">
        <v>165</v>
      </c>
      <c r="J64" s="112">
        <f>G64+G72</f>
        <v>27418316.265506968</v>
      </c>
    </row>
    <row r="65" spans="1:14">
      <c r="A65" t="s">
        <v>166</v>
      </c>
      <c r="B65">
        <v>1294.6617719999999</v>
      </c>
      <c r="C65" s="99">
        <v>1516370</v>
      </c>
      <c r="D65">
        <v>23.192674390000001</v>
      </c>
      <c r="F65" s="105" t="s">
        <v>167</v>
      </c>
      <c r="G65" s="106">
        <f>'[1]Table of factors'!K5</f>
        <v>8.53363929603154E-4</v>
      </c>
      <c r="I65" s="113" t="s">
        <v>168</v>
      </c>
      <c r="J65" s="114">
        <f>J64/C75</f>
        <v>18.069285840775542</v>
      </c>
    </row>
    <row r="66" spans="1:14">
      <c r="A66" t="s">
        <v>169</v>
      </c>
      <c r="B66">
        <v>1307.4751289999999</v>
      </c>
      <c r="C66" s="99">
        <v>1517494</v>
      </c>
      <c r="D66">
        <v>25.657994250000002</v>
      </c>
      <c r="F66" s="105" t="s">
        <v>170</v>
      </c>
      <c r="G66" s="107">
        <f>'[1]Table of factors'!K80</f>
        <v>16022315674.701805</v>
      </c>
    </row>
    <row r="67" spans="1:14">
      <c r="A67" t="s">
        <v>171</v>
      </c>
      <c r="B67">
        <v>1462.4277979999999</v>
      </c>
      <c r="C67" s="99">
        <v>1516873</v>
      </c>
      <c r="D67">
        <v>24.926823949999999</v>
      </c>
      <c r="F67" s="105" t="s">
        <v>172</v>
      </c>
      <c r="G67" s="108">
        <f>ROUNDUP(AVERAGE(C68:C75), 0)</f>
        <v>1518279</v>
      </c>
    </row>
    <row r="68" spans="1:14">
      <c r="A68" t="s">
        <v>173</v>
      </c>
      <c r="B68">
        <v>1487.6182899999999</v>
      </c>
      <c r="C68" s="105">
        <v>1517019</v>
      </c>
      <c r="D68">
        <v>24.02841213</v>
      </c>
      <c r="F68" s="105"/>
      <c r="G68" s="105"/>
    </row>
    <row r="69" spans="1:14">
      <c r="A69" t="s">
        <v>174</v>
      </c>
      <c r="B69">
        <v>1507.660995</v>
      </c>
      <c r="C69" s="105">
        <v>1519357</v>
      </c>
      <c r="D69">
        <v>23.140021390000001</v>
      </c>
      <c r="F69" s="105"/>
      <c r="G69" s="105"/>
    </row>
    <row r="70" spans="1:14">
      <c r="A70" t="s">
        <v>175</v>
      </c>
      <c r="B70">
        <v>1500.1573840000001</v>
      </c>
      <c r="C70" s="105">
        <v>1518505</v>
      </c>
      <c r="D70">
        <v>25.432668169999999</v>
      </c>
      <c r="F70" s="105" t="s">
        <v>176</v>
      </c>
      <c r="G70" s="109">
        <f>(G65*G66)/G67</f>
        <v>9.0055031160318642</v>
      </c>
    </row>
    <row r="71" spans="1:14">
      <c r="A71" t="s">
        <v>177</v>
      </c>
      <c r="B71">
        <v>1467.2691520000001</v>
      </c>
      <c r="C71" s="105">
        <v>1518369</v>
      </c>
      <c r="D71">
        <v>29.026889400000002</v>
      </c>
      <c r="F71" s="105"/>
      <c r="G71" s="109"/>
    </row>
    <row r="72" spans="1:14">
      <c r="A72" t="s">
        <v>178</v>
      </c>
      <c r="B72">
        <v>1364.2193810000001</v>
      </c>
      <c r="C72" s="105">
        <v>1518442</v>
      </c>
      <c r="D72">
        <v>24.953523050000001</v>
      </c>
      <c r="F72" s="105" t="s">
        <v>179</v>
      </c>
      <c r="G72" s="110">
        <f>G65*G66</f>
        <v>13672866.265505742</v>
      </c>
    </row>
    <row r="73" spans="1:14">
      <c r="A73" t="s">
        <v>180</v>
      </c>
      <c r="B73">
        <v>1301.2294380000001</v>
      </c>
      <c r="C73" s="105">
        <v>1518692</v>
      </c>
      <c r="D73">
        <v>28.018010159999999</v>
      </c>
    </row>
    <row r="74" spans="1:14">
      <c r="A74" t="s">
        <v>181</v>
      </c>
      <c r="B74">
        <v>1180.5379969999999</v>
      </c>
      <c r="C74" s="105">
        <v>1518444</v>
      </c>
      <c r="D74">
        <v>24.85467504</v>
      </c>
    </row>
    <row r="75" spans="1:14">
      <c r="A75" t="s">
        <v>182</v>
      </c>
      <c r="B75">
        <v>1118.8539169999999</v>
      </c>
      <c r="C75" s="105">
        <v>1517399</v>
      </c>
      <c r="D75">
        <v>25.662565820000001</v>
      </c>
    </row>
    <row r="78" spans="1:14" ht="25.9" customHeight="1">
      <c r="L78" s="119" t="s">
        <v>183</v>
      </c>
      <c r="M78" s="119">
        <v>2025</v>
      </c>
      <c r="N78" s="119">
        <v>2026</v>
      </c>
    </row>
    <row r="79" spans="1:14" ht="38.75" customHeight="1">
      <c r="L79" s="115" t="s">
        <v>185</v>
      </c>
      <c r="M79" s="116">
        <f>G57</f>
        <v>8.53363929603154E-4</v>
      </c>
      <c r="N79" s="116">
        <f>G65</f>
        <v>8.53363929603154E-4</v>
      </c>
    </row>
    <row r="80" spans="1:14" ht="38.75" customHeight="1">
      <c r="L80" s="115" t="s">
        <v>184</v>
      </c>
      <c r="M80" s="118">
        <v>13745450</v>
      </c>
      <c r="N80" s="118">
        <f>M80</f>
        <v>13745450</v>
      </c>
    </row>
    <row r="81" spans="12:14" ht="38.75" customHeight="1">
      <c r="L81" s="115" t="s">
        <v>186</v>
      </c>
      <c r="M81" s="117">
        <f>G58</f>
        <v>16107371688.879999</v>
      </c>
      <c r="N81" s="117">
        <f>G66</f>
        <v>16022315674.701805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B96AF3-D625-4B75-B33F-BAFC09A9D7FE}">
  <dimension ref="B2:G7"/>
  <sheetViews>
    <sheetView tabSelected="1" workbookViewId="0">
      <selection activeCell="B6" sqref="B6:G7"/>
    </sheetView>
  </sheetViews>
  <sheetFormatPr defaultRowHeight="14.25"/>
  <cols>
    <col min="2" max="2" width="10.59765625" customWidth="1"/>
    <col min="3" max="7" width="12.1328125" bestFit="1" customWidth="1"/>
  </cols>
  <sheetData>
    <row r="2" spans="2:7">
      <c r="B2" t="s">
        <v>183</v>
      </c>
      <c r="C2">
        <v>2027</v>
      </c>
      <c r="D2">
        <v>2028</v>
      </c>
      <c r="E2">
        <v>2029</v>
      </c>
      <c r="F2">
        <v>2030</v>
      </c>
      <c r="G2">
        <v>2031</v>
      </c>
    </row>
    <row r="3" spans="2:7">
      <c r="B3" t="s">
        <v>187</v>
      </c>
      <c r="C3" s="121">
        <f>Sheet1!$I$80+Sheet2!J64</f>
        <v>41163766.265506968</v>
      </c>
      <c r="D3" s="121">
        <f>Sheet1!$I$80+Sheet2!K64</f>
        <v>13745450</v>
      </c>
      <c r="E3" s="121">
        <f>Sheet1!$I$80+Sheet2!L64</f>
        <v>13745450</v>
      </c>
      <c r="F3" s="121">
        <f>Sheet1!$I$80+Sheet2!M64</f>
        <v>13745450</v>
      </c>
      <c r="G3" s="121">
        <f>Sheet1!$I$80+Sheet2!N64</f>
        <v>13745450</v>
      </c>
    </row>
    <row r="5" spans="2:7" ht="15.4">
      <c r="B5" s="122"/>
      <c r="C5" s="122"/>
      <c r="D5" s="122"/>
      <c r="E5" s="122"/>
      <c r="F5" s="122"/>
      <c r="G5" s="122"/>
    </row>
    <row r="6" spans="2:7" ht="31.5" customHeight="1">
      <c r="B6" s="119" t="s">
        <v>183</v>
      </c>
      <c r="C6" s="123">
        <v>2027</v>
      </c>
      <c r="D6" s="123">
        <v>2028</v>
      </c>
      <c r="E6" s="123">
        <v>2029</v>
      </c>
      <c r="F6" s="123">
        <v>2030</v>
      </c>
      <c r="G6" s="123">
        <v>2031</v>
      </c>
    </row>
    <row r="7" spans="2:7" ht="38.25" customHeight="1">
      <c r="B7" s="115" t="s">
        <v>187</v>
      </c>
      <c r="C7" s="124">
        <v>41.163766265506965</v>
      </c>
      <c r="D7" s="124">
        <v>13.74545</v>
      </c>
      <c r="E7" s="124">
        <v>13.74545</v>
      </c>
      <c r="F7" s="124">
        <v>13.74545</v>
      </c>
      <c r="G7" s="124">
        <v>13.74545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f23fbc9-fed8-4fe5-aa4f-ed739643a384">
      <Terms xmlns="http://schemas.microsoft.com/office/infopath/2007/PartnerControls"/>
    </lcf76f155ced4ddcb4097134ff3c332f>
    <_ip_UnifiedCompliancePolicyUIAction xmlns="http://schemas.microsoft.com/sharepoint/v3" xsi:nil="true"/>
    <TaxCatchAll xmlns="a09e65a3-c7c6-46c4-8cad-d2b1e4cef29c" xsi:nil="true"/>
    <_ip_UnifiedCompliancePolicyProperties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401ACFC58A9B741966E24964F98E401" ma:contentTypeVersion="15" ma:contentTypeDescription="Create a new document." ma:contentTypeScope="" ma:versionID="ac809ca55fc7002d74a9772506effe29">
  <xsd:schema xmlns:xsd="http://www.w3.org/2001/XMLSchema" xmlns:xs="http://www.w3.org/2001/XMLSchema" xmlns:p="http://schemas.microsoft.com/office/2006/metadata/properties" xmlns:ns1="http://schemas.microsoft.com/sharepoint/v3" xmlns:ns2="1f23fbc9-fed8-4fe5-aa4f-ed739643a384" xmlns:ns3="a09e65a3-c7c6-46c4-8cad-d2b1e4cef29c" targetNamespace="http://schemas.microsoft.com/office/2006/metadata/properties" ma:root="true" ma:fieldsID="6b24f4ca2dda56f0b82b1f329a45acd9" ns1:_="" ns2:_="" ns3:_="">
    <xsd:import namespace="http://schemas.microsoft.com/sharepoint/v3"/>
    <xsd:import namespace="1f23fbc9-fed8-4fe5-aa4f-ed739643a384"/>
    <xsd:import namespace="a09e65a3-c7c6-46c4-8cad-d2b1e4cef29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1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2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23fbc9-fed8-4fe5-aa4f-ed739643a38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aea84bf1-a941-4ccc-bbe9-6e1a58d22ea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9e65a3-c7c6-46c4-8cad-d2b1e4cef29c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2e8b396a-6396-4d81-8fef-45dc7c2f2882}" ma:internalName="TaxCatchAll" ma:showField="CatchAllData" ma:web="a09e65a3-c7c6-46c4-8cad-d2b1e4cef29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7FAC8DC-DC3E-49C2-A4AA-8AF0BDE1DD73}">
  <ds:schemaRefs>
    <ds:schemaRef ds:uri="http://schemas.microsoft.com/office/2006/metadata/properties"/>
    <ds:schemaRef ds:uri="http://schemas.microsoft.com/office/infopath/2007/PartnerControls"/>
    <ds:schemaRef ds:uri="1f23fbc9-fed8-4fe5-aa4f-ed739643a384"/>
    <ds:schemaRef ds:uri="http://schemas.microsoft.com/sharepoint/v3"/>
    <ds:schemaRef ds:uri="a09e65a3-c7c6-46c4-8cad-d2b1e4cef29c"/>
  </ds:schemaRefs>
</ds:datastoreItem>
</file>

<file path=customXml/itemProps2.xml><?xml version="1.0" encoding="utf-8"?>
<ds:datastoreItem xmlns:ds="http://schemas.openxmlformats.org/officeDocument/2006/customXml" ds:itemID="{F2B9BAD2-6C08-427B-974F-FBCA79EF5FA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E435967-ABE0-4EE0-B62C-B1D92A661F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f23fbc9-fed8-4fe5-aa4f-ed739643a384"/>
    <ds:schemaRef ds:uri="a09e65a3-c7c6-46c4-8cad-d2b1e4cef29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Ortiz Ponce</dc:creator>
  <cp:lastModifiedBy>Diego Ortiz Ponce</cp:lastModifiedBy>
  <dcterms:created xsi:type="dcterms:W3CDTF">2015-06-05T18:17:20Z</dcterms:created>
  <dcterms:modified xsi:type="dcterms:W3CDTF">2026-04-22T20:40:46Z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0x0101009401ACFC58A9B741966E24964F98E401</vt:lpwstr>
  </property>
  <property fmtid="{D5CDD505-2E9C-101B-9397-08002B2CF9AE}" pid="3" name="MediaServiceImageTags">
    <vt:lpwstr/>
  </property>
</Properties>
</file>