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naldrivas/Documents/El Estudio Conciente/OPAL/Informes/008 _ PC 1147/"/>
    </mc:Choice>
  </mc:AlternateContent>
  <xr:revisionPtr revIDLastSave="0" documentId="13_ncr:1_{FA5D74CF-0854-C74F-AE7A-44A0864346D0}" xr6:coauthVersionLast="47" xr6:coauthVersionMax="47" xr10:uidLastSave="{00000000-0000-0000-0000-000000000000}"/>
  <bookViews>
    <workbookView xWindow="0" yWindow="660" windowWidth="30240" windowHeight="18980" activeTab="2" xr2:uid="{E5A3BAF1-3220-418A-9C39-176400C1FC90}"/>
  </bookViews>
  <sheets>
    <sheet name="Hoja1" sheetId="1" r:id="rId1"/>
    <sheet name="Hoja3" sheetId="3" r:id="rId2"/>
    <sheet name="Tabla 2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4" i="3" l="1"/>
  <c r="I5" i="3"/>
  <c r="I6" i="3"/>
  <c r="I7" i="3"/>
  <c r="H5" i="1"/>
  <c r="H8" i="1"/>
  <c r="H7" i="1"/>
  <c r="H6" i="1"/>
  <c r="H9" i="1" l="1"/>
  <c r="F7" i="1" s="1"/>
  <c r="F5" i="1" l="1"/>
  <c r="F8" i="1"/>
  <c r="F6" i="1"/>
</calcChain>
</file>

<file path=xl/sharedStrings.xml><?xml version="1.0" encoding="utf-8"?>
<sst xmlns="http://schemas.openxmlformats.org/spreadsheetml/2006/main" count="25" uniqueCount="20">
  <si>
    <t>Sección</t>
  </si>
  <si>
    <t>Central</t>
  </si>
  <si>
    <t>Noroeste</t>
  </si>
  <si>
    <t xml:space="preserve">Este </t>
  </si>
  <si>
    <t>Sur</t>
  </si>
  <si>
    <t>San Juan, Bayamón y Carolina</t>
  </si>
  <si>
    <t>Arecibo, Aguadilla y Mayagüez</t>
  </si>
  <si>
    <t>Ponce, Guayama, Aibonito y Utuado</t>
  </si>
  <si>
    <t>Humacao, Fajardo y Caguas</t>
  </si>
  <si>
    <t>Regiones policiacas</t>
  </si>
  <si>
    <t>Delitos 2025</t>
  </si>
  <si>
    <t>Proporción delictiva 2025</t>
  </si>
  <si>
    <t xml:space="preserve">Salarios totales </t>
  </si>
  <si>
    <t>Contribución sobre ingresos</t>
  </si>
  <si>
    <t>IVU</t>
  </si>
  <si>
    <t>Costo fiscal neto</t>
  </si>
  <si>
    <t>Cuantía estimada (en miles $)</t>
  </si>
  <si>
    <t>Partidas de impacto fiscal</t>
  </si>
  <si>
    <t>Cantidad Agregada</t>
  </si>
  <si>
    <t>Cantidad por cada empleado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</si>
</sst>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&quot;$&quot;#,##0.0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Myriad Pro Condensed"/>
    </font>
    <font>
      <sz val="12"/>
      <color rgb="FFFFFFFF"/>
      <name val="Myriad Pro Condensed"/>
    </font>
    <font>
      <b/>
      <sz val="12"/>
      <color rgb="FF000000"/>
      <name val="Myriad Pro Condensed"/>
    </font>
    <font>
      <sz val="12"/>
      <color rgb="FFFFFFFF"/>
      <name val="MyriadPro-Cond"/>
    </font>
    <font>
      <sz val="11"/>
      <color theme="1"/>
      <name val="MyriadPro-Cond"/>
    </font>
    <font>
      <sz val="12"/>
      <color rgb="FF000000"/>
      <name val="MyriadPro-Cond"/>
    </font>
    <font>
      <sz val="12"/>
      <color theme="0" tint="-4.9989318521683403E-2"/>
      <name val="MyriadPro-Cond"/>
    </font>
    <font>
      <b/>
      <sz val="12"/>
      <color rgb="FF000000"/>
      <name val="MyriadPro-Cond"/>
    </font>
    <font>
      <sz val="12"/>
      <color theme="1"/>
      <name val="MyriadPro-Cond"/>
    </font>
    <font>
      <b/>
      <sz val="12"/>
      <color theme="1"/>
      <name val="MyriadPro-Cond"/>
    </font>
  </fonts>
  <fills count="4">
    <fill>
      <patternFill patternType="none"/>
    </fill>
    <fill>
      <patternFill patternType="gray125"/>
    </fill>
    <fill>
      <patternFill patternType="solid">
        <fgColor rgb="FF194A65"/>
        <bgColor rgb="FF000000"/>
      </patternFill>
    </fill>
    <fill>
      <patternFill patternType="solid">
        <fgColor rgb="FF194A6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/>
    <xf numFmtId="3" fontId="7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5" fontId="7" fillId="0" borderId="2" xfId="1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94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palpr.sharepoint.com/sites/InformesAF2024/Shared%20Documents/&#128119;&#8205;&#9794;&#65039;Informes%20Preliminares/PC%201141/2.%20Tabla/TABLAS%20-%20PC1141.xlsx" TargetMode="External"/><Relationship Id="rId1" Type="http://schemas.openxmlformats.org/officeDocument/2006/relationships/externalLinkPath" Target="https://opalpr.sharepoint.com/sites/InformesAF2024/Shared%20Documents/&#128119;&#8205;&#9794;&#65039;Informes%20Preliminares/PC%201141/2.%20Tabla/TABLAS%20-%20PC114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4"/>
      <sheetName val="Hoja3"/>
    </sheetNames>
    <sheetDataSet>
      <sheetData sheetId="0" refreshError="1"/>
      <sheetData sheetId="1">
        <row r="3">
          <cell r="I3">
            <v>13814</v>
          </cell>
        </row>
        <row r="4">
          <cell r="I4">
            <v>13538</v>
          </cell>
        </row>
        <row r="5">
          <cell r="I5">
            <v>8760</v>
          </cell>
        </row>
        <row r="6">
          <cell r="I6">
            <v>7737</v>
          </cell>
        </row>
        <row r="7">
          <cell r="I7">
            <v>6983</v>
          </cell>
        </row>
        <row r="10">
          <cell r="I10">
            <v>6231</v>
          </cell>
        </row>
        <row r="11">
          <cell r="I11">
            <v>5245</v>
          </cell>
        </row>
        <row r="12">
          <cell r="I12">
            <v>4462</v>
          </cell>
        </row>
        <row r="13">
          <cell r="I13">
            <v>4052</v>
          </cell>
        </row>
        <row r="14">
          <cell r="I14">
            <v>3729</v>
          </cell>
        </row>
        <row r="15">
          <cell r="I15">
            <v>3657</v>
          </cell>
        </row>
        <row r="16">
          <cell r="I16">
            <v>2752</v>
          </cell>
        </row>
        <row r="17">
          <cell r="I17">
            <v>2053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76056-BB2D-449C-B997-17E9F0F23A50}">
  <dimension ref="D4:H9"/>
  <sheetViews>
    <sheetView workbookViewId="0">
      <selection activeCell="H18" sqref="H18"/>
    </sheetView>
  </sheetViews>
  <sheetFormatPr baseColWidth="10" defaultRowHeight="15"/>
  <cols>
    <col min="4" max="4" width="9.6640625" customWidth="1"/>
    <col min="5" max="5" width="18.5" customWidth="1"/>
    <col min="6" max="6" width="14" bestFit="1" customWidth="1"/>
  </cols>
  <sheetData>
    <row r="4" spans="4:8" ht="34">
      <c r="D4" s="10" t="s">
        <v>0</v>
      </c>
      <c r="E4" s="10" t="s">
        <v>9</v>
      </c>
      <c r="F4" s="10" t="s">
        <v>11</v>
      </c>
      <c r="G4" s="8"/>
      <c r="H4" s="7" t="s">
        <v>10</v>
      </c>
    </row>
    <row r="5" spans="4:8" ht="34">
      <c r="D5" s="11" t="s">
        <v>1</v>
      </c>
      <c r="E5" s="12" t="s">
        <v>5</v>
      </c>
      <c r="F5" s="13">
        <f>H5/H$9</f>
        <v>0.43501620228157034</v>
      </c>
      <c r="G5" s="8"/>
      <c r="H5" s="9">
        <f>SUM([1]Hoja4!$I$3,[1]Hoja4!$I$4,[1]Hoja4!$I$5)</f>
        <v>36112</v>
      </c>
    </row>
    <row r="6" spans="4:8" ht="34">
      <c r="D6" s="11" t="s">
        <v>2</v>
      </c>
      <c r="E6" s="12" t="s">
        <v>6</v>
      </c>
      <c r="F6" s="13">
        <f>H6/H$9</f>
        <v>0.21013576186862298</v>
      </c>
      <c r="G6" s="8"/>
      <c r="H6" s="9">
        <f>SUM([1]Hoja4!$I$6,[1]Hoja4!$I$11,[1]Hoja4!$I$12)</f>
        <v>17444</v>
      </c>
    </row>
    <row r="7" spans="4:8" ht="34">
      <c r="D7" s="11" t="s">
        <v>4</v>
      </c>
      <c r="E7" s="12" t="s">
        <v>7</v>
      </c>
      <c r="F7" s="13">
        <f>H7/H$9</f>
        <v>0.1869225302061123</v>
      </c>
      <c r="G7" s="8"/>
      <c r="H7" s="9">
        <f>SUM([1]Hoja4!$I$7,[1]Hoja4!$I$14,[1]Hoja4!$I$16,[1]Hoja4!$I$17)</f>
        <v>15517</v>
      </c>
    </row>
    <row r="8" spans="4:8" ht="17">
      <c r="D8" s="11" t="s">
        <v>3</v>
      </c>
      <c r="E8" s="12" t="s">
        <v>8</v>
      </c>
      <c r="F8" s="13">
        <f>H8/H$9</f>
        <v>0.16792550564369435</v>
      </c>
      <c r="G8" s="8"/>
      <c r="H8" s="9">
        <f>SUM([1]Hoja4!$I$13,[1]Hoja4!$I$15,[1]Hoja4!$I$10)</f>
        <v>13940</v>
      </c>
    </row>
    <row r="9" spans="4:8">
      <c r="H9" s="2">
        <f>SUM(H5:H8)</f>
        <v>83013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D32F2-C97A-4AFC-8274-D1CECC6EC6C8}">
  <dimension ref="H3:I7"/>
  <sheetViews>
    <sheetView topLeftCell="C1" workbookViewId="0">
      <selection activeCell="H3" sqref="H3:H7"/>
    </sheetView>
  </sheetViews>
  <sheetFormatPr baseColWidth="10" defaultRowHeight="15"/>
  <cols>
    <col min="8" max="8" width="15.6640625" customWidth="1"/>
    <col min="9" max="9" width="17.5" bestFit="1" customWidth="1"/>
  </cols>
  <sheetData>
    <row r="3" spans="8:9" ht="34">
      <c r="H3" s="1" t="s">
        <v>17</v>
      </c>
      <c r="I3" s="1" t="s">
        <v>16</v>
      </c>
    </row>
    <row r="4" spans="8:9" ht="17">
      <c r="H4" s="3" t="s">
        <v>12</v>
      </c>
      <c r="I4" s="4">
        <f>951655.372970356/1000</f>
        <v>951.65537297035598</v>
      </c>
    </row>
    <row r="5" spans="8:9" ht="34">
      <c r="H5" s="3" t="s">
        <v>13</v>
      </c>
      <c r="I5" s="4">
        <f>73273.2/1000</f>
        <v>73.273200000000003</v>
      </c>
    </row>
    <row r="6" spans="8:9" ht="17">
      <c r="H6" s="3" t="s">
        <v>14</v>
      </c>
      <c r="I6" s="4">
        <f>24300.0576/1000</f>
        <v>24.300057599999999</v>
      </c>
    </row>
    <row r="7" spans="8:9" ht="17">
      <c r="H7" s="5" t="s">
        <v>15</v>
      </c>
      <c r="I7" s="6">
        <f>854082.115370356/1000</f>
        <v>854.08211537035606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0FC91-945C-F849-9199-F06322BC1CCA}">
  <dimension ref="B2:D6"/>
  <sheetViews>
    <sheetView tabSelected="1" workbookViewId="0">
      <selection activeCell="G13" sqref="G13"/>
    </sheetView>
  </sheetViews>
  <sheetFormatPr baseColWidth="10" defaultRowHeight="15"/>
  <cols>
    <col min="2" max="2" width="10" bestFit="1" customWidth="1"/>
    <col min="3" max="3" width="14.83203125" bestFit="1" customWidth="1"/>
    <col min="4" max="4" width="22.6640625" bestFit="1" customWidth="1"/>
  </cols>
  <sheetData>
    <row r="2" spans="2:4" ht="34">
      <c r="B2" s="14" t="s">
        <v>17</v>
      </c>
      <c r="C2" s="16" t="s">
        <v>18</v>
      </c>
      <c r="D2" s="16" t="s">
        <v>19</v>
      </c>
    </row>
    <row r="3" spans="2:4" ht="17">
      <c r="B3" s="11" t="s">
        <v>12</v>
      </c>
      <c r="C3" s="17">
        <v>823134</v>
      </c>
      <c r="D3" s="17">
        <v>63318</v>
      </c>
    </row>
    <row r="4" spans="2:4" ht="34">
      <c r="B4" s="11" t="s">
        <v>13</v>
      </c>
      <c r="C4" s="17">
        <v>51854</v>
      </c>
      <c r="D4" s="17">
        <v>3989</v>
      </c>
    </row>
    <row r="5" spans="2:4" ht="17">
      <c r="B5" s="11" t="s">
        <v>14</v>
      </c>
      <c r="C5" s="17">
        <v>21387</v>
      </c>
      <c r="D5" s="17">
        <v>1645</v>
      </c>
    </row>
    <row r="6" spans="2:4" ht="34">
      <c r="B6" s="15" t="s">
        <v>15</v>
      </c>
      <c r="C6" s="18">
        <v>749892</v>
      </c>
      <c r="D6" s="18">
        <v>57684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_ip_UnifiedCompliancePolicyUIAction xmlns="http://schemas.microsoft.com/sharepoint/v3" xsi:nil="true"/>
    <TaxCatchAll xmlns="a09e65a3-c7c6-46c4-8cad-d2b1e4cef29c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C74560-2550-4AA5-A466-6DE5AA2C669F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http://schemas.microsoft.com/sharepoint/v3"/>
    <ds:schemaRef ds:uri="a09e65a3-c7c6-46c4-8cad-d2b1e4cef29c"/>
  </ds:schemaRefs>
</ds:datastoreItem>
</file>

<file path=customXml/itemProps2.xml><?xml version="1.0" encoding="utf-8"?>
<ds:datastoreItem xmlns:ds="http://schemas.openxmlformats.org/officeDocument/2006/customXml" ds:itemID="{60B11276-11F9-4EBF-BE19-25455EE935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A832CF-E607-41DF-9DDE-BF8B9D918F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Hoja3</vt:lpstr>
      <vt:lpstr>Tabla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A. Otero Maldonado</dc:creator>
  <cp:lastModifiedBy>Ronald Rivas</cp:lastModifiedBy>
  <dcterms:created xsi:type="dcterms:W3CDTF">2026-06-24T20:51:02Z</dcterms:created>
  <dcterms:modified xsi:type="dcterms:W3CDTF">2026-07-06T20:31:52Z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</Properties>
</file>