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palpr.sharepoint.com/sites/InformesAF2024/Shared Documents/👷‍♂️Informes Preliminares/PS 0344/2. Tabla/"/>
    </mc:Choice>
  </mc:AlternateContent>
  <xr:revisionPtr revIDLastSave="449" documentId="13_ncr:1_{CAD340F7-1E5C-46BB-8937-2D608781643E}" xr6:coauthVersionLast="47" xr6:coauthVersionMax="47" xr10:uidLastSave="{78D251F1-5EE1-4B3C-8BD8-8F20AE72735C}"/>
  <bookViews>
    <workbookView xWindow="2265" yWindow="-16320" windowWidth="38640" windowHeight="15720" activeTab="4" xr2:uid="{6B34FD43-20F0-41AC-B203-CD71A06AAC69}"/>
  </bookViews>
  <sheets>
    <sheet name="Hoja4" sheetId="4" r:id="rId1"/>
    <sheet name="Hoja2" sheetId="2" r:id="rId2"/>
    <sheet name="Hoja1" sheetId="1" r:id="rId3"/>
    <sheet name="Hoja6" sheetId="7" r:id="rId4"/>
    <sheet name="Hoja3" sheetId="3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4" i="3" l="1"/>
  <c r="F8" i="7"/>
  <c r="J9" i="1"/>
  <c r="E6" i="2"/>
  <c r="E11" i="2"/>
  <c r="H10" i="3"/>
  <c r="H9" i="3" l="1"/>
  <c r="G4" i="3" l="1"/>
  <c r="G5" i="3" l="1"/>
  <c r="I5" i="3" s="1"/>
  <c r="G6" i="3" l="1"/>
  <c r="I6" i="3" l="1"/>
  <c r="G7" i="3"/>
  <c r="I7" i="3" s="1"/>
  <c r="G8" i="3" l="1"/>
  <c r="I8" i="3" s="1"/>
  <c r="J10" i="3" s="1"/>
  <c r="J9" i="3" l="1"/>
  <c r="G10" i="3"/>
  <c r="G9" i="3"/>
</calcChain>
</file>

<file path=xl/sharedStrings.xml><?xml version="1.0" encoding="utf-8"?>
<sst xmlns="http://schemas.openxmlformats.org/spreadsheetml/2006/main" count="36" uniqueCount="30">
  <si>
    <t>Beneficiarios</t>
  </si>
  <si>
    <t>Cantidad</t>
  </si>
  <si>
    <t xml:space="preserve">Empleados del FIGNA </t>
  </si>
  <si>
    <t>Retirados de la GNPR</t>
  </si>
  <si>
    <t>Retirados del FIGNA</t>
  </si>
  <si>
    <t>CAP</t>
  </si>
  <si>
    <t>Bebidas alcohólicas</t>
  </si>
  <si>
    <t>Ropa y calzado</t>
  </si>
  <si>
    <t xml:space="preserve"> Gasto</t>
  </si>
  <si>
    <t>Ingresos del FIGNA</t>
  </si>
  <si>
    <t>n.d.a</t>
  </si>
  <si>
    <t xml:space="preserve">Productos de tabaco </t>
  </si>
  <si>
    <t>Grupo</t>
  </si>
  <si>
    <t>PRYCA</t>
  </si>
  <si>
    <t>Sin exclusiones</t>
  </si>
  <si>
    <t>Con exclusiones</t>
  </si>
  <si>
    <t>Partidas</t>
  </si>
  <si>
    <t xml:space="preserve">Sin exclusiones </t>
  </si>
  <si>
    <t>TEB-421</t>
  </si>
  <si>
    <t>TEB-447</t>
  </si>
  <si>
    <t>TEB-461</t>
  </si>
  <si>
    <t>IVU no recaudado</t>
  </si>
  <si>
    <t>Efecto neto</t>
  </si>
  <si>
    <t xml:space="preserve">Bienes no duraderos </t>
  </si>
  <si>
    <t>TEB ID</t>
  </si>
  <si>
    <t>Subtotal</t>
  </si>
  <si>
    <t>Total de Potenciales Beneficiarios</t>
  </si>
  <si>
    <t>Gasto de Consumo Personal Promedio</t>
  </si>
  <si>
    <t>Efecto Fiscal</t>
  </si>
  <si>
    <t>IVU dejado de recibir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</si>
</sst>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&quot;$&quot;#,##0.0"/>
  </numFmts>
  <fonts count="7">
    <font>
      <sz val="11"/>
      <color theme="1"/>
      <name val="Aptos Narrow"/>
      <family val="2"/>
      <scheme val="minor"/>
    </font>
    <font>
      <sz val="12"/>
      <color theme="1"/>
      <name val="Myriad Pro Condensed"/>
    </font>
    <font>
      <b/>
      <sz val="12"/>
      <color theme="0"/>
      <name val="Myriad Pro Condensed"/>
    </font>
    <font>
      <b/>
      <sz val="12"/>
      <color rgb="FFFFFFFF"/>
      <name val="Myriad Pro Condensed"/>
    </font>
    <font>
      <sz val="12"/>
      <color rgb="FF000000"/>
      <name val="Myriad Pro Condensed"/>
    </font>
    <font>
      <b/>
      <sz val="12"/>
      <color theme="1"/>
      <name val="Myriad Pro Condensed"/>
    </font>
    <font>
      <b/>
      <sz val="12"/>
      <color rgb="FF000000"/>
      <name val="Myriad Pro Condensed"/>
    </font>
  </fonts>
  <fills count="4">
    <fill>
      <patternFill patternType="none"/>
    </fill>
    <fill>
      <patternFill patternType="gray125"/>
    </fill>
    <fill>
      <patternFill patternType="solid">
        <fgColor rgb="FF194A65"/>
        <bgColor indexed="64"/>
      </patternFill>
    </fill>
    <fill>
      <patternFill patternType="solid">
        <fgColor rgb="FF194A6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/>
      <diagonal/>
    </border>
    <border>
      <left style="medium">
        <color rgb="FFA9A9A9"/>
      </left>
      <right style="thin">
        <color rgb="FFA9A9A9"/>
      </right>
      <top style="medium">
        <color rgb="FFA9A9A9"/>
      </top>
      <bottom style="thin">
        <color rgb="FFA9A9A9"/>
      </bottom>
      <diagonal/>
    </border>
    <border>
      <left style="thin">
        <color rgb="FFA9A9A9"/>
      </left>
      <right style="medium">
        <color rgb="FFA9A9A9"/>
      </right>
      <top style="medium">
        <color rgb="FFA9A9A9"/>
      </top>
      <bottom style="thin">
        <color rgb="FFA9A9A9"/>
      </bottom>
      <diagonal/>
    </border>
    <border>
      <left style="medium">
        <color rgb="FFA9A9A9"/>
      </left>
      <right style="thin">
        <color rgb="FFA9A9A9"/>
      </right>
      <top style="thin">
        <color rgb="FFA9A9A9"/>
      </top>
      <bottom style="medium">
        <color rgb="FFA9A9A9"/>
      </bottom>
      <diagonal/>
    </border>
    <border>
      <left style="thin">
        <color rgb="FFA9A9A9"/>
      </left>
      <right style="medium">
        <color rgb="FFA9A9A9"/>
      </right>
      <top style="thin">
        <color rgb="FFA9A9A9"/>
      </top>
      <bottom style="medium">
        <color rgb="FFA9A9A9"/>
      </bottom>
      <diagonal/>
    </border>
    <border>
      <left style="medium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 style="medium">
        <color rgb="FFA9A9A9"/>
      </right>
      <top style="thin">
        <color rgb="FFA9A9A9"/>
      </top>
      <bottom style="thin">
        <color rgb="FFA9A9A9"/>
      </bottom>
      <diagonal/>
    </border>
    <border>
      <left style="medium">
        <color rgb="FFA9A9A9"/>
      </left>
      <right/>
      <top style="medium">
        <color rgb="FFA9A9A9"/>
      </top>
      <bottom style="thin">
        <color rgb="FFA9A9A9"/>
      </bottom>
      <diagonal/>
    </border>
    <border>
      <left style="medium">
        <color rgb="FFA9A9A9"/>
      </left>
      <right/>
      <top style="thin">
        <color rgb="FFA9A9A9"/>
      </top>
      <bottom style="thin">
        <color rgb="FFA9A9A9"/>
      </bottom>
      <diagonal/>
    </border>
    <border>
      <left style="medium">
        <color rgb="FFA9A9A9"/>
      </left>
      <right/>
      <top style="thin">
        <color rgb="FFA9A9A9"/>
      </top>
      <bottom style="medium">
        <color rgb="FFA9A9A9"/>
      </bottom>
      <diagonal/>
    </border>
    <border>
      <left style="medium">
        <color rgb="FFA9A9A9"/>
      </left>
      <right style="medium">
        <color rgb="FFA9A9A9"/>
      </right>
      <top style="medium">
        <color rgb="FFA9A9A9"/>
      </top>
      <bottom style="thin">
        <color rgb="FFA9A9A9"/>
      </bottom>
      <diagonal/>
    </border>
    <border>
      <left style="medium">
        <color rgb="FFA9A9A9"/>
      </left>
      <right style="medium">
        <color rgb="FFA9A9A9"/>
      </right>
      <top style="thin">
        <color rgb="FFA9A9A9"/>
      </top>
      <bottom style="medium">
        <color rgb="FFA9A9A9"/>
      </bottom>
      <diagonal/>
    </border>
    <border>
      <left/>
      <right style="medium">
        <color rgb="FFA9A9A9"/>
      </right>
      <top style="medium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/>
    <xf numFmtId="164" fontId="0" fillId="0" borderId="0" xfId="0" applyNumberFormat="1" applyAlignment="1">
      <alignment horizontal="center"/>
    </xf>
    <xf numFmtId="164" fontId="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94A65"/>
      <color rgb="FFA9A9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1.%20Datos/DATOS%20-%20PS344.xlsx" TargetMode="External"/><Relationship Id="rId2" Type="http://schemas.openxmlformats.org/officeDocument/2006/relationships/externalLinkPath" Target="https://opalpr.sharepoint.com/sites/InformesAF2024/Shared%20Documents/&#128119;&#8205;&#9794;&#65039;Informes%20Preliminares/PS%200344/1.%20Datos/DATOS%20-%20PS344.xlsx" TargetMode="External"/><Relationship Id="rId1" Type="http://schemas.openxmlformats.org/officeDocument/2006/relationships/externalLinkPath" Target="/sites/InformesAF2024/Shared%20Documents/&#128119;&#8205;&#9794;&#65039;Informes%20Preliminares/PS%200344/1.%20Datos/DATOS%20-%20PS34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tabla 5"/>
      <sheetName val="Hoja1"/>
      <sheetName val="Hoja2"/>
    </sheetNames>
    <sheetDataSet>
      <sheetData sheetId="0"/>
      <sheetData sheetId="1"/>
      <sheetData sheetId="2">
        <row r="13">
          <cell r="G13">
            <v>48251.260573490377</v>
          </cell>
          <cell r="H13">
            <v>49071.532003239714</v>
          </cell>
          <cell r="I13">
            <v>49905.748047294779</v>
          </cell>
          <cell r="J13">
            <v>50754.145764098786</v>
          </cell>
          <cell r="K13">
            <v>51616.966242088463</v>
          </cell>
        </row>
        <row r="14">
          <cell r="G14">
            <v>103440</v>
          </cell>
          <cell r="H14">
            <v>103440</v>
          </cell>
          <cell r="I14">
            <v>103440</v>
          </cell>
          <cell r="J14">
            <v>103440</v>
          </cell>
          <cell r="K14">
            <v>103440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0653D-3042-477A-8550-CAD4DE56DA6E}">
  <dimension ref="F3:I6"/>
  <sheetViews>
    <sheetView showGridLines="0" topLeftCell="E1" workbookViewId="0">
      <selection activeCell="G18" sqref="G18"/>
    </sheetView>
  </sheetViews>
  <sheetFormatPr baseColWidth="10" defaultColWidth="10.6640625" defaultRowHeight="14.25"/>
  <cols>
    <col min="6" max="6" width="14.53125" customWidth="1"/>
    <col min="7" max="9" width="11.33203125" customWidth="1"/>
  </cols>
  <sheetData>
    <row r="3" spans="6:9" ht="49.15" customHeight="1">
      <c r="F3" s="8" t="s">
        <v>24</v>
      </c>
      <c r="G3" s="8">
        <v>2024</v>
      </c>
      <c r="H3" s="8">
        <v>2025</v>
      </c>
      <c r="I3" s="8">
        <v>2026</v>
      </c>
    </row>
    <row r="4" spans="6:9" ht="15.4">
      <c r="F4" s="12" t="s">
        <v>18</v>
      </c>
      <c r="G4" s="11">
        <v>5.7</v>
      </c>
      <c r="H4" s="11">
        <v>5.8</v>
      </c>
      <c r="I4" s="11">
        <v>5.8</v>
      </c>
    </row>
    <row r="5" spans="6:9" ht="15.4">
      <c r="F5" s="12" t="s">
        <v>19</v>
      </c>
      <c r="G5" s="12" t="s">
        <v>10</v>
      </c>
      <c r="H5" s="12" t="s">
        <v>10</v>
      </c>
      <c r="I5" s="12" t="s">
        <v>10</v>
      </c>
    </row>
    <row r="6" spans="6:9" ht="15.4">
      <c r="F6" s="12" t="s">
        <v>20</v>
      </c>
      <c r="G6" s="11">
        <v>41.6</v>
      </c>
      <c r="H6" s="11">
        <v>42.9</v>
      </c>
      <c r="I6" s="11">
        <v>43.7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21A2A-06C4-4F88-9B94-51BBC99D9204}">
  <dimension ref="D2:E11"/>
  <sheetViews>
    <sheetView showGridLines="0" zoomScale="130" zoomScaleNormal="130" workbookViewId="0">
      <selection activeCell="D2" sqref="D2:E6"/>
    </sheetView>
  </sheetViews>
  <sheetFormatPr baseColWidth="10" defaultColWidth="10.6640625" defaultRowHeight="14.25"/>
  <cols>
    <col min="4" max="4" width="20.53125" customWidth="1"/>
    <col min="5" max="5" width="13.73046875" customWidth="1"/>
  </cols>
  <sheetData>
    <row r="2" spans="4:5" ht="34.9" customHeight="1">
      <c r="D2" s="8" t="s">
        <v>23</v>
      </c>
      <c r="E2" s="8" t="s">
        <v>8</v>
      </c>
    </row>
    <row r="3" spans="4:5" ht="15">
      <c r="D3" s="9" t="s">
        <v>6</v>
      </c>
      <c r="E3" s="10">
        <v>1448.4</v>
      </c>
    </row>
    <row r="4" spans="4:5" ht="15">
      <c r="D4" s="9" t="s">
        <v>11</v>
      </c>
      <c r="E4" s="10">
        <v>579.9</v>
      </c>
    </row>
    <row r="5" spans="4:5" ht="15">
      <c r="D5" s="9" t="s">
        <v>7</v>
      </c>
      <c r="E5" s="10">
        <v>2119.9</v>
      </c>
    </row>
    <row r="6" spans="4:5" ht="15">
      <c r="D6" s="23" t="s">
        <v>25</v>
      </c>
      <c r="E6" s="24">
        <f>SUM(E3:E5)</f>
        <v>4148.2000000000007</v>
      </c>
    </row>
    <row r="9" spans="4:5">
      <c r="E9" s="7"/>
    </row>
    <row r="11" spans="4:5">
      <c r="E11" s="3">
        <f>SUM(E3,E4,E5)</f>
        <v>4148.2000000000007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F76D9-A4AF-4859-961C-A9B8CB2F78CC}">
  <dimension ref="H2:J9"/>
  <sheetViews>
    <sheetView showGridLines="0" topLeftCell="F1" zoomScaleNormal="100" workbookViewId="0">
      <selection activeCell="J7" sqref="J7:J8"/>
    </sheetView>
  </sheetViews>
  <sheetFormatPr baseColWidth="10" defaultColWidth="10.6640625" defaultRowHeight="14.25"/>
  <cols>
    <col min="4" max="4" width="14.86328125" bestFit="1" customWidth="1"/>
    <col min="5" max="5" width="9.19921875" bestFit="1" customWidth="1"/>
    <col min="8" max="8" width="18.33203125" customWidth="1"/>
    <col min="9" max="9" width="19.46484375" customWidth="1"/>
    <col min="10" max="10" width="13.06640625" customWidth="1"/>
  </cols>
  <sheetData>
    <row r="2" spans="8:10" ht="14.65" customHeight="1"/>
    <row r="3" spans="8:10" ht="33.4" customHeight="1" thickBot="1">
      <c r="H3" s="15" t="s">
        <v>12</v>
      </c>
      <c r="I3" s="15" t="s">
        <v>0</v>
      </c>
      <c r="J3" s="15" t="s">
        <v>1</v>
      </c>
    </row>
    <row r="4" spans="8:10" ht="30">
      <c r="H4" s="31" t="s">
        <v>14</v>
      </c>
      <c r="I4" s="17" t="s">
        <v>2</v>
      </c>
      <c r="J4" s="13">
        <v>13</v>
      </c>
    </row>
    <row r="5" spans="8:10" ht="30.4" customHeight="1">
      <c r="H5" s="32"/>
      <c r="I5" s="18" t="s">
        <v>3</v>
      </c>
      <c r="J5" s="16">
        <v>486</v>
      </c>
    </row>
    <row r="6" spans="8:10" ht="30.4" thickBot="1">
      <c r="H6" s="33"/>
      <c r="I6" s="19" t="s">
        <v>4</v>
      </c>
      <c r="J6" s="14">
        <v>2</v>
      </c>
    </row>
    <row r="7" spans="8:10" ht="22.5" customHeight="1">
      <c r="H7" s="34" t="s">
        <v>15</v>
      </c>
      <c r="I7" s="17" t="s">
        <v>13</v>
      </c>
      <c r="J7" s="13">
        <v>253</v>
      </c>
    </row>
    <row r="8" spans="8:10" ht="22.5" customHeight="1" thickBot="1">
      <c r="H8" s="35"/>
      <c r="I8" s="19" t="s">
        <v>5</v>
      </c>
      <c r="J8" s="14">
        <v>970</v>
      </c>
    </row>
    <row r="9" spans="8:10" ht="28.5" customHeight="1" thickBot="1">
      <c r="H9" s="36" t="s">
        <v>26</v>
      </c>
      <c r="I9" s="37"/>
      <c r="J9" s="25">
        <f>SUM(J4:J8)</f>
        <v>1724</v>
      </c>
    </row>
  </sheetData>
  <mergeCells count="3">
    <mergeCell ref="H4:H6"/>
    <mergeCell ref="H7:H8"/>
    <mergeCell ref="H9:I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A18BD-46EC-437B-B9F6-A69BC4120DF3}">
  <dimension ref="E4:F8"/>
  <sheetViews>
    <sheetView showGridLines="0" topLeftCell="C1" workbookViewId="0">
      <selection activeCell="E14" sqref="E14"/>
    </sheetView>
  </sheetViews>
  <sheetFormatPr baseColWidth="10" defaultColWidth="10.6640625" defaultRowHeight="14.25"/>
  <cols>
    <col min="5" max="5" width="25.33203125" customWidth="1"/>
    <col min="6" max="6" width="16" customWidth="1"/>
  </cols>
  <sheetData>
    <row r="4" spans="5:6" ht="30">
      <c r="E4" s="20" t="s">
        <v>16</v>
      </c>
      <c r="F4" s="20" t="s">
        <v>17</v>
      </c>
    </row>
    <row r="5" spans="5:6" ht="15">
      <c r="E5" s="21" t="s">
        <v>6</v>
      </c>
      <c r="F5" s="22">
        <v>533.88968344072066</v>
      </c>
    </row>
    <row r="6" spans="5:6" ht="15">
      <c r="E6" s="21" t="s">
        <v>11</v>
      </c>
      <c r="F6" s="22">
        <v>213.75492089704082</v>
      </c>
    </row>
    <row r="7" spans="5:6" ht="22.5" customHeight="1">
      <c r="E7" s="21" t="s">
        <v>7</v>
      </c>
      <c r="F7" s="22">
        <v>781.40896156171209</v>
      </c>
    </row>
    <row r="8" spans="5:6" ht="30">
      <c r="E8" s="26" t="s">
        <v>27</v>
      </c>
      <c r="F8" s="27">
        <f>SUM(F5:F7)</f>
        <v>1529.0535658994736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8D3BF-4081-4A20-9411-D51F199E83C4}">
  <dimension ref="F3:Q15"/>
  <sheetViews>
    <sheetView showGridLines="0" tabSelected="1" workbookViewId="0">
      <selection activeCell="Q21" sqref="Q21"/>
    </sheetView>
  </sheetViews>
  <sheetFormatPr baseColWidth="10" defaultColWidth="10.6640625" defaultRowHeight="14.25"/>
  <cols>
    <col min="6" max="6" width="6.53125" bestFit="1" customWidth="1"/>
    <col min="7" max="7" width="13.3984375" bestFit="1" customWidth="1"/>
    <col min="8" max="8" width="11.796875" bestFit="1" customWidth="1"/>
    <col min="9" max="9" width="10.46484375" bestFit="1" customWidth="1"/>
    <col min="12" max="12" width="21.1328125" bestFit="1" customWidth="1"/>
    <col min="13" max="17" width="11.53125" customWidth="1"/>
  </cols>
  <sheetData>
    <row r="3" spans="6:17" ht="45">
      <c r="F3" s="6"/>
      <c r="G3" s="6" t="s">
        <v>9</v>
      </c>
      <c r="H3" s="6" t="s">
        <v>21</v>
      </c>
      <c r="I3" s="6" t="s">
        <v>22</v>
      </c>
    </row>
    <row r="4" spans="6:17" ht="15.4">
      <c r="F4" s="1">
        <v>2027</v>
      </c>
      <c r="G4" s="5">
        <f>[1]Hoja2!$G$13+[1]Hoja2!$G$14</f>
        <v>151691.26057349038</v>
      </c>
      <c r="H4" s="38">
        <v>168879.41200721599</v>
      </c>
      <c r="I4" s="2">
        <f>H4-G4</f>
        <v>17188.151433725609</v>
      </c>
    </row>
    <row r="5" spans="6:17" ht="15.4">
      <c r="F5" s="1">
        <v>2028</v>
      </c>
      <c r="G5" s="5">
        <f>[1]Hoja2!$H$13+[1]Hoja2!$H$14</f>
        <v>152511.53200323973</v>
      </c>
      <c r="H5" s="38">
        <v>171750.36201133899</v>
      </c>
      <c r="I5" s="2">
        <f>H5-G5</f>
        <v>19238.830008099263</v>
      </c>
    </row>
    <row r="6" spans="6:17" ht="15.4">
      <c r="F6" s="1">
        <v>2029</v>
      </c>
      <c r="G6" s="5">
        <f>SUM([1]Hoja2!$I$13:$I$14)</f>
        <v>153345.74804729479</v>
      </c>
      <c r="H6" s="38">
        <v>174670.11816553175</v>
      </c>
      <c r="I6" s="2">
        <f>H6-G6</f>
        <v>21324.370118236955</v>
      </c>
    </row>
    <row r="7" spans="6:17" ht="15.4">
      <c r="F7" s="1">
        <v>2030</v>
      </c>
      <c r="G7" s="5">
        <f>SUM([1]Hoja2!$J$13:$J$14)</f>
        <v>154194.14576409879</v>
      </c>
      <c r="H7" s="38">
        <v>177639.51017434575</v>
      </c>
      <c r="I7" s="2">
        <f>H7-G7</f>
        <v>23445.364410246955</v>
      </c>
    </row>
    <row r="8" spans="6:17" ht="15.4">
      <c r="F8" s="1">
        <v>2031</v>
      </c>
      <c r="G8" s="5">
        <f>SUM([1]Hoja2!$K$13:$K$14)</f>
        <v>155056.96624208847</v>
      </c>
      <c r="H8" s="38">
        <v>180659.38184730962</v>
      </c>
      <c r="I8" s="2">
        <f>H8-G8</f>
        <v>25602.415605221147</v>
      </c>
    </row>
    <row r="9" spans="6:17">
      <c r="G9" s="4">
        <f>SUM(G4:G8)</f>
        <v>766799.65263021225</v>
      </c>
      <c r="H9" s="4">
        <f t="shared" ref="H9" si="0">SUM(H4:H8)</f>
        <v>873598.78420574218</v>
      </c>
      <c r="J9" s="4">
        <f>SUM(I4:I8)</f>
        <v>106799.13157552993</v>
      </c>
    </row>
    <row r="10" spans="6:17">
      <c r="G10" s="4">
        <f>AVERAGE(G4:G8)</f>
        <v>153359.93052604244</v>
      </c>
      <c r="H10" s="4">
        <f>AVERAGE(H4:H8)</f>
        <v>174719.75684114842</v>
      </c>
      <c r="J10" s="4">
        <f>AVERAGE(I4:I8)</f>
        <v>21359.826315105987</v>
      </c>
    </row>
    <row r="13" spans="6:17" ht="19.5" customHeight="1">
      <c r="L13" s="28" t="s">
        <v>28</v>
      </c>
      <c r="M13" s="28">
        <v>2027</v>
      </c>
      <c r="N13" s="28">
        <v>2028</v>
      </c>
      <c r="O13" s="28">
        <v>2029</v>
      </c>
      <c r="P13" s="28">
        <v>2030</v>
      </c>
      <c r="Q13" s="28">
        <v>2031</v>
      </c>
    </row>
    <row r="14" spans="6:17" ht="25.25" customHeight="1">
      <c r="L14" s="29" t="s">
        <v>9</v>
      </c>
      <c r="M14" s="30">
        <v>151691.26057349038</v>
      </c>
      <c r="N14" s="30">
        <v>152511.53200323973</v>
      </c>
      <c r="O14" s="30">
        <v>153345.74804729479</v>
      </c>
      <c r="P14" s="30">
        <v>154194.14576409879</v>
      </c>
      <c r="Q14" s="30">
        <v>155056.96624208847</v>
      </c>
    </row>
    <row r="15" spans="6:17" ht="25.25" customHeight="1">
      <c r="L15" s="29" t="s">
        <v>29</v>
      </c>
      <c r="M15" s="30">
        <v>168879.41200721599</v>
      </c>
      <c r="N15" s="30">
        <v>171750.36201133899</v>
      </c>
      <c r="O15" s="30">
        <v>174670.11816553175</v>
      </c>
      <c r="P15" s="30">
        <v>177639.51017434575</v>
      </c>
      <c r="Q15" s="30">
        <v>180659.38184730962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401ACFC58A9B741966E24964F98E401" ma:contentTypeVersion="15" ma:contentTypeDescription="Create a new document." ma:contentTypeScope="" ma:versionID="ac809ca55fc7002d74a9772506effe29">
  <xsd:schema xmlns:xsd="http://www.w3.org/2001/XMLSchema" xmlns:xs="http://www.w3.org/2001/XMLSchema" xmlns:p="http://schemas.microsoft.com/office/2006/metadata/properties" xmlns:ns1="http://schemas.microsoft.com/sharepoint/v3" xmlns:ns2="1f23fbc9-fed8-4fe5-aa4f-ed739643a384" xmlns:ns3="a09e65a3-c7c6-46c4-8cad-d2b1e4cef29c" targetNamespace="http://schemas.microsoft.com/office/2006/metadata/properties" ma:root="true" ma:fieldsID="6b24f4ca2dda56f0b82b1f329a45acd9" ns1:_="" ns2:_="" ns3:_="">
    <xsd:import namespace="http://schemas.microsoft.com/sharepoint/v3"/>
    <xsd:import namespace="1f23fbc9-fed8-4fe5-aa4f-ed739643a384"/>
    <xsd:import namespace="a09e65a3-c7c6-46c4-8cad-d2b1e4cef2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23fbc9-fed8-4fe5-aa4f-ed739643a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aea84bf1-a941-4ccc-bbe9-6e1a58d22ea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9e65a3-c7c6-46c4-8cad-d2b1e4cef29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2e8b396a-6396-4d81-8fef-45dc7c2f2882}" ma:internalName="TaxCatchAll" ma:showField="CatchAllData" ma:web="a09e65a3-c7c6-46c4-8cad-d2b1e4cef29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f23fbc9-fed8-4fe5-aa4f-ed739643a384">
      <Terms xmlns="http://schemas.microsoft.com/office/infopath/2007/PartnerControls"/>
    </lcf76f155ced4ddcb4097134ff3c332f>
    <_ip_UnifiedCompliancePolicyUIAction xmlns="http://schemas.microsoft.com/sharepoint/v3" xsi:nil="true"/>
    <TaxCatchAll xmlns="a09e65a3-c7c6-46c4-8cad-d2b1e4cef29c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A6DFF150-CC25-4466-93FF-289ECAFF3E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84157A-C925-4137-8160-B5EB08A7E5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f23fbc9-fed8-4fe5-aa4f-ed739643a384"/>
    <ds:schemaRef ds:uri="a09e65a3-c7c6-46c4-8cad-d2b1e4cef2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0F7E26-A40B-4BA4-A460-618FA68BCBC4}">
  <ds:schemaRefs>
    <ds:schemaRef ds:uri="http://schemas.microsoft.com/office/2006/metadata/properties"/>
    <ds:schemaRef ds:uri="http://schemas.microsoft.com/office/infopath/2007/PartnerControls"/>
    <ds:schemaRef ds:uri="1f23fbc9-fed8-4fe5-aa4f-ed739643a384"/>
    <ds:schemaRef ds:uri="http://schemas.microsoft.com/sharepoint/v3"/>
    <ds:schemaRef ds:uri="a09e65a3-c7c6-46c4-8cad-d2b1e4cef29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Hoja4</vt:lpstr>
      <vt:lpstr>Hoja2</vt:lpstr>
      <vt:lpstr>Hoja1</vt:lpstr>
      <vt:lpstr>Hoja6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A. Otero Maldonado</dc:creator>
  <cp:lastModifiedBy>Fabian A. Otero Maldonado</cp:lastModifiedBy>
  <dcterms:created xsi:type="dcterms:W3CDTF">2026-06-12T13:23:56Z</dcterms:created>
  <dcterms:modified xsi:type="dcterms:W3CDTF">2026-07-09T19:44:27Z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0x0101009401ACFC58A9B741966E24964F98E401</vt:lpwstr>
  </property>
  <property fmtid="{D5CDD505-2E9C-101B-9397-08002B2CF9AE}" pid="3" name="MediaServiceImageTags">
    <vt:lpwstr/>
  </property>
</Properties>
</file>