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bril/Downloads/"/>
    </mc:Choice>
  </mc:AlternateContent>
  <xr:revisionPtr revIDLastSave="0" documentId="13_ncr:1_{FD4818D3-70B8-124D-A3AB-8E6E1C450395}" xr6:coauthVersionLast="47" xr6:coauthVersionMax="47" xr10:uidLastSave="{00000000-0000-0000-0000-000000000000}"/>
  <bookViews>
    <workbookView xWindow="0" yWindow="680" windowWidth="34200" windowHeight="19820" activeTab="4" xr2:uid="{8C84D695-F7BD-4057-BED1-A8C4439750DC}"/>
  </bookViews>
  <sheets>
    <sheet name="Sheet1" sheetId="13" r:id="rId1"/>
    <sheet name="Tabla 1" sheetId="8" r:id="rId2"/>
    <sheet name="Tabla 2" sheetId="6" r:id="rId3"/>
    <sheet name="Tabla 3" sheetId="9" r:id="rId4"/>
    <sheet name="Tabla 4" sheetId="12" r:id="rId5"/>
  </sheets>
  <externalReferences>
    <externalReference r:id="rId6"/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7" i="12" l="1"/>
  <c r="D26" i="12"/>
  <c r="D25" i="12"/>
  <c r="D24" i="12"/>
  <c r="D23" i="12"/>
  <c r="G22" i="12" a="1"/>
  <c r="G24" i="12" s="1"/>
  <c r="G25" i="12" s="1"/>
  <c r="G26" i="12" s="1"/>
  <c r="D22" i="12"/>
  <c r="H24" i="12" l="1"/>
  <c r="H25" i="12" s="1"/>
  <c r="H26" i="12" s="1"/>
  <c r="I24" i="12"/>
  <c r="I25" i="12" s="1"/>
  <c r="I26" i="12" s="1"/>
  <c r="J24" i="12"/>
  <c r="J25" i="12" s="1"/>
  <c r="J26" i="12" s="1"/>
  <c r="G22" i="12"/>
  <c r="K24" i="12"/>
  <c r="K25" i="12" s="1"/>
  <c r="K26" i="12" s="1"/>
  <c r="D6" i="9" l="1"/>
  <c r="D7" i="9"/>
  <c r="D8" i="9"/>
  <c r="D9" i="9"/>
  <c r="D5" i="9"/>
  <c r="E5" i="8"/>
  <c r="E6" i="8"/>
  <c r="E7" i="8"/>
  <c r="E8" i="8"/>
  <c r="F8" i="8"/>
  <c r="D5" i="13"/>
  <c r="D6" i="13"/>
  <c r="D4" i="13"/>
  <c r="D8" i="6" l="1"/>
  <c r="D9" i="6"/>
  <c r="D7" i="6"/>
  <c r="D6" i="6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<sst xmlns="http://schemas.openxmlformats.org/spreadsheetml/2006/main" count="25" uniqueCount="16">
  <si>
    <t>Año</t>
  </si>
  <si>
    <t>Población total</t>
  </si>
  <si>
    <t>Proporción</t>
  </si>
  <si>
    <t>Cantidad</t>
  </si>
  <si>
    <t>Porcentaje</t>
  </si>
  <si>
    <t>n.d.a</t>
  </si>
  <si>
    <t>-</t>
  </si>
  <si>
    <t>Dependientes reclamados</t>
  </si>
  <si>
    <t>Año Contributivo</t>
  </si>
  <si>
    <t>Dependientes Reclamados</t>
  </si>
  <si>
    <t>Tasa de cambio</t>
  </si>
  <si>
    <t>Tasa de Cambio</t>
  </si>
  <si>
    <t>Población Total</t>
  </si>
  <si>
    <t>Estimado</t>
  </si>
  <si>
    <t>Discapacidad Sin Cubierta Médica</t>
  </si>
  <si>
    <t>Crédito Reembolsable 
(en millones 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</si>
</sst>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"/>
    <numFmt numFmtId="166" formatCode="&quot;$&quot;#,##0.0"/>
  </numFmts>
  <fonts count="11">
    <font>
      <sz val="11"/>
      <color theme="1"/>
      <name val="Aptos Narrow"/>
      <family val="2"/>
      <scheme val="minor"/>
    </font>
    <font>
      <sz val="12"/>
      <color rgb="FF000000"/>
      <name val="Myriad Pro Condensed"/>
    </font>
    <font>
      <sz val="11"/>
      <color theme="1"/>
      <name val="Aptos Narrow"/>
      <family val="2"/>
      <scheme val="minor"/>
    </font>
    <font>
      <sz val="12"/>
      <color rgb="FFFFFFFF"/>
      <name val="Myriad Pro Condensed"/>
    </font>
    <font>
      <sz val="8"/>
      <name val="Aptos Narrow"/>
      <family val="2"/>
      <scheme val="minor"/>
    </font>
    <font>
      <sz val="12"/>
      <color theme="1"/>
      <name val="Myriad Pro Condensed"/>
    </font>
    <font>
      <sz val="11"/>
      <color rgb="FF000000"/>
      <name val="Myriad Pro Condensed"/>
    </font>
    <font>
      <b/>
      <sz val="11"/>
      <color rgb="FFFFFFFF"/>
      <name val="Myriad Pro Condensed"/>
    </font>
    <font>
      <b/>
      <sz val="12"/>
      <color theme="0"/>
      <name val="Myriad Pro Condensed"/>
    </font>
    <font>
      <b/>
      <sz val="12"/>
      <color theme="1"/>
      <name val="Myriad Pro Condensed"/>
    </font>
    <font>
      <b/>
      <sz val="12"/>
      <color rgb="FFFFFFFF"/>
      <name val="Myriad Pro Condensed"/>
    </font>
  </fonts>
  <fills count="5">
    <fill>
      <patternFill patternType="none"/>
    </fill>
    <fill>
      <patternFill patternType="gray125"/>
    </fill>
    <fill>
      <patternFill patternType="solid">
        <fgColor rgb="FF194A65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1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9" fontId="0" fillId="0" borderId="0" xfId="0" applyNumberFormat="1"/>
    <xf numFmtId="164" fontId="5" fillId="0" borderId="1" xfId="1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9" fillId="0" borderId="1" xfId="1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0" fillId="4" borderId="0" xfId="0" applyFill="1"/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66" fontId="9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palpr.sharepoint.com/sites/InformesAF2024/Shared%20Documents/&#128119;&#8205;&#9794;&#65039;Informes%20Preliminares/Proyecto%20del%20Senado%201143/1.%20Datos/Datos%20-%20PS%201143.xlsx" TargetMode="External"/><Relationship Id="rId1" Type="http://schemas.openxmlformats.org/officeDocument/2006/relationships/externalLinkPath" Target="https://opalpr.sharepoint.com/sites/InformesAF2024/Shared%20Documents/&#128119;&#8205;&#9794;&#65039;Informes%20Preliminares/Proyecto%20del%20Senado%201143/1.%20Datos/Datos%20-%20PS%20114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abril/Downloads/Datos%20-PC1134.xlsx" TargetMode="External"/><Relationship Id="rId1" Type="http://schemas.openxmlformats.org/officeDocument/2006/relationships/externalLinkPath" Target="Datos%20-PC113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rbitrios"/>
      <sheetName val="Sheet3"/>
      <sheetName val="Hoja2"/>
      <sheetName val="Sheet1"/>
      <sheetName val="Sheet2"/>
    </sheetNames>
    <sheetDataSet>
      <sheetData sheetId="0">
        <row r="5">
          <cell r="D5">
            <v>571.654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2"/>
      <sheetName val="Sheet1"/>
      <sheetName val="Sheet2"/>
    </sheetNames>
    <sheetDataSet>
      <sheetData sheetId="0">
        <row r="10">
          <cell r="E10">
            <v>0.17749245264057872</v>
          </cell>
          <cell r="I10">
            <v>3.823670197940806E-2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21CAB-3A1A-4683-91D7-8D075A8692B0}">
  <dimension ref="B2:D8"/>
  <sheetViews>
    <sheetView workbookViewId="0">
      <selection activeCell="B8" sqref="B8"/>
    </sheetView>
  </sheetViews>
  <sheetFormatPr baseColWidth="10" defaultColWidth="8.83203125" defaultRowHeight="15"/>
  <cols>
    <col min="2" max="2" width="15.6640625" customWidth="1"/>
    <col min="3" max="3" width="15.1640625" customWidth="1"/>
    <col min="4" max="4" width="12.5" bestFit="1" customWidth="1"/>
  </cols>
  <sheetData>
    <row r="2" spans="2:4" ht="34.5" customHeight="1">
      <c r="B2" s="10" t="s">
        <v>8</v>
      </c>
      <c r="C2" s="9" t="s">
        <v>9</v>
      </c>
      <c r="D2" s="9" t="s">
        <v>10</v>
      </c>
    </row>
    <row r="3" spans="2:4" ht="18.75" customHeight="1">
      <c r="B3" s="8">
        <v>2020</v>
      </c>
      <c r="C3" s="7">
        <v>584030</v>
      </c>
      <c r="D3" s="11" t="s">
        <v>6</v>
      </c>
    </row>
    <row r="4" spans="2:4" ht="18.75" customHeight="1">
      <c r="B4" s="8">
        <v>2021</v>
      </c>
      <c r="C4" s="7">
        <v>579208</v>
      </c>
      <c r="D4" s="11">
        <f>(C4-C3)/C3</f>
        <v>-8.2564251836378267E-3</v>
      </c>
    </row>
    <row r="5" spans="2:4" ht="18.75" customHeight="1">
      <c r="B5" s="8">
        <v>2022</v>
      </c>
      <c r="C5" s="7">
        <v>572139</v>
      </c>
      <c r="D5" s="11">
        <f t="shared" ref="D5:D6" si="0">(C5-C4)/C4</f>
        <v>-1.2204596621593624E-2</v>
      </c>
    </row>
    <row r="6" spans="2:4" ht="18.75" customHeight="1">
      <c r="B6" s="8">
        <v>2023</v>
      </c>
      <c r="C6" s="7">
        <v>570013</v>
      </c>
      <c r="D6" s="11">
        <f t="shared" si="0"/>
        <v>-3.7158802319016884E-3</v>
      </c>
    </row>
    <row r="8" spans="2:4">
      <c r="B8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59D8F-08CC-4AE7-8AA1-A802DA532398}">
  <dimension ref="B4:F10"/>
  <sheetViews>
    <sheetView workbookViewId="0">
      <selection activeCell="C10" sqref="C10"/>
    </sheetView>
  </sheetViews>
  <sheetFormatPr baseColWidth="10" defaultColWidth="10.6640625" defaultRowHeight="15"/>
  <cols>
    <col min="2" max="2" width="8.1640625" customWidth="1"/>
    <col min="3" max="4" width="15.83203125" customWidth="1"/>
    <col min="5" max="5" width="12.6640625" bestFit="1" customWidth="1"/>
  </cols>
  <sheetData>
    <row r="4" spans="2:6" ht="34">
      <c r="B4" s="12" t="s">
        <v>0</v>
      </c>
      <c r="C4" s="18" t="s">
        <v>7</v>
      </c>
      <c r="D4" s="17" t="s">
        <v>1</v>
      </c>
      <c r="E4" s="16" t="s">
        <v>2</v>
      </c>
    </row>
    <row r="5" spans="2:6" ht="16.5" customHeight="1">
      <c r="B5" s="19">
        <v>2020</v>
      </c>
      <c r="C5" s="7">
        <v>584030</v>
      </c>
      <c r="D5" s="7">
        <v>3230810</v>
      </c>
      <c r="E5" s="11">
        <f t="shared" ref="E5:E7" si="0">C5/D5</f>
        <v>0.1807689093447154</v>
      </c>
    </row>
    <row r="6" spans="2:6" ht="16.5" customHeight="1">
      <c r="B6" s="19">
        <v>2021</v>
      </c>
      <c r="C6" s="7">
        <v>579208</v>
      </c>
      <c r="D6" s="7">
        <v>3285816</v>
      </c>
      <c r="E6" s="11">
        <f t="shared" si="0"/>
        <v>0.17627523878391244</v>
      </c>
    </row>
    <row r="7" spans="2:6" ht="16.5" customHeight="1">
      <c r="B7" s="19">
        <v>2022</v>
      </c>
      <c r="C7" s="7">
        <v>572139</v>
      </c>
      <c r="D7" s="7">
        <v>3244866</v>
      </c>
      <c r="E7" s="11">
        <f t="shared" si="0"/>
        <v>0.17632130263622597</v>
      </c>
    </row>
    <row r="8" spans="2:6" ht="16.5" customHeight="1">
      <c r="B8" s="19">
        <v>2023</v>
      </c>
      <c r="C8" s="7">
        <v>570013</v>
      </c>
      <c r="D8" s="7">
        <v>3227627</v>
      </c>
      <c r="E8" s="11">
        <f>C8/D8</f>
        <v>0.17660435979746111</v>
      </c>
      <c r="F8">
        <f>C8/D8</f>
        <v>0.17660435979746111</v>
      </c>
    </row>
    <row r="10" spans="2:6">
      <c r="B10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8AED5-1F00-4626-B04A-6C21CE1B4E54}">
  <dimension ref="B5:D12"/>
  <sheetViews>
    <sheetView workbookViewId="0">
      <selection activeCell="B12" sqref="B12"/>
    </sheetView>
  </sheetViews>
  <sheetFormatPr baseColWidth="10" defaultColWidth="10.6640625" defaultRowHeight="15"/>
  <cols>
    <col min="2" max="3" width="12.6640625" customWidth="1"/>
    <col min="4" max="4" width="10.83203125" bestFit="1" customWidth="1"/>
    <col min="7" max="7" width="8.83203125" bestFit="1" customWidth="1"/>
    <col min="8" max="8" width="13.5" customWidth="1"/>
  </cols>
  <sheetData>
    <row r="5" spans="2:4" ht="18.75" customHeight="1">
      <c r="B5" s="13" t="s">
        <v>0</v>
      </c>
      <c r="C5" s="12" t="s">
        <v>3</v>
      </c>
      <c r="D5" s="12" t="s">
        <v>4</v>
      </c>
    </row>
    <row r="6" spans="2:4" ht="16">
      <c r="B6" s="1">
        <v>2020</v>
      </c>
      <c r="C6" s="2">
        <v>22704</v>
      </c>
      <c r="D6" s="5">
        <f>C6/[1]Arbitrios!$D$5</f>
        <v>39.716331907062667</v>
      </c>
    </row>
    <row r="7" spans="2:4" ht="16">
      <c r="B7" s="1">
        <v>2021</v>
      </c>
      <c r="C7" s="2">
        <v>23152</v>
      </c>
      <c r="D7" s="5" t="e">
        <f>C7/[1]Arbitrios!$D$6</f>
        <v>#DIV/0!</v>
      </c>
    </row>
    <row r="8" spans="2:4" ht="16">
      <c r="B8" s="1">
        <v>2022</v>
      </c>
      <c r="C8" s="2">
        <v>22206</v>
      </c>
      <c r="D8" s="5" t="e">
        <f>C8/[1]Arbitrios!$D$7</f>
        <v>#DIV/0!</v>
      </c>
    </row>
    <row r="9" spans="2:4" ht="16">
      <c r="B9" s="1">
        <v>2023</v>
      </c>
      <c r="C9" s="2">
        <v>22102</v>
      </c>
      <c r="D9" s="5" t="e">
        <f>C9/[1]Arbitrios!$D$8</f>
        <v>#DIV/0!</v>
      </c>
    </row>
    <row r="10" spans="2:4" ht="17">
      <c r="B10" s="14">
        <v>2024</v>
      </c>
      <c r="C10" s="15">
        <v>19781</v>
      </c>
      <c r="D10" s="5" t="s">
        <v>5</v>
      </c>
    </row>
    <row r="12" spans="2:4">
      <c r="B12" s="20"/>
      <c r="C12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E1318-7491-4D1B-AEC1-7E87D9C13F31}">
  <dimension ref="B3:D11"/>
  <sheetViews>
    <sheetView workbookViewId="0">
      <selection activeCell="B11" sqref="B11"/>
    </sheetView>
  </sheetViews>
  <sheetFormatPr baseColWidth="10" defaultColWidth="10.6640625" defaultRowHeight="15"/>
  <cols>
    <col min="3" max="3" width="13" customWidth="1"/>
  </cols>
  <sheetData>
    <row r="3" spans="2:4" ht="34">
      <c r="B3" s="12" t="s">
        <v>0</v>
      </c>
      <c r="C3" s="13" t="s">
        <v>12</v>
      </c>
      <c r="D3" s="13" t="s">
        <v>11</v>
      </c>
    </row>
    <row r="4" spans="2:4" ht="17.25" customHeight="1">
      <c r="B4" s="3">
        <v>2025</v>
      </c>
      <c r="C4" s="6">
        <v>3045315</v>
      </c>
      <c r="D4" s="2" t="s">
        <v>6</v>
      </c>
    </row>
    <row r="5" spans="2:4" ht="17.25" customHeight="1">
      <c r="B5" s="3">
        <v>2026</v>
      </c>
      <c r="C5" s="6">
        <v>2998070</v>
      </c>
      <c r="D5" s="5">
        <f>(C5-C4)/C4</f>
        <v>-1.5513994447208253E-2</v>
      </c>
    </row>
    <row r="6" spans="2:4" ht="17.25" customHeight="1">
      <c r="B6" s="3">
        <v>2027</v>
      </c>
      <c r="C6" s="6">
        <v>2950825</v>
      </c>
      <c r="D6" s="5">
        <f t="shared" ref="D6:D9" si="0">(C6-C5)/C5</f>
        <v>-1.5758471283192188E-2</v>
      </c>
    </row>
    <row r="7" spans="2:4" ht="17.25" customHeight="1">
      <c r="B7" s="3">
        <v>2028</v>
      </c>
      <c r="C7" s="6">
        <v>2903580</v>
      </c>
      <c r="D7" s="5">
        <f t="shared" si="0"/>
        <v>-1.6010776647208833E-2</v>
      </c>
    </row>
    <row r="8" spans="2:4" ht="17.25" customHeight="1">
      <c r="B8" s="3">
        <v>2029</v>
      </c>
      <c r="C8" s="6">
        <v>2856336</v>
      </c>
      <c r="D8" s="5">
        <f t="shared" si="0"/>
        <v>-1.6270948277643461E-2</v>
      </c>
    </row>
    <row r="9" spans="2:4" ht="17.25" customHeight="1">
      <c r="B9" s="3">
        <v>2030</v>
      </c>
      <c r="C9" s="6">
        <v>2809091</v>
      </c>
      <c r="D9" s="5">
        <f t="shared" si="0"/>
        <v>-1.6540421014894606E-2</v>
      </c>
    </row>
    <row r="11" spans="2:4">
      <c r="B11" s="2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64869-DF3D-4B85-8169-5306C54527F4}">
  <dimension ref="B13:K27"/>
  <sheetViews>
    <sheetView tabSelected="1" topLeftCell="A7" workbookViewId="0">
      <selection activeCell="J14" sqref="J14"/>
    </sheetView>
  </sheetViews>
  <sheetFormatPr baseColWidth="10" defaultColWidth="10.6640625" defaultRowHeight="15"/>
  <cols>
    <col min="2" max="2" width="11.6640625" bestFit="1" customWidth="1"/>
    <col min="3" max="3" width="15" bestFit="1" customWidth="1"/>
    <col min="4" max="6" width="12.33203125" bestFit="1" customWidth="1"/>
  </cols>
  <sheetData>
    <row r="13" spans="2:7" ht="16">
      <c r="B13" s="26"/>
      <c r="C13" s="26"/>
      <c r="D13" s="26"/>
      <c r="E13" s="26"/>
      <c r="F13" s="26"/>
      <c r="G13" s="27"/>
    </row>
    <row r="14" spans="2:7" ht="16">
      <c r="B14" s="28"/>
      <c r="C14" s="29"/>
      <c r="D14" s="30"/>
      <c r="E14" s="30"/>
      <c r="F14" s="30"/>
      <c r="G14" s="27"/>
    </row>
    <row r="15" spans="2:7" ht="16">
      <c r="B15" s="28"/>
      <c r="C15" s="29"/>
      <c r="D15" s="30"/>
      <c r="E15" s="30"/>
      <c r="F15" s="30"/>
      <c r="G15" s="27"/>
    </row>
    <row r="16" spans="2:7" ht="16">
      <c r="B16" s="28"/>
      <c r="C16" s="29"/>
      <c r="D16" s="30"/>
      <c r="E16" s="30"/>
      <c r="F16" s="30"/>
      <c r="G16" s="27"/>
    </row>
    <row r="17" spans="2:11" ht="16">
      <c r="B17" s="28"/>
      <c r="C17" s="29"/>
      <c r="D17" s="30"/>
      <c r="E17" s="30"/>
      <c r="F17" s="30"/>
      <c r="G17" s="27"/>
    </row>
    <row r="18" spans="2:11">
      <c r="B18" s="27"/>
      <c r="C18" s="27"/>
      <c r="D18" s="27"/>
      <c r="E18" s="27"/>
      <c r="F18" s="27"/>
      <c r="G18" s="27"/>
    </row>
    <row r="20" spans="2:11" ht="17">
      <c r="B20" s="12" t="s">
        <v>0</v>
      </c>
      <c r="C20" s="13" t="s">
        <v>12</v>
      </c>
      <c r="D20" s="13" t="s">
        <v>11</v>
      </c>
    </row>
    <row r="21" spans="2:11" ht="17">
      <c r="B21" s="21">
        <v>2025</v>
      </c>
      <c r="C21" s="22">
        <v>3193935.2304075146</v>
      </c>
      <c r="D21" s="5" t="s">
        <v>6</v>
      </c>
    </row>
    <row r="22" spans="2:11" ht="17">
      <c r="B22" s="21">
        <v>2026</v>
      </c>
      <c r="C22" s="22">
        <v>3173314.5886189397</v>
      </c>
      <c r="D22" s="5">
        <f>(C22-C21)/C21</f>
        <v>-6.4561865852063244E-3</v>
      </c>
      <c r="F22" s="13" t="s">
        <v>13</v>
      </c>
      <c r="G22" s="13" cm="1">
        <f t="array" ref="G22:K23">TRANSPOSE(B23:C27)</f>
        <v>2027</v>
      </c>
      <c r="H22" s="13">
        <v>2028</v>
      </c>
      <c r="I22" s="13">
        <v>2029</v>
      </c>
      <c r="J22" s="13">
        <v>2030</v>
      </c>
      <c r="K22" s="13">
        <v>2031</v>
      </c>
    </row>
    <row r="23" spans="2:11" ht="17">
      <c r="B23" s="21">
        <v>2027</v>
      </c>
      <c r="C23" s="22">
        <v>3155885.1153433952</v>
      </c>
      <c r="D23" s="5">
        <f t="shared" ref="D23:D27" si="0">(C23-C22)/C22</f>
        <v>-5.4925135182169503E-3</v>
      </c>
      <c r="F23" s="23" t="s">
        <v>12</v>
      </c>
      <c r="G23" s="6">
        <v>3155885.1153433952</v>
      </c>
      <c r="H23" s="6">
        <v>3138156.9123351099</v>
      </c>
      <c r="I23" s="6">
        <v>3120535.6370683215</v>
      </c>
      <c r="J23" s="6">
        <v>3105030.7896617525</v>
      </c>
      <c r="K23" s="6">
        <v>3091911.6000287351</v>
      </c>
    </row>
    <row r="24" spans="2:11" ht="34">
      <c r="B24" s="21">
        <v>2028</v>
      </c>
      <c r="C24" s="22">
        <v>3138156.9123351099</v>
      </c>
      <c r="D24" s="5">
        <f t="shared" si="0"/>
        <v>-5.6175058217720428E-3</v>
      </c>
      <c r="F24" s="23" t="s">
        <v>9</v>
      </c>
      <c r="G24" s="6">
        <f>G23*[2]Hoja1!$E$10</f>
        <v>560145.78937419492</v>
      </c>
      <c r="H24" s="6">
        <f>H23*[2]Hoja1!$E$10</f>
        <v>556999.16714134428</v>
      </c>
      <c r="I24" s="6">
        <f>I23*[2]Hoja1!$E$10</f>
        <v>553871.52377558721</v>
      </c>
      <c r="J24" s="6">
        <f>J23*[2]Hoja1!$E$10</f>
        <v>551119.53038157732</v>
      </c>
      <c r="K24" s="6">
        <f>K23*[2]Hoja1!$E$10</f>
        <v>548790.97323695628</v>
      </c>
    </row>
    <row r="25" spans="2:11" ht="34">
      <c r="B25" s="21">
        <v>2029</v>
      </c>
      <c r="C25" s="22">
        <v>3120535.6370683215</v>
      </c>
      <c r="D25" s="5">
        <f t="shared" si="0"/>
        <v>-5.6151670420063228E-3</v>
      </c>
      <c r="F25" s="23" t="s">
        <v>14</v>
      </c>
      <c r="G25" s="6">
        <f>G24*[2]Hoja1!$I$10</f>
        <v>21418.127613321369</v>
      </c>
      <c r="H25" s="6">
        <f>H24*[2]Hoja1!$I$10</f>
        <v>21297.81115676208</v>
      </c>
      <c r="I25" s="6">
        <f>I24*[2]Hoja1!$I$10</f>
        <v>21178.220389487753</v>
      </c>
      <c r="J25" s="6">
        <f>J24*[2]Hoja1!$I$10</f>
        <v>21072.993238231698</v>
      </c>
      <c r="K25" s="6">
        <f>K24*[2]Hoja1!$I$10</f>
        <v>20983.9568926508</v>
      </c>
    </row>
    <row r="26" spans="2:11" ht="51">
      <c r="B26" s="21">
        <v>2030</v>
      </c>
      <c r="C26" s="22">
        <v>3105030.7896617525</v>
      </c>
      <c r="D26" s="5">
        <f t="shared" si="0"/>
        <v>-4.9686493633943627E-3</v>
      </c>
      <c r="F26" s="24" t="s">
        <v>15</v>
      </c>
      <c r="G26" s="25">
        <f>G25*5000/10^6</f>
        <v>107.09063806660684</v>
      </c>
      <c r="H26" s="25">
        <f t="shared" ref="H26:K26" si="1">H25*5000/10^6</f>
        <v>106.4890557838104</v>
      </c>
      <c r="I26" s="25">
        <f t="shared" si="1"/>
        <v>105.89110194743876</v>
      </c>
      <c r="J26" s="25">
        <f t="shared" si="1"/>
        <v>105.36496619115849</v>
      </c>
      <c r="K26" s="25">
        <f t="shared" si="1"/>
        <v>104.919784463254</v>
      </c>
    </row>
    <row r="27" spans="2:11" ht="16">
      <c r="B27" s="21">
        <v>2031</v>
      </c>
      <c r="C27" s="22">
        <v>3091911.6000287351</v>
      </c>
      <c r="D27" s="5">
        <f t="shared" si="0"/>
        <v>-4.2251399492391345E-3</v>
      </c>
    </row>
  </sheetData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23fbc9-fed8-4fe5-aa4f-ed739643a384">
      <Terms xmlns="http://schemas.microsoft.com/office/infopath/2007/PartnerControls"/>
    </lcf76f155ced4ddcb4097134ff3c332f>
    <_ip_UnifiedCompliancePolicyUIAction xmlns="http://schemas.microsoft.com/sharepoint/v3" xsi:nil="true"/>
    <TaxCatchAll xmlns="a09e65a3-c7c6-46c4-8cad-d2b1e4cef29c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01ACFC58A9B741966E24964F98E401" ma:contentTypeVersion="15" ma:contentTypeDescription="Create a new document." ma:contentTypeScope="" ma:versionID="ac809ca55fc7002d74a9772506effe29">
  <xsd:schema xmlns:xsd="http://www.w3.org/2001/XMLSchema" xmlns:xs="http://www.w3.org/2001/XMLSchema" xmlns:p="http://schemas.microsoft.com/office/2006/metadata/properties" xmlns:ns1="http://schemas.microsoft.com/sharepoint/v3" xmlns:ns2="1f23fbc9-fed8-4fe5-aa4f-ed739643a384" xmlns:ns3="a09e65a3-c7c6-46c4-8cad-d2b1e4cef29c" targetNamespace="http://schemas.microsoft.com/office/2006/metadata/properties" ma:root="true" ma:fieldsID="6b24f4ca2dda56f0b82b1f329a45acd9" ns1:_="" ns2:_="" ns3:_="">
    <xsd:import namespace="http://schemas.microsoft.com/sharepoint/v3"/>
    <xsd:import namespace="1f23fbc9-fed8-4fe5-aa4f-ed739643a384"/>
    <xsd:import namespace="a09e65a3-c7c6-46c4-8cad-d2b1e4cef2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3fbc9-fed8-4fe5-aa4f-ed739643a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ea84bf1-a941-4ccc-bbe9-6e1a58d22e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e65a3-c7c6-46c4-8cad-d2b1e4cef29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e8b396a-6396-4d81-8fef-45dc7c2f2882}" ma:internalName="TaxCatchAll" ma:showField="CatchAllData" ma:web="a09e65a3-c7c6-46c4-8cad-d2b1e4cef2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924698-7C99-4D37-A9CB-D86587AA70C7}">
  <ds:schemaRefs>
    <ds:schemaRef ds:uri="http://schemas.microsoft.com/office/2006/metadata/properties"/>
    <ds:schemaRef ds:uri="http://schemas.microsoft.com/office/infopath/2007/PartnerControls"/>
    <ds:schemaRef ds:uri="1f23fbc9-fed8-4fe5-aa4f-ed739643a384"/>
    <ds:schemaRef ds:uri="http://schemas.microsoft.com/sharepoint/v3"/>
    <ds:schemaRef ds:uri="a09e65a3-c7c6-46c4-8cad-d2b1e4cef29c"/>
  </ds:schemaRefs>
</ds:datastoreItem>
</file>

<file path=customXml/itemProps2.xml><?xml version="1.0" encoding="utf-8"?>
<ds:datastoreItem xmlns:ds="http://schemas.openxmlformats.org/officeDocument/2006/customXml" ds:itemID="{58AA8459-AD62-4345-BF43-76DF414538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80B9C7-23C8-4D4B-8E24-1947648568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f23fbc9-fed8-4fe5-aa4f-ed739643a384"/>
    <ds:schemaRef ds:uri="a09e65a3-c7c6-46c4-8cad-d2b1e4cef2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Sheet1</vt:lpstr>
      <vt:lpstr>Tabla 1</vt:lpstr>
      <vt:lpstr>Tabla 2</vt:lpstr>
      <vt:lpstr>Tabla 3</vt:lpstr>
      <vt:lpstr>Tabla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A. Otero Maldonado</dc:creator>
  <cp:lastModifiedBy>Info OPAL</cp:lastModifiedBy>
  <dcterms:created xsi:type="dcterms:W3CDTF">2026-06-29T19:59:48Z</dcterms:created>
  <dcterms:modified xsi:type="dcterms:W3CDTF">2026-07-23T22:27:43Z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0x0101009401ACFC58A9B741966E24964F98E401</vt:lpwstr>
  </property>
  <property fmtid="{D5CDD505-2E9C-101B-9397-08002B2CF9AE}" pid="3" name="MediaServiceImageTags">
    <vt:lpwstr/>
  </property>
</Properties>
</file>