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alpr.sharepoint.com/sites/InformesAF2024/Shared Documents/👷‍♂️Informes Preliminares/RCS0182/2. Tabla/"/>
    </mc:Choice>
  </mc:AlternateContent>
  <xr:revisionPtr revIDLastSave="435" documentId="8_{75E9888A-C571-43CD-B798-3828EB5DB898}" xr6:coauthVersionLast="47" xr6:coauthVersionMax="47" xr10:uidLastSave="{963F6FCB-38EE-48D4-A439-80525D0596E9}"/>
  <bookViews>
    <workbookView xWindow="-7455" yWindow="-14730" windowWidth="21600" windowHeight="11055" activeTab="1" xr2:uid="{2EDB3864-53F6-46FC-A423-649E7E154A76}"/>
  </bookViews>
  <sheets>
    <sheet name="Tabla 1" sheetId="1" r:id="rId1"/>
    <sheet name="Tabla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" i="1" l="1"/>
  <c r="G4" i="1"/>
  <c r="H4" i="1"/>
  <c r="I4" i="1"/>
  <c r="F5" i="1"/>
  <c r="G5" i="1"/>
  <c r="H5" i="1"/>
  <c r="I5" i="1"/>
  <c r="F6" i="1"/>
  <c r="G6" i="1"/>
  <c r="H6" i="1"/>
  <c r="I6" i="1"/>
  <c r="F7" i="1"/>
  <c r="G7" i="1"/>
  <c r="H7" i="1"/>
  <c r="I7" i="1"/>
  <c r="I7" i="2"/>
  <c r="H7" i="2"/>
  <c r="G7" i="2"/>
  <c r="F7" i="2"/>
  <c r="G5" i="2"/>
  <c r="G4" i="2"/>
  <c r="H4" i="2"/>
  <c r="H5" i="2"/>
  <c r="F5" i="2"/>
  <c r="F4" i="2"/>
  <c r="H10" i="1"/>
  <c r="H8" i="1"/>
  <c r="G11" i="1"/>
  <c r="G10" i="1"/>
  <c r="F10" i="1"/>
  <c r="I4" i="2" l="1"/>
  <c r="I9" i="2" s="1"/>
  <c r="I5" i="2"/>
  <c r="H9" i="2"/>
  <c r="F9" i="2"/>
  <c r="G8" i="1"/>
  <c r="H11" i="1"/>
  <c r="F11" i="1"/>
  <c r="F8" i="1"/>
  <c r="I8" i="1" l="1"/>
  <c r="I11" i="1"/>
  <c r="I10" i="1"/>
</calcChain>
</file>

<file path=xl/sharedStrings.xml><?xml version="1.0" encoding="utf-8"?>
<sst xmlns="http://schemas.openxmlformats.org/spreadsheetml/2006/main" count="12" uniqueCount="6">
  <si>
    <t>Presupuesto certificado</t>
  </si>
  <si>
    <t>Presupuesto gastado</t>
  </si>
  <si>
    <t>Total</t>
  </si>
  <si>
    <t>Año Fiscal</t>
  </si>
  <si>
    <t>Presupuesto enmendado</t>
  </si>
  <si>
    <t>Varianza: positiva / (negativa)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</si>
</sst>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"/>
  </numFmts>
  <fonts count="6">
    <font>
      <sz val="11"/>
      <color theme="1"/>
      <name val="Aptos Narrow"/>
      <family val="2"/>
      <scheme val="minor"/>
    </font>
    <font>
      <sz val="12"/>
      <color theme="1"/>
      <name val="Myriad Pro Condensed"/>
    </font>
    <font>
      <sz val="12"/>
      <color rgb="FF000000"/>
      <name val="Myriad Pro Condensed"/>
    </font>
    <font>
      <b/>
      <sz val="12"/>
      <color rgb="FF000000"/>
      <name val="Myriad Pro Condensed"/>
    </font>
    <font>
      <sz val="8"/>
      <name val="Aptos Narrow"/>
      <family val="2"/>
      <scheme val="minor"/>
    </font>
    <font>
      <b/>
      <sz val="12"/>
      <color rgb="FFFFFFFF"/>
      <name val="Myriad Pro Condensed"/>
    </font>
  </fonts>
  <fills count="3">
    <fill>
      <patternFill patternType="none"/>
    </fill>
    <fill>
      <patternFill patternType="gray125"/>
    </fill>
    <fill>
      <patternFill patternType="solid">
        <fgColor rgb="FF194A65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67F3-1B38-4B5B-927C-694FDD49E3D9}">
  <dimension ref="E3:I14"/>
  <sheetViews>
    <sheetView topLeftCell="E1" workbookViewId="0">
      <selection activeCell="J3" sqref="J3"/>
    </sheetView>
  </sheetViews>
  <sheetFormatPr defaultColWidth="10.6640625" defaultRowHeight="14.25"/>
  <cols>
    <col min="5" max="5" width="11.796875" bestFit="1" customWidth="1"/>
    <col min="6" max="6" width="14.19921875" bestFit="1" customWidth="1"/>
    <col min="7" max="8" width="14.19921875" customWidth="1"/>
    <col min="9" max="9" width="18.59765625" customWidth="1"/>
    <col min="10" max="10" width="10.46484375" customWidth="1"/>
    <col min="11" max="12" width="10.46484375" bestFit="1" customWidth="1"/>
    <col min="15" max="15" width="13.1328125" customWidth="1"/>
  </cols>
  <sheetData>
    <row r="3" spans="5:9" ht="33.75" customHeight="1">
      <c r="E3" s="5" t="s">
        <v>3</v>
      </c>
      <c r="F3" s="5" t="s">
        <v>0</v>
      </c>
      <c r="G3" s="5" t="s">
        <v>4</v>
      </c>
      <c r="H3" s="5" t="s">
        <v>1</v>
      </c>
      <c r="I3" s="5" t="s">
        <v>5</v>
      </c>
    </row>
    <row r="4" spans="5:9" ht="15">
      <c r="E4" s="6">
        <v>2020</v>
      </c>
      <c r="F4" s="1">
        <f>9051118*1000/1000000</f>
        <v>9051.1180000000004</v>
      </c>
      <c r="G4" s="1">
        <f>9551118*1000/1000000</f>
        <v>9551.1180000000004</v>
      </c>
      <c r="H4" s="1">
        <f>8675896*1000/1000000</f>
        <v>8675.8960000000006</v>
      </c>
      <c r="I4" s="1">
        <f>G4-H4</f>
        <v>875.22199999999975</v>
      </c>
    </row>
    <row r="5" spans="5:9" ht="15">
      <c r="E5" s="6">
        <v>2021</v>
      </c>
      <c r="F5" s="1">
        <f>10045190*1000/1000000</f>
        <v>10045.19</v>
      </c>
      <c r="G5" s="1">
        <f>10795190*1000/1000000</f>
        <v>10795.19</v>
      </c>
      <c r="H5" s="1">
        <f>10145785*1000/1000000</f>
        <v>10145.785</v>
      </c>
      <c r="I5" s="1">
        <f t="shared" ref="I5:I7" si="0">G5-H5</f>
        <v>649.40500000000065</v>
      </c>
    </row>
    <row r="6" spans="5:9" ht="15">
      <c r="E6" s="6">
        <v>2022</v>
      </c>
      <c r="F6" s="1">
        <f>10112390*1000/1000000</f>
        <v>10112.39</v>
      </c>
      <c r="G6" s="1">
        <f>23442505*1000/1000000</f>
        <v>23442.505000000001</v>
      </c>
      <c r="H6" s="1">
        <f>22923291*1000/1000000</f>
        <v>22923.291000000001</v>
      </c>
      <c r="I6" s="1">
        <f t="shared" si="0"/>
        <v>519.21399999999994</v>
      </c>
    </row>
    <row r="7" spans="5:9" ht="15">
      <c r="E7" s="6">
        <v>2023</v>
      </c>
      <c r="F7" s="1">
        <f>12426459*1000/1000000</f>
        <v>12426.459000000001</v>
      </c>
      <c r="G7" s="1">
        <f>14524406*1000/1000000</f>
        <v>14524.406000000001</v>
      </c>
      <c r="H7" s="1">
        <f>12877571*1000/1000000</f>
        <v>12877.571</v>
      </c>
      <c r="I7" s="1">
        <f t="shared" si="0"/>
        <v>1646.8350000000009</v>
      </c>
    </row>
    <row r="8" spans="5:9" ht="15">
      <c r="E8" s="8" t="s">
        <v>2</v>
      </c>
      <c r="F8" s="3">
        <f>SUM(F4:F7)</f>
        <v>41635.156999999999</v>
      </c>
      <c r="G8" s="3">
        <f t="shared" ref="G8:H8" si="1">SUM(G4:G7)</f>
        <v>58313.219000000005</v>
      </c>
      <c r="H8" s="3">
        <f t="shared" si="1"/>
        <v>54622.543000000005</v>
      </c>
      <c r="I8" s="3">
        <f>SUM(I4:I7)</f>
        <v>3690.6760000000013</v>
      </c>
    </row>
    <row r="10" spans="5:9">
      <c r="F10" s="7">
        <f>AVERAGE(F4:F7)</f>
        <v>10408.78925</v>
      </c>
      <c r="G10" s="7">
        <f t="shared" ref="G10" si="2">AVERAGE(G4:G7)</f>
        <v>14578.304750000001</v>
      </c>
      <c r="H10" s="7">
        <f>AVERAGE(H4:H7)</f>
        <v>13655.635750000001</v>
      </c>
      <c r="I10" s="7">
        <f>AVERAGE(I4:I7)</f>
        <v>922.66900000000032</v>
      </c>
    </row>
    <row r="11" spans="5:9">
      <c r="F11" s="7">
        <f>AVERAGE(F4:F5,F7)</f>
        <v>10507.589</v>
      </c>
      <c r="G11" s="7">
        <f>AVERAGE(G4:G5,G7)</f>
        <v>11623.571333333333</v>
      </c>
      <c r="H11" s="7">
        <f t="shared" ref="H11:I11" si="3">AVERAGE(H4:H5,H7)</f>
        <v>10566.417333333333</v>
      </c>
      <c r="I11" s="7">
        <f t="shared" si="3"/>
        <v>1057.1540000000005</v>
      </c>
    </row>
    <row r="14" spans="5:9">
      <c r="G14" s="4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9D8F-27B9-4BA0-A4A8-61E0C8625275}">
  <dimension ref="E3:I9"/>
  <sheetViews>
    <sheetView tabSelected="1" topLeftCell="D1" workbookViewId="0">
      <selection activeCell="L6" sqref="L6"/>
    </sheetView>
  </sheetViews>
  <sheetFormatPr defaultColWidth="10.6640625" defaultRowHeight="14.25"/>
  <cols>
    <col min="2" max="2" width="14.86328125" bestFit="1" customWidth="1"/>
    <col min="3" max="4" width="8.86328125" bestFit="1" customWidth="1"/>
    <col min="5" max="5" width="11.796875" bestFit="1" customWidth="1"/>
    <col min="6" max="6" width="15" customWidth="1"/>
    <col min="7" max="7" width="17.53125" customWidth="1"/>
    <col min="8" max="8" width="15.9296875" customWidth="1"/>
    <col min="9" max="9" width="18.53125" bestFit="1" customWidth="1"/>
    <col min="10" max="10" width="10.59765625" bestFit="1" customWidth="1"/>
  </cols>
  <sheetData>
    <row r="3" spans="5:9" ht="45">
      <c r="E3" s="5" t="s">
        <v>3</v>
      </c>
      <c r="F3" s="5" t="s">
        <v>0</v>
      </c>
      <c r="G3" s="5" t="s">
        <v>4</v>
      </c>
      <c r="H3" s="5" t="s">
        <v>1</v>
      </c>
      <c r="I3" s="5" t="s">
        <v>5</v>
      </c>
    </row>
    <row r="4" spans="5:9" ht="15">
      <c r="E4" s="6">
        <v>2024</v>
      </c>
      <c r="F4" s="2">
        <f>12739879000/1000000</f>
        <v>12739.879000000001</v>
      </c>
      <c r="G4" s="2">
        <f>13953523000/1000000</f>
        <v>13953.522999999999</v>
      </c>
      <c r="H4" s="2">
        <f>13729807000/1000000</f>
        <v>13729.807000000001</v>
      </c>
      <c r="I4" s="1">
        <f>G4-H4</f>
        <v>223.71599999999853</v>
      </c>
    </row>
    <row r="5" spans="5:9" ht="15">
      <c r="E5" s="6">
        <v>2025</v>
      </c>
      <c r="F5" s="2">
        <f>13062302000/1000000</f>
        <v>13062.302</v>
      </c>
      <c r="G5" s="2">
        <f>13806000000/1000000</f>
        <v>13806</v>
      </c>
      <c r="H5" s="2">
        <f>11577678000/1000000</f>
        <v>11577.678</v>
      </c>
      <c r="I5" s="1">
        <f>G5-H5</f>
        <v>2228.3220000000001</v>
      </c>
    </row>
    <row r="6" spans="5:9" ht="15">
      <c r="E6" s="6">
        <v>2026</v>
      </c>
      <c r="F6" s="2">
        <v>13095.3</v>
      </c>
      <c r="G6" s="2">
        <v>13727.8</v>
      </c>
      <c r="H6" s="2">
        <v>0</v>
      </c>
      <c r="I6" s="1">
        <v>0</v>
      </c>
    </row>
    <row r="7" spans="5:9" ht="15">
      <c r="E7" s="8" t="s">
        <v>2</v>
      </c>
      <c r="F7" s="3">
        <f>SUM(F4:F6)</f>
        <v>38897.481</v>
      </c>
      <c r="G7" s="3">
        <f>SUM(G4:G6)</f>
        <v>41487.323000000004</v>
      </c>
      <c r="H7" s="3">
        <f>SUM(H4:H6)</f>
        <v>25307.485000000001</v>
      </c>
      <c r="I7" s="3">
        <f>SUM(I4:I6)</f>
        <v>2452.0379999999986</v>
      </c>
    </row>
    <row r="9" spans="5:9">
      <c r="F9" s="7">
        <f>AVERAGE(F4:F5)</f>
        <v>12901.0905</v>
      </c>
      <c r="H9" s="7">
        <f>AVERAGE(H4:H5)</f>
        <v>12653.7425</v>
      </c>
      <c r="I9" s="7">
        <f>AVERAGE(I4:I5)</f>
        <v>1226.0189999999993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1ACFC58A9B741966E24964F98E401" ma:contentTypeVersion="15" ma:contentTypeDescription="Create a new document." ma:contentTypeScope="" ma:versionID="ac809ca55fc7002d74a9772506effe29">
  <xsd:schema xmlns:xsd="http://www.w3.org/2001/XMLSchema" xmlns:xs="http://www.w3.org/2001/XMLSchema" xmlns:p="http://schemas.microsoft.com/office/2006/metadata/properties" xmlns:ns1="http://schemas.microsoft.com/sharepoint/v3" xmlns:ns2="1f23fbc9-fed8-4fe5-aa4f-ed739643a384" xmlns:ns3="a09e65a3-c7c6-46c4-8cad-d2b1e4cef29c" targetNamespace="http://schemas.microsoft.com/office/2006/metadata/properties" ma:root="true" ma:fieldsID="6b24f4ca2dda56f0b82b1f329a45acd9" ns1:_="" ns2:_="" ns3:_="">
    <xsd:import namespace="http://schemas.microsoft.com/sharepoint/v3"/>
    <xsd:import namespace="1f23fbc9-fed8-4fe5-aa4f-ed739643a384"/>
    <xsd:import namespace="a09e65a3-c7c6-46c4-8cad-d2b1e4cef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3fbc9-fed8-4fe5-aa4f-ed739643a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ea84bf1-a941-4ccc-bbe9-6e1a58d22e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9e65a3-c7c6-46c4-8cad-d2b1e4cef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e8b396a-6396-4d81-8fef-45dc7c2f2882}" ma:internalName="TaxCatchAll" ma:showField="CatchAllData" ma:web="a09e65a3-c7c6-46c4-8cad-d2b1e4cef2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3fbc9-fed8-4fe5-aa4f-ed739643a384">
      <Terms xmlns="http://schemas.microsoft.com/office/infopath/2007/PartnerControls"/>
    </lcf76f155ced4ddcb4097134ff3c332f>
    <_ip_UnifiedCompliancePolicyUIAction xmlns="http://schemas.microsoft.com/sharepoint/v3" xsi:nil="true"/>
    <TaxCatchAll xmlns="a09e65a3-c7c6-46c4-8cad-d2b1e4cef29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BE3C0A-4897-4FF0-B1D4-9FABD0348A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f23fbc9-fed8-4fe5-aa4f-ed739643a384"/>
    <ds:schemaRef ds:uri="a09e65a3-c7c6-46c4-8cad-d2b1e4cef2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358CFD-2734-487A-BF9F-5C997AD6BA78}">
  <ds:schemaRefs>
    <ds:schemaRef ds:uri="http://schemas.microsoft.com/office/2006/metadata/properties"/>
    <ds:schemaRef ds:uri="http://schemas.microsoft.com/office/infopath/2007/PartnerControls"/>
    <ds:schemaRef ds:uri="1f23fbc9-fed8-4fe5-aa4f-ed739643a384"/>
    <ds:schemaRef ds:uri="http://schemas.microsoft.com/sharepoint/v3"/>
    <ds:schemaRef ds:uri="a09e65a3-c7c6-46c4-8cad-d2b1e4cef29c"/>
  </ds:schemaRefs>
</ds:datastoreItem>
</file>

<file path=customXml/itemProps3.xml><?xml version="1.0" encoding="utf-8"?>
<ds:datastoreItem xmlns:ds="http://schemas.openxmlformats.org/officeDocument/2006/customXml" ds:itemID="{13E3BC85-A12D-4278-8D8F-09F1D1ABD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Tabla 1</vt:lpstr>
      <vt:lpstr>Tabla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A. Otero Maldonado</dc:creator>
  <cp:lastModifiedBy>Hecrian Martinez Martinez</cp:lastModifiedBy>
  <dcterms:created xsi:type="dcterms:W3CDTF">2026-07-21T20:53:58Z</dcterms:created>
  <dcterms:modified xsi:type="dcterms:W3CDTF">2026-07-29T21:39:26Z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0x0101009401ACFC58A9B741966E24964F98E401</vt:lpwstr>
  </property>
  <property fmtid="{D5CDD505-2E9C-101B-9397-08002B2CF9AE}" pid="3" name="MediaServiceImageTags">
    <vt:lpwstr/>
  </property>
</Properties>
</file>