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filterPrivacy="1" defaultThemeVersion="166925"/>
  <xr:revisionPtr revIDLastSave="0" documentId="13_ncr:1_{ED4362A3-8C8E-2B47-97D2-5F453865045F}" xr6:coauthVersionLast="47" xr6:coauthVersionMax="47" xr10:uidLastSave="{00000000-0000-0000-0000-000000000000}"/>
  <bookViews>
    <workbookView xWindow="0" yWindow="680" windowWidth="34200" windowHeight="19820" xr2:uid="{4839A104-66DE-4108-B12E-E172BEBA70DE}"/>
  </bookViews>
  <sheets>
    <sheet name="GRÁFICA 1" sheetId="16" r:id="rId1"/>
    <sheet name="TABLA1" sheetId="6" r:id="rId2"/>
    <sheet name="TABLA 2" sheetId="12" r:id="rId3"/>
    <sheet name="TABLA 3" sheetId="15" r:id="rId4"/>
    <sheet name="TABLA 4" sheetId="13" r:id="rId5"/>
    <sheet name="TABLA5" sheetId="14" r:id="rId6"/>
  </sheets>
  <externalReferences>
    <externalReference r:id="rId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6" l="1"/>
  <c r="D17" i="16"/>
  <c r="C17" i="16" s="1"/>
  <c r="C18" i="16" s="1"/>
  <c r="D16" i="16"/>
  <c r="D15" i="16"/>
  <c r="D14" i="16"/>
  <c r="D13" i="16"/>
  <c r="D12" i="16"/>
  <c r="D11" i="16"/>
  <c r="D10" i="16"/>
  <c r="D9" i="16"/>
  <c r="D8" i="16"/>
  <c r="D7" i="16"/>
  <c r="C2" i="15"/>
  <c r="A25" i="13"/>
</calcChain>
</file>

<file path=xl/sharedStrings.xml><?xml version="1.0" encoding="utf-8"?>
<sst xmlns="http://schemas.openxmlformats.org/spreadsheetml/2006/main" count="49" uniqueCount="48">
  <si>
    <t>Tabla 1</t>
  </si>
  <si>
    <t>Variable</t>
  </si>
  <si>
    <t>%</t>
  </si>
  <si>
    <t>Gasto</t>
  </si>
  <si>
    <t>Residencia</t>
  </si>
  <si>
    <t>Comida</t>
  </si>
  <si>
    <t>Transportación</t>
  </si>
  <si>
    <t>Ropa</t>
  </si>
  <si>
    <t>Salud</t>
  </si>
  <si>
    <t>Educación y Cuido</t>
  </si>
  <si>
    <t>Otros misceláneos</t>
  </si>
  <si>
    <t>Consumo de ropa, zapatos, pañales, al año por niño</t>
  </si>
  <si>
    <t>Tabla 2</t>
  </si>
  <si>
    <t>Variables</t>
  </si>
  <si>
    <t>Cantidades</t>
  </si>
  <si>
    <t>Captación de IVU</t>
  </si>
  <si>
    <t>IVU pagado al año por artículos de ropa para niños</t>
  </si>
  <si>
    <t>IVU pagado por día por artículos de ropa para niños</t>
  </si>
  <si>
    <t>Número de días de exención al año</t>
  </si>
  <si>
    <t>Sector</t>
  </si>
  <si>
    <t>Crecimiento al año de Nacimientos (%)</t>
  </si>
  <si>
    <t>Tasa de Inflación (%)</t>
  </si>
  <si>
    <t>Tasa de crecimiento efectiva (%)</t>
  </si>
  <si>
    <r>
      <rPr>
        <b/>
        <sz val="8"/>
        <color theme="1"/>
        <rFont val=" Myriad Pro Condensed"/>
      </rPr>
      <t>Fuente:</t>
    </r>
    <r>
      <rPr>
        <sz val="8"/>
        <color theme="1"/>
        <rFont val=" Myriad Pro Condensed"/>
      </rPr>
      <t xml:space="preserve"> Inflación de FOMB Plan Fiscal para el Gobierno de Puerto Rico – Volumen 2 – 
Certificado el 3 de abril de 2023. Disponible en https://juntasupervision.pr.gov/fiscal-plans/</t>
    </r>
  </si>
  <si>
    <t>Asumiendo que hay un aumento de ventas tradicionales de tres días por exención de IVU</t>
  </si>
  <si>
    <t>Aumento</t>
  </si>
  <si>
    <t>Ventas al Detal para Artículos de niños pequeños para el 2025</t>
  </si>
  <si>
    <t>Número de Infantes nacidos los últimos cinco años (2021-2025)</t>
  </si>
  <si>
    <t>Ventas al Detal de artículos de ropa para niños en el 2025</t>
  </si>
  <si>
    <t>Ingresos dejados de recibir del IVU por exención de artículos para niños pequeños al año</t>
  </si>
  <si>
    <t>Ingresos dejados de recibir de IVU por exención de artículos para niños pequeños al año</t>
  </si>
  <si>
    <t>Total Efecto Fiscal</t>
  </si>
  <si>
    <t>IVU Estatal</t>
  </si>
  <si>
    <t>IVU Municipal</t>
  </si>
  <si>
    <t>Efecto Fiscal</t>
  </si>
  <si>
    <t>Gasto al año por infante (ajustado por costo de vida 100.4%)</t>
  </si>
  <si>
    <t>Efecto Fiscal Base (2025)</t>
  </si>
  <si>
    <t>Efecto Fiscal asumiendo un aumento de 200%</t>
  </si>
  <si>
    <t>Efecto Fiscal Base</t>
  </si>
  <si>
    <t>Efecto Fiscal
(200%)</t>
  </si>
  <si>
    <t>Efecto Fiscal (Base)</t>
  </si>
  <si>
    <t>Año</t>
  </si>
  <si>
    <t>Nacimientos</t>
  </si>
  <si>
    <t>Promedio Progresivo Movil</t>
  </si>
  <si>
    <t>Total (5 años)</t>
  </si>
  <si>
    <t>Datos al 2025 según Estadisticas Vitales</t>
  </si>
  <si>
    <t xml:space="preserve">Fuente: Registro Demográfico, Departamento de Salud de Ouerto Rico mayo 2026. </t>
  </si>
  <si>
    <t>Gráfica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</si>
</sst>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&quot;$&quot;#,##0_);\(&quot;$&quot;#,##0\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0.0%"/>
    <numFmt numFmtId="168" formatCode="_(* #,##0_);_(* \(#,##0\);_(* &quot;-&quot;??_);_(@_)"/>
    <numFmt numFmtId="169" formatCode="0.0"/>
    <numFmt numFmtId="170" formatCode="&quot;$&quot;#,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 Myriad Pro Condensed"/>
    </font>
    <font>
      <b/>
      <sz val="8"/>
      <color theme="1"/>
      <name val=" Myriad Pro Condensed"/>
    </font>
    <font>
      <sz val="12"/>
      <color theme="1"/>
      <name val="Myriad Pro Condensed"/>
    </font>
    <font>
      <b/>
      <sz val="12"/>
      <color theme="1"/>
      <name val="Myriad Pro Condensed"/>
    </font>
    <font>
      <b/>
      <sz val="12"/>
      <color theme="0"/>
      <name val="Myriad Pro Condensed"/>
    </font>
    <font>
      <b/>
      <sz val="12"/>
      <color theme="0"/>
      <name val=" Myriad Pro Condensed"/>
    </font>
    <font>
      <sz val="12"/>
      <color theme="1"/>
      <name val=" Myriad Pro Condensed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 Myriad Pro Condensed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194C66"/>
        <bgColor indexed="64"/>
      </patternFill>
    </fill>
  </fills>
  <borders count="9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4" fillId="0" borderId="0"/>
    <xf numFmtId="2" fontId="15" fillId="0" borderId="0"/>
    <xf numFmtId="0" fontId="14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2" xfId="0" applyFont="1" applyBorder="1"/>
    <xf numFmtId="9" fontId="4" fillId="0" borderId="2" xfId="2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2" borderId="0" xfId="0" applyFont="1" applyFill="1" applyAlignment="1">
      <alignment horizontal="left" indent="1"/>
    </xf>
    <xf numFmtId="165" fontId="0" fillId="0" borderId="0" xfId="0" applyNumberFormat="1"/>
    <xf numFmtId="0" fontId="4" fillId="3" borderId="0" xfId="0" applyFont="1" applyFill="1" applyAlignment="1">
      <alignment horizontal="left" indent="1"/>
    </xf>
    <xf numFmtId="0" fontId="4" fillId="0" borderId="3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8" fontId="0" fillId="0" borderId="0" xfId="0" applyNumberFormat="1"/>
    <xf numFmtId="165" fontId="0" fillId="0" borderId="0" xfId="1" applyFont="1"/>
    <xf numFmtId="165" fontId="5" fillId="0" borderId="0" xfId="0" applyNumberFormat="1" applyFont="1"/>
    <xf numFmtId="0" fontId="6" fillId="0" borderId="0" xfId="0" applyFont="1" applyAlignment="1">
      <alignment vertical="top" wrapText="1"/>
    </xf>
    <xf numFmtId="1" fontId="5" fillId="0" borderId="0" xfId="2" applyNumberFormat="1" applyFont="1" applyAlignment="1">
      <alignment horizontal="center"/>
    </xf>
    <xf numFmtId="1" fontId="5" fillId="2" borderId="0" xfId="2" applyNumberFormat="1" applyFont="1" applyFill="1" applyAlignment="1">
      <alignment horizontal="center"/>
    </xf>
    <xf numFmtId="1" fontId="4" fillId="3" borderId="0" xfId="2" applyNumberFormat="1" applyFont="1" applyFill="1" applyAlignment="1">
      <alignment horizontal="center"/>
    </xf>
    <xf numFmtId="1" fontId="4" fillId="0" borderId="3" xfId="0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center"/>
    </xf>
    <xf numFmtId="166" fontId="9" fillId="0" borderId="0" xfId="0" applyNumberFormat="1" applyFont="1"/>
    <xf numFmtId="0" fontId="9" fillId="0" borderId="0" xfId="0" applyFont="1" applyAlignment="1">
      <alignment horizontal="left" indent="1"/>
    </xf>
    <xf numFmtId="167" fontId="9" fillId="0" borderId="0" xfId="2" applyNumberFormat="1" applyFont="1"/>
    <xf numFmtId="0" fontId="10" fillId="0" borderId="3" xfId="0" applyFont="1" applyBorder="1" applyAlignment="1">
      <alignment horizontal="center" vertical="center"/>
    </xf>
    <xf numFmtId="166" fontId="10" fillId="0" borderId="3" xfId="1" applyNumberFormat="1" applyFont="1" applyBorder="1" applyAlignment="1">
      <alignment vertical="center"/>
    </xf>
    <xf numFmtId="9" fontId="9" fillId="0" borderId="0" xfId="2" applyFont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1" fillId="4" borderId="6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indent="1"/>
    </xf>
    <xf numFmtId="167" fontId="16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7" fontId="13" fillId="0" borderId="4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165" fontId="4" fillId="0" borderId="0" xfId="0" applyNumberFormat="1" applyFont="1" applyAlignment="1">
      <alignment vertical="center"/>
    </xf>
    <xf numFmtId="169" fontId="13" fillId="0" borderId="0" xfId="2" applyNumberFormat="1" applyFont="1" applyFill="1" applyBorder="1" applyAlignment="1">
      <alignment horizontal="center" vertical="center"/>
    </xf>
    <xf numFmtId="169" fontId="13" fillId="3" borderId="0" xfId="2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indent="1"/>
    </xf>
    <xf numFmtId="169" fontId="13" fillId="0" borderId="4" xfId="2" applyNumberFormat="1" applyFont="1" applyFill="1" applyBorder="1" applyAlignment="1">
      <alignment horizontal="center" vertical="center"/>
    </xf>
    <xf numFmtId="169" fontId="13" fillId="3" borderId="4" xfId="2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indent="1"/>
    </xf>
    <xf numFmtId="169" fontId="13" fillId="0" borderId="3" xfId="2" applyNumberFormat="1" applyFont="1" applyFill="1" applyBorder="1" applyAlignment="1">
      <alignment horizontal="center" vertical="center"/>
    </xf>
    <xf numFmtId="169" fontId="13" fillId="3" borderId="3" xfId="2" applyNumberFormat="1" applyFont="1" applyFill="1" applyBorder="1" applyAlignment="1">
      <alignment horizontal="center" vertical="center"/>
    </xf>
    <xf numFmtId="166" fontId="16" fillId="0" borderId="4" xfId="1" applyNumberFormat="1" applyFont="1" applyFill="1" applyBorder="1" applyAlignment="1">
      <alignment horizontal="center" vertical="center"/>
    </xf>
    <xf numFmtId="166" fontId="16" fillId="3" borderId="4" xfId="1" applyNumberFormat="1" applyFont="1" applyFill="1" applyBorder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9" fontId="10" fillId="3" borderId="0" xfId="0" applyNumberFormat="1" applyFont="1" applyFill="1" applyAlignment="1">
      <alignment horizontal="center" vertical="center"/>
    </xf>
    <xf numFmtId="37" fontId="9" fillId="0" borderId="0" xfId="0" applyNumberFormat="1" applyFont="1"/>
    <xf numFmtId="166" fontId="10" fillId="3" borderId="0" xfId="0" applyNumberFormat="1" applyFont="1" applyFill="1" applyAlignment="1">
      <alignment horizontal="center" vertical="center"/>
    </xf>
    <xf numFmtId="170" fontId="9" fillId="0" borderId="0" xfId="0" applyNumberFormat="1" applyFont="1" applyAlignment="1">
      <alignment horizontal="center" vertical="center"/>
    </xf>
    <xf numFmtId="170" fontId="10" fillId="3" borderId="0" xfId="0" applyNumberFormat="1" applyFont="1" applyFill="1" applyAlignment="1">
      <alignment horizontal="center" vertical="center"/>
    </xf>
    <xf numFmtId="170" fontId="9" fillId="0" borderId="8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left" wrapText="1" indent="1"/>
    </xf>
    <xf numFmtId="170" fontId="13" fillId="0" borderId="4" xfId="2" applyNumberFormat="1" applyFont="1" applyFill="1" applyBorder="1" applyAlignment="1">
      <alignment horizontal="center" vertical="center"/>
    </xf>
    <xf numFmtId="170" fontId="13" fillId="3" borderId="4" xfId="2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 inden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3" fontId="0" fillId="0" borderId="0" xfId="6" applyNumberFormat="1" applyFont="1" applyAlignment="1">
      <alignment horizontal="center" vertical="center"/>
    </xf>
    <xf numFmtId="167" fontId="0" fillId="0" borderId="0" xfId="2" applyNumberFormat="1" applyFont="1"/>
    <xf numFmtId="0" fontId="0" fillId="3" borderId="0" xfId="0" applyFill="1" applyAlignment="1">
      <alignment horizontal="center"/>
    </xf>
    <xf numFmtId="3" fontId="0" fillId="3" borderId="0" xfId="6" applyNumberFormat="1" applyFont="1" applyFill="1" applyAlignment="1">
      <alignment horizontal="center" vertical="center"/>
    </xf>
    <xf numFmtId="167" fontId="2" fillId="3" borderId="0" xfId="2" applyNumberFormat="1" applyFont="1" applyFill="1"/>
    <xf numFmtId="3" fontId="0" fillId="0" borderId="0" xfId="0" applyNumberFormat="1" applyAlignment="1">
      <alignment horizontal="center" vertical="center"/>
    </xf>
    <xf numFmtId="167" fontId="0" fillId="0" borderId="0" xfId="0" applyNumberFormat="1"/>
    <xf numFmtId="3" fontId="2" fillId="0" borderId="0" xfId="0" applyNumberFormat="1" applyFont="1" applyAlignment="1">
      <alignment horizontal="center" vertical="center"/>
    </xf>
  </cellXfs>
  <cellStyles count="7">
    <cellStyle name="BuffetDate162" xfId="3" xr:uid="{855FD950-BB06-4A3A-924D-327AF6CA2809}"/>
    <cellStyle name="BuffetValue2" xfId="4" xr:uid="{DFEB7978-6DDB-4212-A2D1-DB7278B9DBAA}"/>
    <cellStyle name="HeaderText" xfId="5" xr:uid="{4DD9C219-EDF8-4A5C-BEDB-B3548287013C}"/>
    <cellStyle name="Millares" xfId="6" builtinId="3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A9A9A9"/>
      <color rgb="FF194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'[1]PC 1601 revJCTA Hoja3'!$D$29</c:f>
              <c:strCache>
                <c:ptCount val="1"/>
                <c:pt idx="0">
                  <c:v>Nacimientos</c:v>
                </c:pt>
              </c:strCache>
            </c:strRef>
          </c:tx>
          <c:spPr>
            <a:ln w="317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122374029386702E-2"/>
                  <c:y val="-4.757099675336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13-8F47-8FBB-40C778CF8416}"/>
                </c:ext>
              </c:extLst>
            </c:dLbl>
            <c:dLbl>
              <c:idx val="3"/>
              <c:layout>
                <c:manualLayout>
                  <c:x val="-5.9387841703457615E-2"/>
                  <c:y val="-6.1789006232040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3-8F47-8FBB-40C778CF841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13-8F47-8FBB-40C778CF8416}"/>
                </c:ext>
              </c:extLst>
            </c:dLbl>
            <c:dLbl>
              <c:idx val="10"/>
              <c:layout>
                <c:manualLayout>
                  <c:x val="-1.7436160868744315E-2"/>
                  <c:y val="8.513042504757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13-8F47-8FBB-40C778CF8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Myriad Pro Cond" panose="020B0506030403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'[1]PC 1601 revJCTA Hoja2'!$C$30:$C$40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'[1]PC 1601 revJCTA Hoja3'!$D$30:$D$40</c:f>
              <c:numCache>
                <c:formatCode>#,##0</c:formatCode>
                <c:ptCount val="11"/>
                <c:pt idx="0">
                  <c:v>31244</c:v>
                </c:pt>
                <c:pt idx="1">
                  <c:v>28326</c:v>
                </c:pt>
                <c:pt idx="2">
                  <c:v>24403</c:v>
                </c:pt>
                <c:pt idx="3">
                  <c:v>21496</c:v>
                </c:pt>
                <c:pt idx="4">
                  <c:v>20409</c:v>
                </c:pt>
                <c:pt idx="5">
                  <c:v>19149</c:v>
                </c:pt>
                <c:pt idx="6">
                  <c:v>19379</c:v>
                </c:pt>
                <c:pt idx="7">
                  <c:v>19174</c:v>
                </c:pt>
                <c:pt idx="8">
                  <c:v>18662</c:v>
                </c:pt>
                <c:pt idx="9">
                  <c:v>18167</c:v>
                </c:pt>
                <c:pt idx="10">
                  <c:v>18048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13-8F47-8FBB-40C778CF8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7708080"/>
        <c:axId val="1547709040"/>
      </c:lineChart>
      <c:catAx>
        <c:axId val="154770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A9A9A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Myriad Pro Cond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47709040"/>
        <c:crosses val="autoZero"/>
        <c:auto val="1"/>
        <c:lblAlgn val="ctr"/>
        <c:lblOffset val="100"/>
        <c:noMultiLvlLbl val="0"/>
      </c:catAx>
      <c:valAx>
        <c:axId val="154770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A9A9A9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Myriad Pro Cond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47708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15</xdr:col>
      <xdr:colOff>61383</xdr:colOff>
      <xdr:row>20</xdr:row>
      <xdr:rowOff>107950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C4D14F99-CB11-EF49-9496-7D3460BC9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0.39236</cdr:x>
      <cdr:y>0.5689</cdr:y>
    </cdr:from>
    <cdr:to>
      <cdr:x>0.73819</cdr:x>
      <cdr:y>0.68551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A8191E2-46BD-41DE-0EF6-0AE888139866}"/>
            </a:ext>
          </a:extLst>
        </cdr:cNvPr>
        <cdr:cNvSpPr txBox="1"/>
      </cdr:nvSpPr>
      <cdr:spPr>
        <a:xfrm xmlns:a="http://schemas.openxmlformats.org/drawingml/2006/main">
          <a:off x="1793875" y="1533525"/>
          <a:ext cx="15811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bril/Downloads/Datos%20-%20PC%201128.xlsx" TargetMode="External"/><Relationship Id="rId1" Type="http://schemas.openxmlformats.org/officeDocument/2006/relationships/externalLinkPath" Target="Datos%20-%20PC%2011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C 1601"/>
      <sheetName val="PC 1601 revJCTA"/>
      <sheetName val="PC 1601 revJCTA Hoja2"/>
      <sheetName val="PC 1601 revJCTA Hoja3"/>
      <sheetName val="Recaudos IVU (2025-2026)"/>
      <sheetName val="Sheet1"/>
      <sheetName val="CPI data"/>
      <sheetName val="Sheet2"/>
      <sheetName val="Forecast Nacimientos Moodys"/>
      <sheetName val="US - CPI"/>
    </sheetNames>
    <sheetDataSet>
      <sheetData sheetId="0"/>
      <sheetData sheetId="1"/>
      <sheetData sheetId="2">
        <row r="30">
          <cell r="C30">
            <v>2015</v>
          </cell>
        </row>
        <row r="31">
          <cell r="C31">
            <v>2016</v>
          </cell>
        </row>
        <row r="32">
          <cell r="C32">
            <v>2017</v>
          </cell>
        </row>
        <row r="33">
          <cell r="C33">
            <v>2018</v>
          </cell>
        </row>
        <row r="34">
          <cell r="C34">
            <v>2019</v>
          </cell>
        </row>
        <row r="35">
          <cell r="C35">
            <v>2020</v>
          </cell>
        </row>
        <row r="36">
          <cell r="C36">
            <v>2021</v>
          </cell>
        </row>
        <row r="37">
          <cell r="C37">
            <v>2022</v>
          </cell>
        </row>
        <row r="38">
          <cell r="C38">
            <v>2023</v>
          </cell>
        </row>
        <row r="39">
          <cell r="C39">
            <v>2024</v>
          </cell>
        </row>
        <row r="40">
          <cell r="C40">
            <v>2025</v>
          </cell>
        </row>
      </sheetData>
      <sheetData sheetId="3">
        <row r="29">
          <cell r="D29" t="str">
            <v>Nacimientos</v>
          </cell>
        </row>
        <row r="30">
          <cell r="D30">
            <v>31244</v>
          </cell>
        </row>
        <row r="31">
          <cell r="D31">
            <v>28326</v>
          </cell>
        </row>
        <row r="32">
          <cell r="D32">
            <v>24403</v>
          </cell>
        </row>
        <row r="33">
          <cell r="D33">
            <v>21496</v>
          </cell>
        </row>
        <row r="34">
          <cell r="D34">
            <v>20409</v>
          </cell>
        </row>
        <row r="35">
          <cell r="D35">
            <v>19149</v>
          </cell>
        </row>
        <row r="36">
          <cell r="D36">
            <v>19379</v>
          </cell>
        </row>
        <row r="37">
          <cell r="D37">
            <v>19174</v>
          </cell>
        </row>
        <row r="38">
          <cell r="D38">
            <v>18662</v>
          </cell>
        </row>
        <row r="39">
          <cell r="D39">
            <v>18167</v>
          </cell>
        </row>
        <row r="40">
          <cell r="D40">
            <v>18048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9B66A-299A-8A4C-A614-F5DA1E6171E0}">
  <dimension ref="B4:J21"/>
  <sheetViews>
    <sheetView tabSelected="1" workbookViewId="0">
      <selection activeCell="F5" sqref="F5"/>
    </sheetView>
  </sheetViews>
  <sheetFormatPr baseColWidth="10" defaultRowHeight="15"/>
  <sheetData>
    <row r="4" spans="2:10">
      <c r="J4" s="1" t="s">
        <v>47</v>
      </c>
    </row>
    <row r="5" spans="2:10">
      <c r="B5" s="2" t="s">
        <v>41</v>
      </c>
      <c r="C5" t="s">
        <v>42</v>
      </c>
    </row>
    <row r="6" spans="2:10">
      <c r="B6" s="2">
        <v>2015</v>
      </c>
      <c r="C6" s="82">
        <v>31244</v>
      </c>
    </row>
    <row r="7" spans="2:10">
      <c r="B7" s="2">
        <v>2016</v>
      </c>
      <c r="C7" s="82">
        <v>28326</v>
      </c>
      <c r="D7" s="83">
        <f>C7/C6-1</f>
        <v>-9.3393931634873861E-2</v>
      </c>
    </row>
    <row r="8" spans="2:10">
      <c r="B8" s="2">
        <v>2017</v>
      </c>
      <c r="C8" s="82">
        <v>24403</v>
      </c>
      <c r="D8" s="83">
        <f t="shared" ref="D8:D11" si="0">C8/C7-1</f>
        <v>-0.13849466920850106</v>
      </c>
    </row>
    <row r="9" spans="2:10">
      <c r="B9" s="84">
        <v>2018</v>
      </c>
      <c r="C9" s="85">
        <v>21496</v>
      </c>
      <c r="D9" s="86">
        <f>C9/C8-1</f>
        <v>-0.11912469778305945</v>
      </c>
    </row>
    <row r="10" spans="2:10">
      <c r="B10" s="84">
        <v>2019</v>
      </c>
      <c r="C10" s="85">
        <v>20409</v>
      </c>
      <c r="D10" s="86">
        <f t="shared" si="0"/>
        <v>-5.0567547450688477E-2</v>
      </c>
    </row>
    <row r="11" spans="2:10">
      <c r="B11" s="84">
        <v>2020</v>
      </c>
      <c r="C11" s="85">
        <v>19149</v>
      </c>
      <c r="D11" s="86">
        <f t="shared" si="0"/>
        <v>-6.1737468763780723E-2</v>
      </c>
    </row>
    <row r="12" spans="2:10">
      <c r="B12" s="84">
        <v>2021</v>
      </c>
      <c r="C12" s="85">
        <v>19379</v>
      </c>
      <c r="D12" s="86">
        <f>C12/C11-1</f>
        <v>1.2011071074207624E-2</v>
      </c>
    </row>
    <row r="13" spans="2:10">
      <c r="B13" s="84">
        <v>2022</v>
      </c>
      <c r="C13" s="85">
        <v>19174</v>
      </c>
      <c r="D13" s="86">
        <f>C13/C12-1</f>
        <v>-1.0578461220909219E-2</v>
      </c>
    </row>
    <row r="14" spans="2:10">
      <c r="B14" s="2">
        <v>2023</v>
      </c>
      <c r="C14" s="85">
        <v>18662</v>
      </c>
      <c r="D14" s="86">
        <f t="shared" ref="D14:D16" si="1">C14/C13-1</f>
        <v>-2.6702826744549935E-2</v>
      </c>
    </row>
    <row r="15" spans="2:10">
      <c r="B15" s="2">
        <v>2024</v>
      </c>
      <c r="C15" s="87">
        <v>18167</v>
      </c>
      <c r="D15" s="86">
        <f t="shared" si="1"/>
        <v>-2.6524488264923374E-2</v>
      </c>
    </row>
    <row r="16" spans="2:10">
      <c r="B16" s="2">
        <v>2025</v>
      </c>
      <c r="C16" s="87">
        <v>18048</v>
      </c>
      <c r="D16" s="86">
        <f t="shared" si="1"/>
        <v>-6.5503385258985913E-3</v>
      </c>
    </row>
    <row r="17" spans="2:5">
      <c r="B17" s="2">
        <v>2026</v>
      </c>
      <c r="C17" s="87">
        <f>C16*(1+D17)</f>
        <v>17730.553210219659</v>
      </c>
      <c r="D17" s="88">
        <f>AVERAGE(D13:D16)</f>
        <v>-1.758902868907028E-2</v>
      </c>
      <c r="E17" t="s">
        <v>43</v>
      </c>
    </row>
    <row r="18" spans="2:5">
      <c r="B18" s="2" t="s">
        <v>44</v>
      </c>
      <c r="C18" s="89">
        <f>SUM(C13:C17)</f>
        <v>91781.553210219659</v>
      </c>
    </row>
    <row r="19" spans="2:5">
      <c r="B19" s="2"/>
      <c r="C19">
        <f>(C16-C6)/C6</f>
        <v>-0.4223530917936244</v>
      </c>
    </row>
    <row r="20" spans="2:5">
      <c r="B20" s="2"/>
      <c r="C20" t="s">
        <v>45</v>
      </c>
    </row>
    <row r="21" spans="2:5">
      <c r="B21" s="2"/>
      <c r="C21" t="s">
        <v>46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441D9-D154-4E4E-8DA6-BF4B053BFE9A}">
  <sheetPr>
    <tabColor theme="9"/>
  </sheetPr>
  <dimension ref="B1:D15"/>
  <sheetViews>
    <sheetView showGridLines="0" zoomScale="85" zoomScaleNormal="85" workbookViewId="0">
      <selection activeCell="A14" sqref="A14:XFD14"/>
    </sheetView>
  </sheetViews>
  <sheetFormatPr baseColWidth="10" defaultColWidth="8.83203125" defaultRowHeight="15"/>
  <cols>
    <col min="2" max="2" width="72.1640625" customWidth="1"/>
    <col min="3" max="3" width="6.6640625" style="2" customWidth="1"/>
    <col min="4" max="4" width="15" customWidth="1"/>
    <col min="5" max="6" width="12" bestFit="1" customWidth="1"/>
    <col min="7" max="7" width="27" bestFit="1" customWidth="1"/>
    <col min="8" max="8" width="21.5" bestFit="1" customWidth="1"/>
    <col min="9" max="9" width="9" customWidth="1"/>
    <col min="10" max="10" width="15.33203125" bestFit="1" customWidth="1"/>
    <col min="11" max="11" width="15.1640625" customWidth="1"/>
    <col min="12" max="12" width="11.6640625" customWidth="1"/>
    <col min="13" max="13" width="15.33203125" bestFit="1" customWidth="1"/>
  </cols>
  <sheetData>
    <row r="1" spans="2:4" ht="13.5" customHeight="1">
      <c r="B1" s="1" t="s">
        <v>0</v>
      </c>
      <c r="C1" s="2">
        <v>100</v>
      </c>
    </row>
    <row r="2" spans="2:4" ht="27.75" customHeight="1">
      <c r="B2" s="27" t="s">
        <v>1</v>
      </c>
      <c r="C2" s="27" t="s">
        <v>2</v>
      </c>
      <c r="D2" s="27" t="s">
        <v>3</v>
      </c>
    </row>
    <row r="3" spans="2:4" ht="15" customHeight="1">
      <c r="B3" s="3" t="s">
        <v>35</v>
      </c>
      <c r="C3" s="4"/>
      <c r="D3" s="23">
        <v>13596.84822923958</v>
      </c>
    </row>
    <row r="4" spans="2:4" ht="15" customHeight="1">
      <c r="B4" s="5" t="s">
        <v>4</v>
      </c>
      <c r="C4" s="19">
        <v>28.999999999999996</v>
      </c>
      <c r="D4" s="24">
        <v>3943.0859864794779</v>
      </c>
    </row>
    <row r="5" spans="2:4" ht="15" customHeight="1">
      <c r="B5" s="6" t="s">
        <v>5</v>
      </c>
      <c r="C5" s="20">
        <v>18</v>
      </c>
      <c r="D5" s="24">
        <v>2447.4326812631243</v>
      </c>
    </row>
    <row r="6" spans="2:4" ht="15" customHeight="1">
      <c r="B6" s="5" t="s">
        <v>6</v>
      </c>
      <c r="C6" s="19">
        <v>15</v>
      </c>
      <c r="D6" s="24">
        <v>2039.5272343859369</v>
      </c>
    </row>
    <row r="7" spans="2:4" ht="15" customHeight="1">
      <c r="B7" s="8" t="s">
        <v>7</v>
      </c>
      <c r="C7" s="21">
        <v>6</v>
      </c>
      <c r="D7" s="28">
        <v>815.81089375437477</v>
      </c>
    </row>
    <row r="8" spans="2:4" ht="15" customHeight="1">
      <c r="B8" s="5" t="s">
        <v>8</v>
      </c>
      <c r="C8" s="19">
        <v>9</v>
      </c>
      <c r="D8" s="24">
        <v>1223.7163406315622</v>
      </c>
    </row>
    <row r="9" spans="2:4" ht="15" customHeight="1">
      <c r="B9" s="5" t="s">
        <v>9</v>
      </c>
      <c r="C9" s="19">
        <v>16</v>
      </c>
      <c r="D9" s="24">
        <v>2175.4957166783329</v>
      </c>
    </row>
    <row r="10" spans="2:4" ht="15" customHeight="1">
      <c r="B10" s="5" t="s">
        <v>10</v>
      </c>
      <c r="C10" s="19">
        <v>7.0000000000000009</v>
      </c>
      <c r="D10" s="24">
        <v>951.77937604677072</v>
      </c>
    </row>
    <row r="11" spans="2:4" ht="15" customHeight="1">
      <c r="B11" s="9" t="s">
        <v>11</v>
      </c>
      <c r="C11" s="22">
        <v>6</v>
      </c>
      <c r="D11" s="25">
        <v>815.81089375437477</v>
      </c>
    </row>
    <row r="12" spans="2:4" ht="15" customHeight="1">
      <c r="B12" s="10" t="s">
        <v>27</v>
      </c>
      <c r="C12" s="11"/>
      <c r="D12" s="26">
        <v>93430</v>
      </c>
    </row>
    <row r="13" spans="2:4" s="14" customFormat="1"/>
    <row r="14" spans="2:4" hidden="1">
      <c r="B14" s="12" t="s">
        <v>26</v>
      </c>
      <c r="C14" s="13"/>
      <c r="D14" s="25">
        <v>76221211.803471237</v>
      </c>
    </row>
    <row r="15" spans="2:4" ht="30" customHeight="1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A8D1F-5AEF-44D7-AD6F-41E3AE2FD403}">
  <sheetPr>
    <tabColor theme="9"/>
  </sheetPr>
  <dimension ref="B1:E12"/>
  <sheetViews>
    <sheetView showGridLines="0" zoomScale="85" zoomScaleNormal="85" workbookViewId="0">
      <selection activeCell="A10" sqref="A10:XFD11"/>
    </sheetView>
  </sheetViews>
  <sheetFormatPr baseColWidth="10" defaultColWidth="8.83203125" defaultRowHeight="15"/>
  <cols>
    <col min="2" max="2" width="72.1640625" customWidth="1"/>
    <col min="3" max="3" width="6.6640625" style="2" customWidth="1"/>
    <col min="4" max="4" width="15" customWidth="1"/>
    <col min="5" max="5" width="11.6640625" bestFit="1" customWidth="1"/>
  </cols>
  <sheetData>
    <row r="1" spans="2:5">
      <c r="D1" s="15"/>
    </row>
    <row r="2" spans="2:5">
      <c r="B2" s="1" t="s">
        <v>12</v>
      </c>
      <c r="D2" s="15"/>
    </row>
    <row r="3" spans="2:5" ht="23.25" customHeight="1">
      <c r="B3" s="78" t="s">
        <v>13</v>
      </c>
      <c r="C3" s="79"/>
      <c r="D3" s="39" t="s">
        <v>14</v>
      </c>
    </row>
    <row r="4" spans="2:5" ht="20" customHeight="1">
      <c r="B4" s="29" t="s">
        <v>28</v>
      </c>
      <c r="C4" s="30"/>
      <c r="D4" s="31">
        <v>76221211.803471237</v>
      </c>
    </row>
    <row r="5" spans="2:5" ht="20" customHeight="1">
      <c r="B5" s="32" t="s">
        <v>15</v>
      </c>
      <c r="C5" s="30"/>
      <c r="D5" s="33">
        <v>0.78633724992919096</v>
      </c>
    </row>
    <row r="6" spans="2:5" ht="20" customHeight="1">
      <c r="B6" s="32" t="s">
        <v>16</v>
      </c>
      <c r="C6" s="30"/>
      <c r="D6" s="31">
        <v>6892591.4787183767</v>
      </c>
    </row>
    <row r="7" spans="2:5" ht="20" customHeight="1">
      <c r="B7" s="32" t="s">
        <v>17</v>
      </c>
      <c r="C7" s="30"/>
      <c r="D7" s="31">
        <v>18883.812270461305</v>
      </c>
      <c r="E7" s="7"/>
    </row>
    <row r="8" spans="2:5" ht="20" customHeight="1">
      <c r="B8" s="32" t="s">
        <v>18</v>
      </c>
      <c r="C8" s="30"/>
      <c r="D8" s="68">
        <v>3</v>
      </c>
    </row>
    <row r="9" spans="2:5" ht="31.25" customHeight="1">
      <c r="B9" s="37" t="s">
        <v>29</v>
      </c>
      <c r="C9" s="34"/>
      <c r="D9" s="35">
        <v>56651.436811383915</v>
      </c>
    </row>
    <row r="10" spans="2:5" ht="32.25" hidden="1" customHeight="1">
      <c r="B10" s="29" t="s">
        <v>24</v>
      </c>
      <c r="C10" s="30"/>
      <c r="D10" s="36">
        <v>2</v>
      </c>
    </row>
    <row r="11" spans="2:5" ht="32.25" hidden="1" customHeight="1">
      <c r="B11" s="37" t="s">
        <v>30</v>
      </c>
      <c r="C11" s="34"/>
      <c r="D11" s="35">
        <v>169954.31043415173</v>
      </c>
    </row>
    <row r="12" spans="2:5">
      <c r="D12" s="16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ABC13-EBB3-4ED0-8A9E-4011F8C49DA5}">
  <sheetPr>
    <tabColor theme="9"/>
  </sheetPr>
  <dimension ref="B1:C19"/>
  <sheetViews>
    <sheetView showGridLines="0" zoomScale="85" zoomScaleNormal="85" workbookViewId="0">
      <selection activeCell="M6" sqref="M6"/>
    </sheetView>
  </sheetViews>
  <sheetFormatPr baseColWidth="10" defaultColWidth="8.83203125" defaultRowHeight="15"/>
  <cols>
    <col min="2" max="2" width="11.6640625" customWidth="1"/>
    <col min="3" max="3" width="15.33203125" bestFit="1" customWidth="1"/>
  </cols>
  <sheetData>
    <row r="1" spans="2:3" ht="30" customHeight="1">
      <c r="B1" s="80" t="s">
        <v>36</v>
      </c>
      <c r="C1" s="80"/>
    </row>
    <row r="2" spans="2:3" ht="16" hidden="1">
      <c r="B2" s="67">
        <v>2</v>
      </c>
      <c r="C2" s="69" t="e">
        <f>#REF!</f>
        <v>#REF!</v>
      </c>
    </row>
    <row r="3" spans="2:3" ht="21.75" customHeight="1">
      <c r="B3" s="38" t="s">
        <v>25</v>
      </c>
      <c r="C3" s="38" t="s">
        <v>34</v>
      </c>
    </row>
    <row r="4" spans="2:3" ht="17.75" customHeight="1">
      <c r="B4" s="65">
        <v>1</v>
      </c>
      <c r="C4" s="70">
        <v>56651.436811383915</v>
      </c>
    </row>
    <row r="5" spans="2:3" ht="17.75" customHeight="1">
      <c r="B5" s="67">
        <v>2</v>
      </c>
      <c r="C5" s="71">
        <v>169954.31043415173</v>
      </c>
    </row>
    <row r="6" spans="2:3" ht="17.75" customHeight="1" thickBot="1">
      <c r="B6" s="66">
        <v>3</v>
      </c>
      <c r="C6" s="72">
        <v>226605.69059409885</v>
      </c>
    </row>
    <row r="7" spans="2:3" ht="17.75" customHeight="1"/>
    <row r="11" spans="2:3" ht="16.5" customHeight="1"/>
    <row r="12" spans="2:3" ht="15" customHeight="1"/>
    <row r="14" spans="2:3" ht="15" customHeight="1"/>
    <row r="15" spans="2:3" ht="15" customHeight="1"/>
    <row r="16" spans="2:3" ht="15" customHeight="1"/>
    <row r="19" spans="2:2" ht="37.5" customHeight="1">
      <c r="B19" s="18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6CB9-1C77-4C56-B48D-70880806A767}">
  <sheetPr>
    <tabColor theme="9"/>
  </sheetPr>
  <dimension ref="A2:G27"/>
  <sheetViews>
    <sheetView showGridLines="0" zoomScale="85" zoomScaleNormal="85" workbookViewId="0">
      <selection activeCell="A8" sqref="A8:XFD8"/>
    </sheetView>
  </sheetViews>
  <sheetFormatPr baseColWidth="10" defaultColWidth="8.83203125" defaultRowHeight="15"/>
  <cols>
    <col min="1" max="1" width="43.33203125" customWidth="1"/>
    <col min="2" max="2" width="1.1640625" hidden="1" customWidth="1"/>
    <col min="3" max="7" width="12" bestFit="1" customWidth="1"/>
  </cols>
  <sheetData>
    <row r="2" spans="1:7" ht="44" customHeight="1">
      <c r="A2" s="40"/>
      <c r="B2" s="41">
        <v>2026</v>
      </c>
      <c r="C2" s="41">
        <v>2027</v>
      </c>
      <c r="D2" s="41">
        <v>2028</v>
      </c>
      <c r="E2" s="41">
        <v>2029</v>
      </c>
      <c r="F2" s="41">
        <v>2030</v>
      </c>
      <c r="G2" s="41">
        <v>2031</v>
      </c>
    </row>
    <row r="3" spans="1:7" ht="20.75" customHeight="1">
      <c r="A3" s="42" t="s">
        <v>20</v>
      </c>
      <c r="B3" s="55">
        <v>-1.7589028689070281</v>
      </c>
      <c r="C3" s="56">
        <v>2.8695722392577516</v>
      </c>
      <c r="D3" s="55">
        <v>-7.9611792764774317E-3</v>
      </c>
      <c r="E3" s="55">
        <v>-0.5625600425544941</v>
      </c>
      <c r="F3" s="55">
        <v>-0.44613321651327897</v>
      </c>
      <c r="G3" s="55">
        <v>-0.4333323920390687</v>
      </c>
    </row>
    <row r="4" spans="1:7" ht="20.75" customHeight="1">
      <c r="A4" s="57" t="s">
        <v>21</v>
      </c>
      <c r="B4" s="58">
        <v>1.3</v>
      </c>
      <c r="C4" s="59">
        <v>3.4209697521545372</v>
      </c>
      <c r="D4" s="58">
        <v>2.5795525937283221</v>
      </c>
      <c r="E4" s="58">
        <v>1.9482495232866013</v>
      </c>
      <c r="F4" s="58">
        <v>1.7622831061224937</v>
      </c>
      <c r="G4" s="58">
        <v>1.8117767613121469</v>
      </c>
    </row>
    <row r="5" spans="1:7" ht="20.75" customHeight="1">
      <c r="A5" s="60" t="s">
        <v>22</v>
      </c>
      <c r="B5" s="61">
        <v>-0.41614560803305001</v>
      </c>
      <c r="C5" s="62">
        <v>6.2905419914122884</v>
      </c>
      <c r="D5" s="61">
        <v>2.5715914144518446</v>
      </c>
      <c r="E5" s="61">
        <v>1.3856894807321072</v>
      </c>
      <c r="F5" s="61">
        <v>1.3161498896092148</v>
      </c>
      <c r="G5" s="61">
        <v>1.3784443692730783</v>
      </c>
    </row>
    <row r="6" spans="1:7" ht="20.75" customHeight="1">
      <c r="A6" s="76" t="s">
        <v>38</v>
      </c>
      <c r="B6" s="74">
        <v>84623.526517808583</v>
      </c>
      <c r="C6" s="75">
        <v>89946.804988025237</v>
      </c>
      <c r="D6" s="74">
        <v>92259.869302671039</v>
      </c>
      <c r="E6" s="74">
        <v>93538.304606535341</v>
      </c>
      <c r="F6" s="74">
        <v>94769.408899356597</v>
      </c>
      <c r="G6" s="74">
        <v>96075.752480123163</v>
      </c>
    </row>
    <row r="7" spans="1:7" ht="34">
      <c r="A7" s="73" t="s">
        <v>37</v>
      </c>
      <c r="B7" s="63">
        <v>169247.05303561717</v>
      </c>
      <c r="C7" s="64">
        <v>179893.60997605047</v>
      </c>
      <c r="D7" s="63">
        <v>184519.73860534208</v>
      </c>
      <c r="E7" s="63">
        <v>187076.60921307068</v>
      </c>
      <c r="F7" s="63">
        <v>189538.81779871319</v>
      </c>
      <c r="G7" s="63">
        <v>192151.50496024633</v>
      </c>
    </row>
    <row r="8" spans="1:7" ht="27.75" hidden="1" customHeight="1">
      <c r="A8" s="81" t="s">
        <v>23</v>
      </c>
      <c r="B8" s="81"/>
      <c r="C8" s="81"/>
      <c r="D8" s="81"/>
      <c r="E8" s="81"/>
      <c r="F8" s="81"/>
    </row>
    <row r="9" spans="1:7" ht="30" customHeight="1">
      <c r="B9" s="7"/>
    </row>
    <row r="10" spans="1:7" hidden="1"/>
    <row r="11" spans="1:7" ht="21.75" customHeight="1">
      <c r="A11" s="52"/>
      <c r="B11" s="52"/>
    </row>
    <row r="12" spans="1:7" ht="17.75" customHeight="1">
      <c r="A12" s="10"/>
      <c r="B12" s="17"/>
    </row>
    <row r="13" spans="1:7" ht="17.75" customHeight="1">
      <c r="A13" s="10"/>
      <c r="B13" s="17"/>
    </row>
    <row r="14" spans="1:7" ht="17.75" customHeight="1">
      <c r="A14" s="10"/>
      <c r="B14" s="17"/>
    </row>
    <row r="15" spans="1:7" ht="17.75" customHeight="1">
      <c r="A15" s="10"/>
      <c r="B15" s="17"/>
    </row>
    <row r="16" spans="1:7">
      <c r="A16" s="53"/>
      <c r="B16" s="54"/>
    </row>
    <row r="19" spans="1:1" ht="16.5" customHeight="1"/>
    <row r="20" spans="1:1" ht="15" customHeight="1"/>
    <row r="22" spans="1:1" ht="15" customHeight="1"/>
    <row r="23" spans="1:1" ht="15" customHeight="1"/>
    <row r="24" spans="1:1" ht="15" customHeight="1"/>
    <row r="25" spans="1:1">
      <c r="A25">
        <f>(192537-144403)/144403</f>
        <v>0.33333102497870543</v>
      </c>
    </row>
    <row r="27" spans="1:1" ht="37.5" customHeight="1"/>
  </sheetData>
  <mergeCells count="1">
    <mergeCell ref="A8: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75A2-BAEE-4C3B-B0BC-02F3050C6FD3}">
  <sheetPr>
    <tabColor theme="9"/>
  </sheetPr>
  <dimension ref="A3:D9"/>
  <sheetViews>
    <sheetView showGridLines="0" zoomScale="85" zoomScaleNormal="85" workbookViewId="0">
      <selection activeCell="J42" sqref="J42"/>
    </sheetView>
  </sheetViews>
  <sheetFormatPr baseColWidth="10" defaultColWidth="8.83203125" defaultRowHeight="15"/>
  <cols>
    <col min="1" max="1" width="21.5" bestFit="1" customWidth="1"/>
    <col min="2" max="2" width="9" customWidth="1"/>
    <col min="3" max="3" width="15.33203125" bestFit="1" customWidth="1"/>
    <col min="4" max="4" width="15.1640625" customWidth="1"/>
  </cols>
  <sheetData>
    <row r="3" spans="1:4" ht="44" customHeight="1">
      <c r="A3" s="41" t="s">
        <v>19</v>
      </c>
      <c r="B3" s="41" t="s">
        <v>2</v>
      </c>
      <c r="C3" s="77" t="s">
        <v>40</v>
      </c>
      <c r="D3" s="77" t="s">
        <v>39</v>
      </c>
    </row>
    <row r="4" spans="1:4" ht="20.75" customHeight="1">
      <c r="A4" s="45" t="s">
        <v>31</v>
      </c>
      <c r="B4" s="43">
        <v>0.115</v>
      </c>
      <c r="C4" s="46">
        <v>89946.804988025237</v>
      </c>
      <c r="D4" s="46">
        <v>179893.60997605047</v>
      </c>
    </row>
    <row r="5" spans="1:4" ht="20.75" customHeight="1">
      <c r="A5" s="48" t="s">
        <v>32</v>
      </c>
      <c r="B5" s="44">
        <v>0.1</v>
      </c>
      <c r="C5" s="47">
        <v>78214.613033065427</v>
      </c>
      <c r="D5" s="47">
        <v>156429.22606613085</v>
      </c>
    </row>
    <row r="6" spans="1:4" ht="20.75" customHeight="1">
      <c r="A6" s="49" t="s">
        <v>33</v>
      </c>
      <c r="B6" s="50">
        <v>1.4999999999999999E-2</v>
      </c>
      <c r="C6" s="51">
        <v>11732.191954959813</v>
      </c>
      <c r="D6" s="51">
        <v>23464.383909919627</v>
      </c>
    </row>
    <row r="7" spans="1:4" ht="20.75" customHeight="1">
      <c r="A7" s="48"/>
      <c r="B7" s="44"/>
      <c r="C7" s="47"/>
    </row>
    <row r="9" spans="1:4" ht="27.75" customHeight="1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TaxCatchAll xmlns="a09e65a3-c7c6-46c4-8cad-d2b1e4cef29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12209D-97A8-40F0-A202-E867AA8CB42A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1f23fbc9-fed8-4fe5-aa4f-ed739643a384"/>
    <ds:schemaRef ds:uri="http://purl.org/dc/elements/1.1/"/>
    <ds:schemaRef ds:uri="http://schemas.microsoft.com/office/infopath/2007/PartnerControls"/>
    <ds:schemaRef ds:uri="a09e65a3-c7c6-46c4-8cad-d2b1e4cef29c"/>
    <ds:schemaRef ds:uri="http://www.w3.org/XML/1998/namespac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98E70B8-A0A0-4BFF-A169-FFE4E2063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A033FC-33BA-4DDA-BED0-220BAC2BC9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GRÁFICA 1</vt:lpstr>
      <vt:lpstr>TABLA1</vt:lpstr>
      <vt:lpstr>TABLA 2</vt:lpstr>
      <vt:lpstr>TABLA 3</vt:lpstr>
      <vt:lpstr>TABLA 4</vt:lpstr>
      <vt:lpstr>TABLA5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2023-07-11T12:57:59Z</dcterms:created>
  <dcterms:modified xsi:type="dcterms:W3CDTF">2026-07-31T16:06:33Z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