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naldrivas/Documents/El Estudio Conciente/OPAL/Informes/050 _ PS 1187/"/>
    </mc:Choice>
  </mc:AlternateContent>
  <xr:revisionPtr revIDLastSave="0" documentId="13_ncr:1_{42F909D5-A56C-BA43-9DCA-0A6869A5B070}" xr6:coauthVersionLast="47" xr6:coauthVersionMax="47" xr10:uidLastSave="{00000000-0000-0000-0000-000000000000}"/>
  <bookViews>
    <workbookView xWindow="-140" yWindow="-18800" windowWidth="30240" windowHeight="18980" activeTab="3" xr2:uid="{3645BCDE-3BC7-44C1-A8E4-40D479907400}"/>
  </bookViews>
  <sheets>
    <sheet name="Gráfica 1" sheetId="8" r:id="rId1"/>
    <sheet name="Tabla 1" sheetId="6" r:id="rId2"/>
    <sheet name="Tabla 2" sheetId="1" r:id="rId3"/>
    <sheet name="Tabla 3" sheetId="7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5" i="6" l="1"/>
  <c r="O7" i="6" l="1"/>
  <c r="O6" i="6"/>
  <c r="O5" i="6"/>
  <c r="N7" i="6"/>
  <c r="N6" i="6"/>
  <c r="N5" i="6"/>
  <c r="M7" i="6"/>
  <c r="M6" i="6"/>
  <c r="M5" i="6"/>
  <c r="L7" i="6"/>
  <c r="L6" i="6"/>
  <c r="F6" i="1" l="1"/>
  <c r="F2" i="1"/>
  <c r="F12" i="1" s="1"/>
</calcChain>
</file>

<file path=xl/sharedStrings.xml><?xml version="1.0" encoding="utf-8"?>
<sst xmlns="http://schemas.openxmlformats.org/spreadsheetml/2006/main" count="26" uniqueCount="26">
  <si>
    <t>Cantidad</t>
  </si>
  <si>
    <t>Privada</t>
  </si>
  <si>
    <t>Pública</t>
  </si>
  <si>
    <t>Medicare</t>
  </si>
  <si>
    <t>Medicaid</t>
  </si>
  <si>
    <t>Veteranos</t>
  </si>
  <si>
    <t>Por el empleador</t>
  </si>
  <si>
    <t xml:space="preserve">Compra directa </t>
  </si>
  <si>
    <t>Tricare</t>
  </si>
  <si>
    <t>Múltiple</t>
  </si>
  <si>
    <t>Cubierta</t>
  </si>
  <si>
    <t>Ninguna</t>
  </si>
  <si>
    <t>Ingreso neto en inversiones</t>
  </si>
  <si>
    <t xml:space="preserve">Ingreso en primas </t>
  </si>
  <si>
    <t xml:space="preserve">Reclamaciones incurridas </t>
  </si>
  <si>
    <t>Ganancia neta</t>
  </si>
  <si>
    <t>Año</t>
  </si>
  <si>
    <t xml:space="preserve">Total de Población </t>
  </si>
  <si>
    <t>Promedio de Casos Mensuales</t>
  </si>
  <si>
    <t>Efecto Fiscal Mensual</t>
  </si>
  <si>
    <t>Casos Anuales</t>
  </si>
  <si>
    <t>Efecto Fiscal Annual</t>
  </si>
  <si>
    <t>Dengue</t>
  </si>
  <si>
    <t>COVID-19*</t>
  </si>
  <si>
    <t>COVID-19^</t>
  </si>
  <si>
    <t>Epidemia/Pandemia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</si>
</sst>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$&quot;#,##0.0"/>
    <numFmt numFmtId="165" formatCode="0.0%"/>
    <numFmt numFmtId="166" formatCode="&quot;$&quot;#,##0"/>
  </numFmts>
  <fonts count="9">
    <font>
      <sz val="11"/>
      <color theme="1"/>
      <name val="Aptos Narrow"/>
      <family val="2"/>
      <scheme val="minor"/>
    </font>
    <font>
      <b/>
      <sz val="12"/>
      <color rgb="FFFFFFFF"/>
      <name val="Myriad Pro Condensed"/>
    </font>
    <font>
      <sz val="12"/>
      <color rgb="FF000000"/>
      <name val="Myriad Pro Condensed"/>
    </font>
    <font>
      <b/>
      <sz val="12"/>
      <color rgb="FF000000"/>
      <name val="Myriad Pro Condensed"/>
    </font>
    <font>
      <sz val="11"/>
      <color theme="1"/>
      <name val="Aptos Narrow"/>
      <family val="2"/>
      <scheme val="minor"/>
    </font>
    <font>
      <sz val="12"/>
      <color theme="1"/>
      <name val="Myriad Pro Condensed"/>
    </font>
    <font>
      <b/>
      <sz val="12"/>
      <color theme="0"/>
      <name val="Myriad Pro Condensed"/>
    </font>
    <font>
      <b/>
      <sz val="12"/>
      <color theme="0"/>
      <name val="MyriadPro-Cond"/>
    </font>
    <font>
      <sz val="12"/>
      <color theme="1"/>
      <name val="MyriadPro-Cond"/>
    </font>
  </fonts>
  <fills count="5">
    <fill>
      <patternFill patternType="none"/>
    </fill>
    <fill>
      <patternFill patternType="gray125"/>
    </fill>
    <fill>
      <patternFill patternType="solid">
        <fgColor rgb="FF194A65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19496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0">
    <xf numFmtId="0" fontId="0" fillId="0" borderId="0" xfId="0"/>
    <xf numFmtId="3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0" xfId="1" applyFont="1"/>
    <xf numFmtId="0" fontId="5" fillId="0" borderId="1" xfId="0" applyFont="1" applyBorder="1" applyAlignment="1">
      <alignment horizontal="center" vertical="center" wrapText="1"/>
    </xf>
    <xf numFmtId="165" fontId="0" fillId="0" borderId="0" xfId="2" applyNumberFormat="1" applyFont="1" applyAlignment="1">
      <alignment horizontal="center"/>
    </xf>
    <xf numFmtId="164" fontId="5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1949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FF850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4D-2848-B8AE-A314DFBD09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Myriad Pro Cond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('[1]Grafica COVID-19'!$B$1,'[1]Grafica COVID-19'!$B$12,'[1]Grafica COVID-19'!$B$25,'[1]Grafica COVID-19'!$B$38,'[1]Grafica COVID-19'!$B$51,'[1]Grafica COVID-19'!$B$64,'[1]Grafica COVID-19'!$B$77)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strCache>
            </c:strRef>
          </c:cat>
          <c:val>
            <c:numRef>
              <c:f>('[1]Grafica COVID-19'!$C$1,'[1]Grafica COVID-19'!$C$12,'[1]Grafica COVID-19'!$C$25,'[1]Grafica COVID-19'!$C$38,'[1]Grafica COVID-19'!$C$51,'[1]Grafica COVID-19'!$C$64,'[1]Grafica COVID-19'!$C$77)</c:f>
              <c:numCache>
                <c:formatCode>General</c:formatCode>
                <c:ptCount val="7"/>
                <c:pt idx="0">
                  <c:v>85229</c:v>
                </c:pt>
                <c:pt idx="1">
                  <c:v>238521</c:v>
                </c:pt>
                <c:pt idx="2">
                  <c:v>820245</c:v>
                </c:pt>
                <c:pt idx="3">
                  <c:v>265208</c:v>
                </c:pt>
                <c:pt idx="4">
                  <c:v>204109</c:v>
                </c:pt>
                <c:pt idx="5">
                  <c:v>96093</c:v>
                </c:pt>
                <c:pt idx="6">
                  <c:v>7549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4D-2848-B8AE-A314DFBD09B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81591840"/>
        <c:axId val="1081575520"/>
      </c:barChart>
      <c:catAx>
        <c:axId val="108159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Myriad Pro Cond"/>
                <a:ea typeface="+mn-ea"/>
                <a:cs typeface="+mn-cs"/>
              </a:defRPr>
            </a:pPr>
            <a:endParaRPr lang="en-US"/>
          </a:p>
        </c:txPr>
        <c:crossAx val="1081575520"/>
        <c:crosses val="autoZero"/>
        <c:auto val="1"/>
        <c:lblAlgn val="ctr"/>
        <c:lblOffset val="100"/>
        <c:noMultiLvlLbl val="0"/>
      </c:catAx>
      <c:valAx>
        <c:axId val="10815755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081591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660400</xdr:colOff>
      <xdr:row>3</xdr:row>
      <xdr:rowOff>165100</xdr:rowOff>
    </xdr:from>
    <xdr:to>
      <xdr:col>12</xdr:col>
      <xdr:colOff>25400</xdr:colOff>
      <xdr:row>26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84668D8-33B4-6042-A2CF-4CB2D7AAA4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0.49583</cdr:x>
      <cdr:y>0.01389</cdr:y>
    </cdr:from>
    <cdr:to>
      <cdr:x>0.49792</cdr:x>
      <cdr:y>0.46875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72173DE6-5233-F249-5922-317EEA306229}"/>
            </a:ext>
          </a:extLst>
        </cdr:cNvPr>
        <cdr:cNvCxnSpPr/>
      </cdr:nvCxnSpPr>
      <cdr:spPr>
        <a:xfrm xmlns:a="http://schemas.openxmlformats.org/drawingml/2006/main">
          <a:off x="2266950" y="38100"/>
          <a:ext cx="9525" cy="1247776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A9A9A9"/>
          </a:solidFill>
          <a:prstDash val="sys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0.51458</cdr:x>
      <cdr:y>0.05903</cdr:y>
    </cdr:from>
    <cdr:to>
      <cdr:x>0.7375</cdr:x>
      <cdr:y>0.30903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08A6DE1E-2D3D-4A77-E396-9E6073AA5BB4}"/>
            </a:ext>
          </a:extLst>
        </cdr:cNvPr>
        <cdr:cNvSpPr txBox="1"/>
      </cdr:nvSpPr>
      <cdr:spPr>
        <a:xfrm xmlns:a="http://schemas.openxmlformats.org/drawingml/2006/main">
          <a:off x="2352674" y="161925"/>
          <a:ext cx="1019176" cy="6858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 kern="1200">
              <a:latin typeface="Myriad Pro Cond"/>
            </a:rPr>
            <a:t>OE-2023-012: Fin al</a:t>
          </a:r>
          <a:r>
            <a:rPr lang="en-US" sz="1000" kern="1200" baseline="0">
              <a:latin typeface="Myriad Pro Cond"/>
            </a:rPr>
            <a:t> </a:t>
          </a:r>
          <a:r>
            <a:rPr lang="en-US" sz="1000" kern="1200" baseline="0">
              <a:solidFill>
                <a:sysClr val="windowText" lastClr="000000"/>
              </a:solidFill>
              <a:latin typeface="Myriad Pro Cond"/>
            </a:rPr>
            <a:t>Estado</a:t>
          </a:r>
          <a:r>
            <a:rPr lang="en-US" sz="1000" kern="1200" baseline="0">
              <a:latin typeface="Myriad Pro Cond"/>
            </a:rPr>
            <a:t> de Emergencia </a:t>
          </a:r>
          <a:endParaRPr lang="en-US" sz="1000" kern="1200">
            <a:latin typeface="Myriad Pro Cond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ronaldrivas/Documents/El%20Estudio%20Conciente/OPAL/Informes/050%20_%20PS%201187/DATOS%20-%20PS1187.xlsx" TargetMode="External"/><Relationship Id="rId1" Type="http://schemas.openxmlformats.org/officeDocument/2006/relationships/externalLinkPath" Target="DATOS%20-%20PS118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INFORME ANUAL OCS"/>
      <sheetName val="BLS Data Series"/>
      <sheetName val="Hoja2"/>
      <sheetName val="Grafica COVID-19"/>
      <sheetName val="Estimado Efecto Fiscal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B1" t="str">
            <v>2020</v>
          </cell>
          <cell r="C1">
            <v>85229</v>
          </cell>
        </row>
        <row r="12">
          <cell r="B12" t="str">
            <v>2021</v>
          </cell>
          <cell r="C12">
            <v>238521</v>
          </cell>
        </row>
        <row r="25">
          <cell r="B25" t="str">
            <v>2022</v>
          </cell>
          <cell r="C25">
            <v>820245</v>
          </cell>
        </row>
        <row r="38">
          <cell r="B38" t="str">
            <v>2023</v>
          </cell>
          <cell r="C38">
            <v>265208</v>
          </cell>
        </row>
        <row r="51">
          <cell r="B51" t="str">
            <v>2024</v>
          </cell>
          <cell r="C51">
            <v>204109</v>
          </cell>
        </row>
        <row r="64">
          <cell r="B64" t="str">
            <v>2025</v>
          </cell>
          <cell r="C64">
            <v>96093</v>
          </cell>
        </row>
        <row r="77">
          <cell r="B77" t="str">
            <v>2026</v>
          </cell>
          <cell r="C77">
            <v>7549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88C3E-FD57-644D-B3F2-46AC395846FA}">
  <dimension ref="A1"/>
  <sheetViews>
    <sheetView workbookViewId="0">
      <selection activeCell="D39" sqref="D39:D40"/>
    </sheetView>
  </sheetViews>
  <sheetFormatPr baseColWidth="10"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A2FFF-A13D-43B8-A0C0-1069080BED9E}">
  <dimension ref="F4:O11"/>
  <sheetViews>
    <sheetView topLeftCell="J1" zoomScale="120" zoomScaleNormal="120" workbookViewId="0">
      <selection activeCell="L35" sqref="K35:L35"/>
    </sheetView>
  </sheetViews>
  <sheetFormatPr baseColWidth="10" defaultColWidth="10.6640625" defaultRowHeight="15"/>
  <cols>
    <col min="6" max="6" width="12.5" bestFit="1" customWidth="1"/>
    <col min="11" max="11" width="6.6640625" customWidth="1"/>
    <col min="12" max="12" width="13" customWidth="1"/>
    <col min="13" max="13" width="17" customWidth="1"/>
    <col min="14" max="14" width="17.33203125" customWidth="1"/>
    <col min="15" max="15" width="12.6640625" customWidth="1"/>
  </cols>
  <sheetData>
    <row r="4" spans="6:15" ht="34">
      <c r="K4" s="3" t="s">
        <v>16</v>
      </c>
      <c r="L4" s="15" t="s">
        <v>13</v>
      </c>
      <c r="M4" s="15" t="s">
        <v>12</v>
      </c>
      <c r="N4" s="15" t="s">
        <v>14</v>
      </c>
      <c r="O4" s="15" t="s">
        <v>15</v>
      </c>
    </row>
    <row r="5" spans="6:15" ht="17.25" customHeight="1">
      <c r="K5" s="12">
        <v>2019</v>
      </c>
      <c r="L5" s="14">
        <f>8668575*1000/1000000</f>
        <v>8668.5750000000007</v>
      </c>
      <c r="M5" s="14">
        <f>333*1000/1000000</f>
        <v>0.33300000000000002</v>
      </c>
      <c r="N5" s="14">
        <f>7360055*1000/1000000</f>
        <v>7360.0550000000003</v>
      </c>
      <c r="O5" s="9">
        <f>170736*1000/1000000</f>
        <v>170.73599999999999</v>
      </c>
    </row>
    <row r="6" spans="6:15" ht="17.25" customHeight="1">
      <c r="K6" s="12">
        <v>2020</v>
      </c>
      <c r="L6" s="14">
        <f>9540832*1000/1000000</f>
        <v>9540.8320000000003</v>
      </c>
      <c r="M6" s="14">
        <f>-20358*1000/1000000</f>
        <v>-20.358000000000001</v>
      </c>
      <c r="N6" s="14">
        <f>7846429*1000/1000000</f>
        <v>7846.4290000000001</v>
      </c>
      <c r="O6" s="9">
        <f>255503*1000/1000000</f>
        <v>255.50299999999999</v>
      </c>
    </row>
    <row r="7" spans="6:15" ht="17.25" customHeight="1">
      <c r="K7" s="12">
        <v>2021</v>
      </c>
      <c r="L7" s="14">
        <f>10283744*1000/1000000</f>
        <v>10283.744000000001</v>
      </c>
      <c r="M7" s="14">
        <f>20180*1000/1000000</f>
        <v>20.18</v>
      </c>
      <c r="N7" s="14">
        <f>8895472*1000/1000000</f>
        <v>8895.4719999999998</v>
      </c>
      <c r="O7" s="9">
        <f>181907*1000/1000000</f>
        <v>181.90700000000001</v>
      </c>
    </row>
    <row r="9" spans="6:15">
      <c r="F9" s="11"/>
      <c r="L9" s="10"/>
      <c r="M9" s="10"/>
      <c r="N9" s="10"/>
    </row>
    <row r="10" spans="6:15">
      <c r="L10" s="13"/>
      <c r="M10" s="13"/>
      <c r="N10" s="13"/>
      <c r="O10" s="13"/>
    </row>
    <row r="11" spans="6:15">
      <c r="L11" s="13"/>
      <c r="M11" s="13"/>
      <c r="N11" s="13"/>
      <c r="O11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DCA87-5893-46BA-842D-9A90F2D323E1}">
  <dimension ref="E1:J12"/>
  <sheetViews>
    <sheetView workbookViewId="0">
      <selection activeCell="F23" sqref="F23"/>
    </sheetView>
  </sheetViews>
  <sheetFormatPr baseColWidth="10" defaultColWidth="10.6640625" defaultRowHeight="15"/>
  <cols>
    <col min="5" max="5" width="20.6640625" customWidth="1"/>
    <col min="6" max="6" width="13.33203125" customWidth="1"/>
    <col min="7" max="7" width="10.5" bestFit="1" customWidth="1"/>
    <col min="8" max="8" width="14.5" bestFit="1" customWidth="1"/>
    <col min="9" max="9" width="13.1640625" bestFit="1" customWidth="1"/>
    <col min="11" max="11" width="10.6640625" bestFit="1" customWidth="1"/>
    <col min="12" max="12" width="10.5" bestFit="1" customWidth="1"/>
  </cols>
  <sheetData>
    <row r="1" spans="5:10" ht="23.25" customHeight="1">
      <c r="E1" s="3" t="s">
        <v>10</v>
      </c>
      <c r="F1" s="3" t="s">
        <v>0</v>
      </c>
    </row>
    <row r="2" spans="5:10" ht="16.5" customHeight="1">
      <c r="E2" s="6" t="s">
        <v>2</v>
      </c>
      <c r="F2" s="5">
        <f>SUM(F3:F5)</f>
        <v>1432713</v>
      </c>
      <c r="G2" s="1"/>
      <c r="H2" s="1"/>
    </row>
    <row r="3" spans="5:10" ht="17">
      <c r="E3" s="7" t="s">
        <v>3</v>
      </c>
      <c r="F3" s="4">
        <v>343508</v>
      </c>
      <c r="H3" s="1"/>
    </row>
    <row r="4" spans="5:10" ht="17">
      <c r="E4" s="7" t="s">
        <v>4</v>
      </c>
      <c r="F4" s="4">
        <v>1082602</v>
      </c>
      <c r="H4" s="1"/>
    </row>
    <row r="5" spans="5:10" ht="17">
      <c r="E5" s="7" t="s">
        <v>5</v>
      </c>
      <c r="F5" s="4">
        <v>6603</v>
      </c>
    </row>
    <row r="6" spans="5:10" ht="16.5" customHeight="1">
      <c r="E6" s="6" t="s">
        <v>1</v>
      </c>
      <c r="F6" s="5">
        <f>SUM(F7,F8,F9)</f>
        <v>1000694</v>
      </c>
      <c r="G6" s="1"/>
      <c r="H6" s="1"/>
    </row>
    <row r="7" spans="5:10" ht="17">
      <c r="E7" s="7" t="s">
        <v>6</v>
      </c>
      <c r="F7" s="4">
        <v>714615</v>
      </c>
    </row>
    <row r="8" spans="5:10" ht="17">
      <c r="E8" s="7" t="s">
        <v>7</v>
      </c>
      <c r="F8" s="4">
        <v>279042</v>
      </c>
    </row>
    <row r="9" spans="5:10" ht="17">
      <c r="E9" s="7" t="s">
        <v>8</v>
      </c>
      <c r="F9" s="4">
        <v>7037</v>
      </c>
      <c r="J9" s="1"/>
    </row>
    <row r="10" spans="5:10" ht="16.5" customHeight="1">
      <c r="E10" s="8" t="s">
        <v>9</v>
      </c>
      <c r="F10" s="5">
        <v>590205</v>
      </c>
    </row>
    <row r="11" spans="5:10" ht="16.5" customHeight="1">
      <c r="E11" s="8" t="s">
        <v>11</v>
      </c>
      <c r="F11" s="5">
        <v>183480</v>
      </c>
    </row>
    <row r="12" spans="5:10" ht="17">
      <c r="E12" s="2" t="s">
        <v>17</v>
      </c>
      <c r="F12" s="5">
        <f>SUM(F2,F6,F10,F11)</f>
        <v>3207092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4D4C6-814E-6646-B3A0-174CFB9C023E}">
  <dimension ref="B2:F5"/>
  <sheetViews>
    <sheetView tabSelected="1" zoomScale="110" zoomScaleNormal="110" workbookViewId="0">
      <selection activeCell="G28" sqref="G28"/>
    </sheetView>
  </sheetViews>
  <sheetFormatPr baseColWidth="10" defaultRowHeight="15"/>
  <cols>
    <col min="2" max="2" width="14.5" customWidth="1"/>
    <col min="3" max="3" width="17" customWidth="1"/>
    <col min="4" max="4" width="12.6640625" bestFit="1" customWidth="1"/>
    <col min="6" max="6" width="15" customWidth="1"/>
  </cols>
  <sheetData>
    <row r="2" spans="2:6" ht="34">
      <c r="B2" s="16" t="s">
        <v>25</v>
      </c>
      <c r="C2" s="16" t="s">
        <v>18</v>
      </c>
      <c r="D2" s="16" t="s">
        <v>19</v>
      </c>
      <c r="E2" s="16" t="s">
        <v>20</v>
      </c>
      <c r="F2" s="16" t="s">
        <v>21</v>
      </c>
    </row>
    <row r="3" spans="2:6" ht="17">
      <c r="B3" s="17" t="s">
        <v>22</v>
      </c>
      <c r="C3" s="18">
        <v>282</v>
      </c>
      <c r="D3" s="19">
        <v>21581</v>
      </c>
      <c r="E3" s="18">
        <v>3385</v>
      </c>
      <c r="F3" s="19">
        <v>258976</v>
      </c>
    </row>
    <row r="4" spans="2:6" ht="17">
      <c r="B4" s="17" t="s">
        <v>23</v>
      </c>
      <c r="C4" s="18">
        <v>8523</v>
      </c>
      <c r="D4" s="19">
        <v>652060</v>
      </c>
      <c r="E4" s="18">
        <v>85229</v>
      </c>
      <c r="F4" s="19">
        <v>6520598</v>
      </c>
    </row>
    <row r="5" spans="2:6" ht="17">
      <c r="B5" s="17" t="s">
        <v>24</v>
      </c>
      <c r="C5" s="18">
        <v>68354</v>
      </c>
      <c r="D5" s="19">
        <v>5229527</v>
      </c>
      <c r="E5" s="18">
        <v>820245</v>
      </c>
      <c r="F5" s="19">
        <v>62754322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01ACFC58A9B741966E24964F98E401" ma:contentTypeVersion="15" ma:contentTypeDescription="Create a new document." ma:contentTypeScope="" ma:versionID="ac809ca55fc7002d74a9772506effe29">
  <xsd:schema xmlns:xsd="http://www.w3.org/2001/XMLSchema" xmlns:xs="http://www.w3.org/2001/XMLSchema" xmlns:p="http://schemas.microsoft.com/office/2006/metadata/properties" xmlns:ns1="http://schemas.microsoft.com/sharepoint/v3" xmlns:ns2="1f23fbc9-fed8-4fe5-aa4f-ed739643a384" xmlns:ns3="a09e65a3-c7c6-46c4-8cad-d2b1e4cef29c" targetNamespace="http://schemas.microsoft.com/office/2006/metadata/properties" ma:root="true" ma:fieldsID="6b24f4ca2dda56f0b82b1f329a45acd9" ns1:_="" ns2:_="" ns3:_="">
    <xsd:import namespace="http://schemas.microsoft.com/sharepoint/v3"/>
    <xsd:import namespace="1f23fbc9-fed8-4fe5-aa4f-ed739643a384"/>
    <xsd:import namespace="a09e65a3-c7c6-46c4-8cad-d2b1e4cef2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3fbc9-fed8-4fe5-aa4f-ed739643a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ea84bf1-a941-4ccc-bbe9-6e1a58d22e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e65a3-c7c6-46c4-8cad-d2b1e4cef29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e8b396a-6396-4d81-8fef-45dc7c2f2882}" ma:internalName="TaxCatchAll" ma:showField="CatchAllData" ma:web="a09e65a3-c7c6-46c4-8cad-d2b1e4cef2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23fbc9-fed8-4fe5-aa4f-ed739643a384">
      <Terms xmlns="http://schemas.microsoft.com/office/infopath/2007/PartnerControls"/>
    </lcf76f155ced4ddcb4097134ff3c332f>
    <_ip_UnifiedCompliancePolicyUIAction xmlns="http://schemas.microsoft.com/sharepoint/v3" xsi:nil="true"/>
    <TaxCatchAll xmlns="a09e65a3-c7c6-46c4-8cad-d2b1e4cef29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5FE3674-54CF-43FB-BF27-729F151FB7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f23fbc9-fed8-4fe5-aa4f-ed739643a384"/>
    <ds:schemaRef ds:uri="a09e65a3-c7c6-46c4-8cad-d2b1e4cef2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CF2B6C-7145-49F2-B0E5-18685ADE14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F23D65-48FE-47F1-A586-542DFF33EDA9}">
  <ds:schemaRefs>
    <ds:schemaRef ds:uri="http://schemas.microsoft.com/office/2006/metadata/properties"/>
    <ds:schemaRef ds:uri="http://schemas.microsoft.com/office/infopath/2007/PartnerControls"/>
    <ds:schemaRef ds:uri="1f23fbc9-fed8-4fe5-aa4f-ed739643a384"/>
    <ds:schemaRef ds:uri="http://schemas.microsoft.com/sharepoint/v3"/>
    <ds:schemaRef ds:uri="a09e65a3-c7c6-46c4-8cad-d2b1e4cef2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Gráfica 1</vt:lpstr>
      <vt:lpstr>Tabla 1</vt:lpstr>
      <vt:lpstr>Tabla 2</vt:lpstr>
      <vt:lpstr>Tabla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A. Otero Maldonado</dc:creator>
  <cp:lastModifiedBy>Ronald Rivas</cp:lastModifiedBy>
  <dcterms:created xsi:type="dcterms:W3CDTF">2026-07-09T15:09:38Z</dcterms:created>
  <dcterms:modified xsi:type="dcterms:W3CDTF">2026-08-31T18:05:53Z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0x0101009401ACFC58A9B741966E24964F98E401</vt:lpwstr>
  </property>
  <property fmtid="{D5CDD505-2E9C-101B-9397-08002B2CF9AE}" pid="3" name="MediaServiceImageTags">
    <vt:lpwstr/>
  </property>
</Properties>
</file>