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996/1. Datos/"/>
    </mc:Choice>
  </mc:AlternateContent>
  <xr:revisionPtr revIDLastSave="292" documentId="11_38B26D97599FE150BD3B8ACFD1FEBD1820A1F52A" xr6:coauthVersionLast="47" xr6:coauthVersionMax="47" xr10:uidLastSave="{456F1F41-1515-4933-9CD7-8461D3C15335}"/>
  <bookViews>
    <workbookView xWindow="20445" yWindow="-17445" windowWidth="21585" windowHeight="13665" firstSheet="2" activeTab="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D5" i="2"/>
  <c r="E5" i="2" s="1"/>
  <c r="D2" i="2"/>
  <c r="E2" i="2" s="1"/>
  <c r="D22" i="1"/>
  <c r="K22" i="1"/>
  <c r="J22" i="1"/>
  <c r="I22" i="1"/>
  <c r="H22" i="1"/>
  <c r="G22" i="1"/>
  <c r="F22" i="1"/>
  <c r="E22" i="1"/>
  <c r="L22" i="1"/>
  <c r="M22" i="1"/>
  <c r="C17" i="1"/>
  <c r="D17" i="1"/>
  <c r="E17" i="1"/>
  <c r="F17" i="1"/>
  <c r="G17" i="1"/>
  <c r="H17" i="1"/>
  <c r="I17" i="1"/>
  <c r="J17" i="1"/>
  <c r="K17" i="1"/>
  <c r="C16" i="1"/>
  <c r="D16" i="1"/>
  <c r="E16" i="1"/>
  <c r="F16" i="1"/>
  <c r="G16" i="1"/>
  <c r="H16" i="1"/>
  <c r="I16" i="1"/>
  <c r="I18" i="1" s="1"/>
  <c r="J16" i="1"/>
  <c r="J18" i="1" s="1"/>
  <c r="K16" i="1"/>
  <c r="K18" i="1" s="1"/>
  <c r="B17" i="1"/>
  <c r="B16" i="1"/>
  <c r="B18" i="1" s="1"/>
  <c r="C5" i="1"/>
  <c r="D5" i="1"/>
  <c r="E5" i="1"/>
  <c r="F5" i="1"/>
  <c r="G5" i="1"/>
  <c r="H5" i="1"/>
  <c r="I5" i="1"/>
  <c r="J5" i="1"/>
  <c r="K5" i="1"/>
  <c r="B5" i="1"/>
  <c r="H18" i="1" l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<sst xmlns="http://schemas.openxmlformats.org/spreadsheetml/2006/main" count="42" uniqueCount="36">
  <si>
    <t xml:space="preserve">1. Proyecciones poblacionales del VA </t>
  </si>
  <si>
    <t>Año fiscal</t>
  </si>
  <si>
    <t>Male Vet</t>
  </si>
  <si>
    <t>Female</t>
  </si>
  <si>
    <t>Total Pop</t>
  </si>
  <si>
    <t>* ver proyecciones poblacionales del VA en Folder "PS996" &gt; "1. Datos" &gt; "9L_VetPop2023_County_NCVAS" y filtrar por género en celda B3</t>
  </si>
  <si>
    <t>2. Parámetros de población veterana con PTSD, según encuestas del NHRVS</t>
  </si>
  <si>
    <t>Género</t>
  </si>
  <si>
    <t>Prevalencia a lo largo de la vida</t>
  </si>
  <si>
    <t>Masc</t>
  </si>
  <si>
    <t>Fem</t>
  </si>
  <si>
    <t>3. Estimado de potencial población beneficiaria (Veteranos con PTSD)</t>
  </si>
  <si>
    <t>Año Fiscal</t>
  </si>
  <si>
    <t>Total</t>
  </si>
  <si>
    <t>4. Estimado de potencial población beneficiaria (Veteranos con PTSD) según Pietrzak et al (2026)</t>
  </si>
  <si>
    <t>Masculino</t>
  </si>
  <si>
    <t>Femenino</t>
  </si>
  <si>
    <t>Concepto</t>
  </si>
  <si>
    <t>Cantidad</t>
  </si>
  <si>
    <t>por reunión</t>
  </si>
  <si>
    <t>por año (min)</t>
  </si>
  <si>
    <t>Dieta Desayuno</t>
  </si>
  <si>
    <t>Dieta Almuerzo</t>
  </si>
  <si>
    <t>Dieta Cena</t>
  </si>
  <si>
    <r>
      <t xml:space="preserve">Utilización de Carro Privado </t>
    </r>
    <r>
      <rPr>
        <i/>
        <sz val="12"/>
        <color theme="1"/>
        <rFont val="Myriad pro condensed"/>
      </rPr>
      <t>(por milla)</t>
    </r>
  </si>
  <si>
    <r>
      <t xml:space="preserve">Pasajero Adicional Aurotizado </t>
    </r>
    <r>
      <rPr>
        <i/>
        <sz val="12"/>
        <color theme="1"/>
        <rFont val="Myriad pro condensed"/>
      </rPr>
      <t>(por milla)</t>
    </r>
  </si>
  <si>
    <t>miembros con derecho a dieta</t>
  </si>
  <si>
    <t>reuniónes anuales</t>
  </si>
  <si>
    <t xml:space="preserve">min. </t>
  </si>
  <si>
    <t>supuesto de millas recorridas</t>
  </si>
  <si>
    <t>tramo de ida</t>
  </si>
  <si>
    <t>Clasificación de Puesto</t>
  </si>
  <si>
    <t>Salario Anual</t>
  </si>
  <si>
    <t>Mín.</t>
  </si>
  <si>
    <t>Punto Medio</t>
  </si>
  <si>
    <t xml:space="preserve">Máx.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</si>
</sst>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[Red]\-&quot;$&quot;#,##0"/>
    <numFmt numFmtId="165" formatCode="&quot;$&quot;#,##0.00;[Red]\-&quot;$&quot;#,##0.00"/>
    <numFmt numFmtId="166" formatCode="_-* #,##0.00_-;\-* #,##0.00_-;_-* &quot;-&quot;??_-;_-@_-"/>
    <numFmt numFmtId="167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Myriad pro condensed"/>
    </font>
    <font>
      <b/>
      <sz val="12"/>
      <color theme="0"/>
      <name val="Myriad pro condensed"/>
    </font>
    <font>
      <b/>
      <sz val="12"/>
      <color theme="1"/>
      <name val="Myriad pro condensed"/>
    </font>
    <font>
      <i/>
      <sz val="12"/>
      <color theme="1"/>
      <name val="Myriad pro condensed"/>
    </font>
    <font>
      <sz val="12"/>
      <color theme="0"/>
      <name val="Myriad pro condensed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194A65"/>
        <bgColor indexed="64"/>
      </patternFill>
    </fill>
    <fill>
      <patternFill patternType="solid">
        <fgColor rgb="FF1F628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167" fontId="0" fillId="0" borderId="0" xfId="1" applyNumberFormat="1" applyFont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3" xfId="0" applyBorder="1"/>
    <xf numFmtId="9" fontId="0" fillId="0" borderId="2" xfId="2" applyFont="1" applyBorder="1"/>
    <xf numFmtId="9" fontId="0" fillId="0" borderId="3" xfId="2" applyFont="1" applyBorder="1"/>
    <xf numFmtId="0" fontId="0" fillId="0" borderId="4" xfId="0" applyBorder="1" applyAlignment="1">
      <alignment vertical="center"/>
    </xf>
    <xf numFmtId="167" fontId="0" fillId="0" borderId="5" xfId="1" applyNumberFormat="1" applyFont="1" applyBorder="1" applyAlignment="1">
      <alignment vertical="center"/>
    </xf>
    <xf numFmtId="167" fontId="0" fillId="0" borderId="6" xfId="1" applyNumberFormat="1" applyFont="1" applyBorder="1" applyAlignment="1">
      <alignment vertical="center"/>
    </xf>
    <xf numFmtId="0" fontId="0" fillId="0" borderId="7" xfId="0" applyBorder="1" applyAlignment="1">
      <alignment vertical="center" wrapText="1"/>
    </xf>
    <xf numFmtId="167" fontId="0" fillId="0" borderId="8" xfId="1" applyNumberFormat="1" applyFont="1" applyBorder="1" applyAlignment="1">
      <alignment vertical="center"/>
    </xf>
    <xf numFmtId="167" fontId="0" fillId="0" borderId="9" xfId="1" applyNumberFormat="1" applyFont="1" applyBorder="1" applyAlignment="1">
      <alignment vertical="center"/>
    </xf>
    <xf numFmtId="167" fontId="2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/>
    </xf>
    <xf numFmtId="10" fontId="0" fillId="0" borderId="0" xfId="0" applyNumberForma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6" fillId="0" borderId="0" xfId="0" applyNumberFormat="1" applyFont="1"/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F6283"/>
      <color rgb="FF156295"/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workbookViewId="0">
      <selection activeCell="D18" sqref="D18"/>
    </sheetView>
  </sheetViews>
  <sheetFormatPr defaultRowHeight="14.25"/>
  <cols>
    <col min="1" max="2" width="10.7109375" customWidth="1"/>
    <col min="3" max="10" width="9.85546875" bestFit="1" customWidth="1"/>
    <col min="11" max="12" width="11.85546875" customWidth="1"/>
    <col min="13" max="13" width="10.140625" customWidth="1"/>
  </cols>
  <sheetData>
    <row r="1" spans="1:11">
      <c r="A1" s="4" t="s">
        <v>0</v>
      </c>
    </row>
    <row r="2" spans="1:11">
      <c r="A2" s="6" t="s">
        <v>1</v>
      </c>
      <c r="B2" s="7">
        <v>2024</v>
      </c>
      <c r="C2" s="7">
        <v>2025</v>
      </c>
      <c r="D2" s="7">
        <v>2026</v>
      </c>
      <c r="E2" s="7">
        <v>2027</v>
      </c>
      <c r="F2" s="7">
        <v>2028</v>
      </c>
      <c r="G2" s="7">
        <v>2029</v>
      </c>
      <c r="H2" s="7">
        <v>2030</v>
      </c>
      <c r="I2" s="7">
        <v>2031</v>
      </c>
      <c r="J2" s="7">
        <v>2032</v>
      </c>
      <c r="K2" s="7">
        <v>2033</v>
      </c>
    </row>
    <row r="3" spans="1:11">
      <c r="A3" t="s">
        <v>2</v>
      </c>
      <c r="B3" s="5">
        <v>70651.160494834039</v>
      </c>
      <c r="C3" s="5">
        <v>67275.287893151966</v>
      </c>
      <c r="D3" s="5">
        <v>64059.550532511726</v>
      </c>
      <c r="E3" s="5">
        <v>60999.796682293963</v>
      </c>
      <c r="F3" s="5">
        <v>58089.422498962304</v>
      </c>
      <c r="G3" s="5">
        <v>55314.940409627729</v>
      </c>
      <c r="H3" s="5">
        <v>52672.66460126677</v>
      </c>
      <c r="I3" s="5">
        <v>50158.879608211158</v>
      </c>
      <c r="J3" s="5">
        <v>47771.474219062278</v>
      </c>
      <c r="K3" s="5">
        <v>45499.800929961915</v>
      </c>
    </row>
    <row r="4" spans="1:11">
      <c r="A4" t="s">
        <v>3</v>
      </c>
      <c r="B4" s="5">
        <v>5527.4255861710635</v>
      </c>
      <c r="C4" s="5">
        <v>5452.5433769102001</v>
      </c>
      <c r="D4" s="5">
        <v>5375.5225494400838</v>
      </c>
      <c r="E4" s="5">
        <v>5297.5749451653501</v>
      </c>
      <c r="F4" s="5">
        <v>5220.2073528919891</v>
      </c>
      <c r="G4" s="5">
        <v>5143.0928435193255</v>
      </c>
      <c r="H4" s="5">
        <v>5068.3247462333948</v>
      </c>
      <c r="I4" s="5">
        <v>4994.1129191076643</v>
      </c>
      <c r="J4" s="5">
        <v>4920.6940798163905</v>
      </c>
      <c r="K4" s="5">
        <v>4847.9191174083553</v>
      </c>
    </row>
    <row r="5" spans="1:11">
      <c r="A5" t="s">
        <v>4</v>
      </c>
      <c r="B5" s="5">
        <f>SUM(B3:B4)</f>
        <v>76178.586081005109</v>
      </c>
      <c r="C5" s="5">
        <f t="shared" ref="C5:K5" si="0">SUM(C3:C4)</f>
        <v>72727.831270062161</v>
      </c>
      <c r="D5" s="5">
        <f t="shared" si="0"/>
        <v>69435.073081951807</v>
      </c>
      <c r="E5" s="5">
        <f t="shared" si="0"/>
        <v>66297.371627459317</v>
      </c>
      <c r="F5" s="5">
        <f t="shared" si="0"/>
        <v>63309.62985185429</v>
      </c>
      <c r="G5" s="5">
        <f t="shared" si="0"/>
        <v>60458.033253147056</v>
      </c>
      <c r="H5" s="5">
        <f t="shared" si="0"/>
        <v>57740.989347500166</v>
      </c>
      <c r="I5" s="5">
        <f t="shared" si="0"/>
        <v>55152.99252731882</v>
      </c>
      <c r="J5" s="5">
        <f t="shared" si="0"/>
        <v>52692.168298878671</v>
      </c>
      <c r="K5" s="5">
        <f t="shared" si="0"/>
        <v>50347.720047370269</v>
      </c>
    </row>
    <row r="7" spans="1:11">
      <c r="A7" s="2" t="s">
        <v>5</v>
      </c>
    </row>
    <row r="9" spans="1:11">
      <c r="A9" s="4" t="s">
        <v>6</v>
      </c>
    </row>
    <row r="10" spans="1:11" ht="42.75">
      <c r="A10" s="19" t="s">
        <v>7</v>
      </c>
      <c r="B10" s="20" t="s">
        <v>8</v>
      </c>
    </row>
    <row r="11" spans="1:11">
      <c r="A11" s="8" t="s">
        <v>9</v>
      </c>
      <c r="B11" s="10">
        <v>0.06</v>
      </c>
    </row>
    <row r="12" spans="1:11">
      <c r="A12" s="9" t="s">
        <v>10</v>
      </c>
      <c r="B12" s="11">
        <v>0.13</v>
      </c>
    </row>
    <row r="14" spans="1:11">
      <c r="A14" s="4" t="s">
        <v>11</v>
      </c>
      <c r="I14" s="25">
        <v>0.14399999999999999</v>
      </c>
    </row>
    <row r="15" spans="1:11">
      <c r="A15" s="7" t="s">
        <v>12</v>
      </c>
      <c r="B15" s="7">
        <v>2024</v>
      </c>
      <c r="C15" s="7">
        <v>2025</v>
      </c>
      <c r="D15" s="7">
        <v>2026</v>
      </c>
      <c r="E15" s="7">
        <v>2027</v>
      </c>
      <c r="F15" s="7">
        <v>2028</v>
      </c>
      <c r="G15" s="7">
        <v>2029</v>
      </c>
      <c r="H15" s="7">
        <v>2030</v>
      </c>
      <c r="I15" s="7">
        <v>2031</v>
      </c>
      <c r="J15" s="7">
        <v>2032</v>
      </c>
      <c r="K15" s="7">
        <v>2033</v>
      </c>
    </row>
    <row r="16" spans="1:11">
      <c r="A16" s="12" t="s">
        <v>9</v>
      </c>
      <c r="B16" s="13">
        <f>B3*$B$11</f>
        <v>4239.0696296900423</v>
      </c>
      <c r="C16" s="13">
        <f t="shared" ref="C16:K16" si="1">C3*$B$11</f>
        <v>4036.5172735891178</v>
      </c>
      <c r="D16" s="13">
        <f t="shared" si="1"/>
        <v>3843.5730319507034</v>
      </c>
      <c r="E16" s="13">
        <f t="shared" si="1"/>
        <v>3659.9878009376375</v>
      </c>
      <c r="F16" s="13">
        <f t="shared" si="1"/>
        <v>3485.3653499377383</v>
      </c>
      <c r="G16" s="13">
        <f t="shared" si="1"/>
        <v>3318.8964245776638</v>
      </c>
      <c r="H16" s="13">
        <f t="shared" si="1"/>
        <v>3160.359876076006</v>
      </c>
      <c r="I16" s="13">
        <f t="shared" si="1"/>
        <v>3009.5327764926692</v>
      </c>
      <c r="J16" s="13">
        <f t="shared" si="1"/>
        <v>2866.2884531437367</v>
      </c>
      <c r="K16" s="14">
        <f t="shared" si="1"/>
        <v>2729.9880557977149</v>
      </c>
    </row>
    <row r="17" spans="1:13">
      <c r="A17" s="15" t="s">
        <v>10</v>
      </c>
      <c r="B17" s="16">
        <f>B4*$B$12</f>
        <v>718.56532620223823</v>
      </c>
      <c r="C17" s="16">
        <f t="shared" ref="C17:K17" si="2">C4*$B$12</f>
        <v>708.83063899832598</v>
      </c>
      <c r="D17" s="16">
        <f t="shared" si="2"/>
        <v>698.81793142721097</v>
      </c>
      <c r="E17" s="16">
        <f t="shared" si="2"/>
        <v>688.68474287149559</v>
      </c>
      <c r="F17" s="16">
        <f t="shared" si="2"/>
        <v>678.62695587595863</v>
      </c>
      <c r="G17" s="16">
        <f t="shared" si="2"/>
        <v>668.60206965751229</v>
      </c>
      <c r="H17" s="16">
        <f t="shared" si="2"/>
        <v>658.88221701034138</v>
      </c>
      <c r="I17" s="16">
        <f t="shared" si="2"/>
        <v>649.23467948399639</v>
      </c>
      <c r="J17" s="16">
        <f t="shared" si="2"/>
        <v>639.69023037613078</v>
      </c>
      <c r="K17" s="17">
        <f t="shared" si="2"/>
        <v>630.22948526308619</v>
      </c>
    </row>
    <row r="18" spans="1:13">
      <c r="A18" t="s">
        <v>13</v>
      </c>
      <c r="B18" s="18">
        <f>SUM(B16:B17)</f>
        <v>4957.6349558922802</v>
      </c>
      <c r="C18" s="18">
        <f t="shared" ref="C18:K18" si="3">SUM(C16:C17)</f>
        <v>4745.3479125874437</v>
      </c>
      <c r="D18" s="18">
        <f t="shared" si="3"/>
        <v>4542.390963377914</v>
      </c>
      <c r="E18" s="18">
        <f t="shared" si="3"/>
        <v>4348.6725438091335</v>
      </c>
      <c r="F18" s="18">
        <f t="shared" si="3"/>
        <v>4163.9923058136974</v>
      </c>
      <c r="G18" s="18">
        <f t="shared" si="3"/>
        <v>3987.4984942351762</v>
      </c>
      <c r="H18" s="18">
        <f t="shared" si="3"/>
        <v>3819.2420930863473</v>
      </c>
      <c r="I18" s="18">
        <f t="shared" si="3"/>
        <v>3658.7674559766656</v>
      </c>
      <c r="J18" s="18">
        <f t="shared" si="3"/>
        <v>3505.9786835198674</v>
      </c>
      <c r="K18" s="18">
        <f t="shared" si="3"/>
        <v>3360.2175410608011</v>
      </c>
    </row>
    <row r="20" spans="1:13">
      <c r="A20" s="4" t="s">
        <v>14</v>
      </c>
    </row>
    <row r="21" spans="1:13">
      <c r="A21" s="7" t="s">
        <v>12</v>
      </c>
      <c r="B21" s="7">
        <v>2024</v>
      </c>
      <c r="C21" s="7">
        <v>2025</v>
      </c>
      <c r="D21" s="7">
        <v>2026</v>
      </c>
      <c r="E21" s="7">
        <v>2027</v>
      </c>
      <c r="F21" s="7">
        <v>2028</v>
      </c>
      <c r="G21" s="7">
        <v>2029</v>
      </c>
      <c r="H21" s="7">
        <v>2030</v>
      </c>
      <c r="I21" s="7">
        <v>2031</v>
      </c>
      <c r="J21" s="7">
        <v>2032</v>
      </c>
      <c r="K21" s="7">
        <v>2033</v>
      </c>
    </row>
    <row r="22" spans="1:13">
      <c r="A22" s="12" t="s">
        <v>9</v>
      </c>
      <c r="D22" s="13">
        <f t="shared" ref="D22:M22" si="4">D5*$I$14</f>
        <v>9998.6505238010595</v>
      </c>
      <c r="E22" s="13">
        <f t="shared" si="4"/>
        <v>9546.8215143541402</v>
      </c>
      <c r="F22" s="13">
        <f t="shared" si="4"/>
        <v>9116.5866986670171</v>
      </c>
      <c r="G22" s="13">
        <f t="shared" si="4"/>
        <v>8705.9567884531752</v>
      </c>
      <c r="H22" s="13">
        <f t="shared" si="4"/>
        <v>8314.7024660400239</v>
      </c>
      <c r="I22" s="13">
        <f t="shared" si="4"/>
        <v>7942.0309239339094</v>
      </c>
      <c r="J22" s="13">
        <f t="shared" si="4"/>
        <v>7587.672235038528</v>
      </c>
      <c r="K22" s="13">
        <f t="shared" si="4"/>
        <v>7250.0716868213185</v>
      </c>
      <c r="L22" s="13">
        <f t="shared" si="4"/>
        <v>0</v>
      </c>
      <c r="M22" s="13">
        <f t="shared" si="4"/>
        <v>0</v>
      </c>
    </row>
    <row r="24" spans="1:13">
      <c r="A24" s="1"/>
    </row>
    <row r="25" spans="1:13">
      <c r="A25" s="3"/>
      <c r="B25" s="3"/>
      <c r="C25" s="3"/>
      <c r="D25" s="3"/>
      <c r="E25" s="3"/>
      <c r="F25" s="3"/>
      <c r="G25" s="3"/>
      <c r="H25" s="3"/>
      <c r="I25" s="3"/>
      <c r="J25" s="3"/>
    </row>
    <row r="27" spans="1:13" ht="35.25" customHeight="1">
      <c r="J27" s="34" t="s">
        <v>12</v>
      </c>
      <c r="K27" s="35" t="s">
        <v>15</v>
      </c>
      <c r="L27" s="35" t="s">
        <v>16</v>
      </c>
      <c r="M27" s="35" t="s">
        <v>13</v>
      </c>
    </row>
    <row r="28" spans="1:13" ht="19.5" customHeight="1">
      <c r="J28" s="21">
        <v>2027</v>
      </c>
      <c r="K28" s="23">
        <v>3659.9878009376398</v>
      </c>
      <c r="L28" s="22">
        <v>688.68474287149559</v>
      </c>
      <c r="M28" s="24">
        <v>4348.6725438091298</v>
      </c>
    </row>
    <row r="29" spans="1:13" ht="19.5" customHeight="1">
      <c r="J29" s="21">
        <v>2028</v>
      </c>
      <c r="K29" s="23">
        <v>3485.3653499377401</v>
      </c>
      <c r="L29" s="22">
        <v>678.62695587595863</v>
      </c>
      <c r="M29" s="24">
        <v>4163.9923058137001</v>
      </c>
    </row>
    <row r="30" spans="1:13" ht="19.5" customHeight="1">
      <c r="J30" s="21">
        <v>2029</v>
      </c>
      <c r="K30" s="23">
        <v>3318.8964245776601</v>
      </c>
      <c r="L30" s="22">
        <v>668.60206965751229</v>
      </c>
      <c r="M30" s="24">
        <v>3987.4984942351798</v>
      </c>
    </row>
    <row r="31" spans="1:13" ht="19.5" customHeight="1">
      <c r="J31" s="21">
        <v>2030</v>
      </c>
      <c r="K31" s="23">
        <v>3160.3598760760101</v>
      </c>
      <c r="L31" s="22">
        <v>658.88221701034138</v>
      </c>
      <c r="M31" s="24">
        <v>3819.24209308635</v>
      </c>
    </row>
    <row r="32" spans="1:13" ht="19.5" customHeight="1">
      <c r="J32" s="21">
        <v>2031</v>
      </c>
      <c r="K32" s="23">
        <v>3009.5327764926701</v>
      </c>
      <c r="L32" s="22">
        <v>649.23467948399639</v>
      </c>
      <c r="M32" s="24">
        <v>3658.7674559766701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E68C-582C-4252-A566-07CCB6E19232}">
  <dimension ref="A1:E13"/>
  <sheetViews>
    <sheetView workbookViewId="0">
      <selection activeCell="B12" sqref="B12"/>
    </sheetView>
  </sheetViews>
  <sheetFormatPr defaultColWidth="12.140625" defaultRowHeight="15"/>
  <cols>
    <col min="1" max="1" width="21.7109375" style="26" customWidth="1"/>
    <col min="2" max="2" width="13" style="26" customWidth="1"/>
    <col min="3" max="3" width="30" style="26" bestFit="1" customWidth="1"/>
    <col min="4" max="4" width="12.140625" style="26"/>
    <col min="5" max="5" width="13.5703125" style="26" bestFit="1" customWidth="1"/>
    <col min="6" max="16384" width="12.140625" style="26"/>
  </cols>
  <sheetData>
    <row r="1" spans="1:5">
      <c r="A1" s="35" t="s">
        <v>17</v>
      </c>
      <c r="B1" s="35" t="s">
        <v>18</v>
      </c>
      <c r="D1" s="26" t="s">
        <v>19</v>
      </c>
      <c r="E1" s="26" t="s">
        <v>20</v>
      </c>
    </row>
    <row r="2" spans="1:5">
      <c r="A2" s="27" t="s">
        <v>21</v>
      </c>
      <c r="B2" s="28">
        <v>8</v>
      </c>
      <c r="D2" s="29">
        <f>B2*B9</f>
        <v>64</v>
      </c>
      <c r="E2" s="29">
        <f>D2*6</f>
        <v>384</v>
      </c>
    </row>
    <row r="3" spans="1:5">
      <c r="A3" s="27" t="s">
        <v>22</v>
      </c>
      <c r="B3" s="28">
        <v>10</v>
      </c>
    </row>
    <row r="4" spans="1:5">
      <c r="A4" s="27" t="s">
        <v>23</v>
      </c>
      <c r="B4" s="28">
        <v>12</v>
      </c>
    </row>
    <row r="5" spans="1:5" ht="30.4">
      <c r="A5" s="27" t="s">
        <v>24</v>
      </c>
      <c r="B5" s="28">
        <v>0.75</v>
      </c>
      <c r="D5" s="29">
        <f>(2*B12)*B9</f>
        <v>480</v>
      </c>
      <c r="E5" s="29">
        <f>D5*B10</f>
        <v>2880</v>
      </c>
    </row>
    <row r="6" spans="1:5" ht="45.75">
      <c r="A6" s="27" t="s">
        <v>25</v>
      </c>
      <c r="B6" s="28">
        <v>0.03</v>
      </c>
    </row>
    <row r="9" spans="1:5" ht="30">
      <c r="A9" s="30" t="s">
        <v>26</v>
      </c>
      <c r="B9" s="26">
        <v>8</v>
      </c>
    </row>
    <row r="10" spans="1:5">
      <c r="A10" s="26" t="s">
        <v>27</v>
      </c>
      <c r="B10" s="26">
        <v>6</v>
      </c>
      <c r="C10" s="26" t="s">
        <v>28</v>
      </c>
    </row>
    <row r="12" spans="1:5" ht="30">
      <c r="A12" s="30" t="s">
        <v>29</v>
      </c>
      <c r="B12" s="26">
        <v>30</v>
      </c>
    </row>
    <row r="13" spans="1:5">
      <c r="B13" s="26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98BB-0EF3-440A-983C-3A5127743DBD}">
  <dimension ref="A1:D3"/>
  <sheetViews>
    <sheetView tabSelected="1" workbookViewId="0">
      <selection sqref="A1:D3"/>
    </sheetView>
  </sheetViews>
  <sheetFormatPr defaultColWidth="9" defaultRowHeight="15"/>
  <cols>
    <col min="1" max="1" width="15.42578125" style="26" customWidth="1"/>
    <col min="2" max="2" width="13.42578125" style="26" customWidth="1"/>
    <col min="3" max="3" width="13.5703125" style="26" customWidth="1"/>
    <col min="4" max="4" width="13.42578125" style="26" customWidth="1"/>
    <col min="5" max="16384" width="9" style="26"/>
  </cols>
  <sheetData>
    <row r="1" spans="1:4" ht="25.5" customHeight="1">
      <c r="A1" s="37" t="s">
        <v>31</v>
      </c>
      <c r="B1" s="36" t="s">
        <v>32</v>
      </c>
      <c r="C1" s="36"/>
      <c r="D1" s="36"/>
    </row>
    <row r="2" spans="1:4" ht="19.5" customHeight="1">
      <c r="A2" s="37"/>
      <c r="B2" s="32" t="s">
        <v>33</v>
      </c>
      <c r="C2" s="33" t="s">
        <v>34</v>
      </c>
      <c r="D2" s="32" t="s">
        <v>35</v>
      </c>
    </row>
    <row r="3" spans="1:4" ht="19.5" customHeight="1">
      <c r="A3" s="21">
        <v>16</v>
      </c>
      <c r="B3" s="31">
        <v>64900</v>
      </c>
      <c r="C3" s="31">
        <f>AVERAGE(B3,D3)</f>
        <v>81100</v>
      </c>
      <c r="D3" s="31">
        <v>97300</v>
      </c>
    </row>
  </sheetData>
  <mergeCells count="2">
    <mergeCell ref="B1:D1"/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4F72F-D64F-4823-B2EF-30BCB4A748C9}"/>
</file>

<file path=customXml/itemProps2.xml><?xml version="1.0" encoding="utf-8"?>
<ds:datastoreItem xmlns:ds="http://schemas.openxmlformats.org/officeDocument/2006/customXml" ds:itemID="{69BDBFDF-F295-42F0-8BEE-445A1D7C3F7D}"/>
</file>

<file path=customXml/itemProps3.xml><?xml version="1.0" encoding="utf-8"?>
<ds:datastoreItem xmlns:ds="http://schemas.openxmlformats.org/officeDocument/2006/customXml" ds:itemID="{BA2F66F9-9C67-4642-8C64-25B08A9F6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Ortiz Ponce</dc:creator>
  <cp:keywords/>
  <dc:description/>
  <cp:lastModifiedBy>Info OPAL</cp:lastModifiedBy>
  <cp:revision/>
  <dcterms:created xsi:type="dcterms:W3CDTF">2015-06-05T18:17:20Z</dcterms:created>
  <dcterms:modified xsi:type="dcterms:W3CDTF">2026-09-15T15:12:29Z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