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naldrivas/Documents/El Estudio Conciente/OPAL/Informes/093 _ PC 936/"/>
    </mc:Choice>
  </mc:AlternateContent>
  <xr:revisionPtr revIDLastSave="0" documentId="13_ncr:1_{B98B16A2-C9E1-3341-A421-CBB4EEEF92DB}" xr6:coauthVersionLast="47" xr6:coauthVersionMax="47" xr10:uidLastSave="{00000000-0000-0000-0000-000000000000}"/>
  <bookViews>
    <workbookView xWindow="0" yWindow="660" windowWidth="30240" windowHeight="18980" activeTab="5" xr2:uid="{B69B02FF-BBE8-48D5-B0FD-AFA8E19FAA7F}"/>
  </bookViews>
  <sheets>
    <sheet name="Tabla 1" sheetId="1" r:id="rId1"/>
    <sheet name="Tabla 2" sheetId="5" r:id="rId2"/>
    <sheet name="Gráfica 1" sheetId="3" r:id="rId3"/>
    <sheet name="Tabla 3" sheetId="4" r:id="rId4"/>
    <sheet name="Tabla 4" sheetId="6" r:id="rId5"/>
    <sheet name="Tabla 5" sheetId="8" r:id="rId6"/>
  </sheets>
  <externalReferences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7" i="8" l="1"/>
  <c r="J4" i="8"/>
  <c r="F9" i="8"/>
  <c r="J9" i="8" s="1"/>
  <c r="G9" i="8"/>
  <c r="H9" i="8"/>
  <c r="H8" i="8"/>
  <c r="H7" i="8"/>
  <c r="G7" i="8"/>
  <c r="F7" i="8"/>
  <c r="H5" i="8"/>
  <c r="G5" i="8"/>
  <c r="F5" i="8"/>
  <c r="J5" i="8" s="1"/>
  <c r="F4" i="8"/>
  <c r="G4" i="8"/>
  <c r="G8" i="8"/>
  <c r="F8" i="8"/>
  <c r="H4" i="8"/>
  <c r="F6" i="8"/>
  <c r="G6" i="8"/>
  <c r="H6" i="8"/>
  <c r="F9" i="5"/>
  <c r="I7" i="6"/>
  <c r="F8" i="5"/>
  <c r="F7" i="5"/>
  <c r="F6" i="5"/>
  <c r="F5" i="5"/>
  <c r="F4" i="5"/>
  <c r="E8" i="5"/>
  <c r="E7" i="5"/>
  <c r="E9" i="5" s="1"/>
  <c r="E6" i="5"/>
  <c r="E5" i="5"/>
  <c r="E4" i="5"/>
  <c r="I6" i="3"/>
  <c r="J6" i="3"/>
  <c r="H6" i="3"/>
  <c r="J6" i="8" l="1"/>
  <c r="J8" i="8"/>
  <c r="I11" i="6"/>
  <c r="H11" i="6"/>
  <c r="G11" i="6"/>
  <c r="I6" i="6"/>
  <c r="H6" i="6"/>
  <c r="I10" i="6" l="1"/>
  <c r="H7" i="6"/>
  <c r="G7" i="6"/>
  <c r="I5" i="6" l="1"/>
  <c r="I4" i="6" s="1"/>
  <c r="I9" i="6"/>
  <c r="I8" i="6" s="1"/>
  <c r="H9" i="6" l="1"/>
  <c r="G9" i="6"/>
  <c r="G10" i="6"/>
  <c r="H10" i="6"/>
  <c r="H5" i="6" l="1"/>
  <c r="H4" i="6" s="1"/>
  <c r="G5" i="6"/>
  <c r="H8" i="6"/>
  <c r="G6" i="6"/>
  <c r="G8" i="6"/>
  <c r="G4" i="6" l="1"/>
</calcChain>
</file>

<file path=xl/sharedStrings.xml><?xml version="1.0" encoding="utf-8"?>
<sst xmlns="http://schemas.openxmlformats.org/spreadsheetml/2006/main" count="58" uniqueCount="46">
  <si>
    <t>Tipo de contrato</t>
  </si>
  <si>
    <t>Estatuto</t>
  </si>
  <si>
    <t>Servicios de programación, gerencia, diseño inspección y construcción de obras públicas.</t>
  </si>
  <si>
    <t>Arrendamiento de bienes muebles.</t>
  </si>
  <si>
    <t>Servicios profesionales y consultivos a instrumentalidades públicas.</t>
  </si>
  <si>
    <t>Año Fiscal</t>
  </si>
  <si>
    <t>Empleo total</t>
  </si>
  <si>
    <t>Empleo asalariado</t>
  </si>
  <si>
    <t>Empleo por cuenta propia</t>
  </si>
  <si>
    <t>Acuerdos y obligaciones privadas, así como parámetros generales.</t>
  </si>
  <si>
    <t>Ley Núm. 4-2017, "Ley de Transformacion y Flexibilidad Laboral"</t>
  </si>
  <si>
    <t>Ley Núm. 218-2010, "Ley de Contratación Uniforme"</t>
  </si>
  <si>
    <t>Ley Núm. 237-2004, Ley para Establecer Parámetros Uniformes en los Procesos de Contratación de
Servicios Profesionales y Consultivos para las Agencias y Entidades
Gubernamentales del ELA"</t>
  </si>
  <si>
    <t>Ley Núm. 76-1994, "Ley para Regular los Contratos de Arrendamientos de Bienes
Muebles"</t>
  </si>
  <si>
    <t>Ley Núm. 55-2020, "Código Civil de Puerto Rico"</t>
  </si>
  <si>
    <t>Relaciones de Empleo en el Sector Privado.</t>
  </si>
  <si>
    <t>Espacio de trabajo colaborativo</t>
  </si>
  <si>
    <t>Membresía por escritorio</t>
  </si>
  <si>
    <t>Membresía por escritorio reservado</t>
  </si>
  <si>
    <t>Espacio 1</t>
  </si>
  <si>
    <t>Espacio 2</t>
  </si>
  <si>
    <t>Espacio 3</t>
  </si>
  <si>
    <t>Promedio</t>
  </si>
  <si>
    <t>Industria</t>
  </si>
  <si>
    <t>Informática</t>
  </si>
  <si>
    <t>Finanzas y seguros</t>
  </si>
  <si>
    <t>Servicios profesionales, científicos y técnicos</t>
  </si>
  <si>
    <t>Establecimientos</t>
  </si>
  <si>
    <t>Empleados</t>
  </si>
  <si>
    <t>Bienes raíces y arrendamiento</t>
  </si>
  <si>
    <t>Servicios administrativos y de apoyo y gestión de residuos y remediación</t>
  </si>
  <si>
    <t>Partida</t>
  </si>
  <si>
    <t>Individuos</t>
  </si>
  <si>
    <t>Pequeñas empresas</t>
  </si>
  <si>
    <t>Medianas empresas</t>
  </si>
  <si>
    <t>Efecto fiscal (50%)</t>
  </si>
  <si>
    <t>Efecto fiscal (75%)</t>
  </si>
  <si>
    <t>Efecto fiscal (100%)</t>
  </si>
  <si>
    <t>Total</t>
  </si>
  <si>
    <t>Población objetivo</t>
  </si>
  <si>
    <t>Contribución determinada (50%)</t>
  </si>
  <si>
    <t>Contribución determinada (75%)</t>
  </si>
  <si>
    <t>Contribución determinada (100%)</t>
  </si>
  <si>
    <t>Tipo de membresía</t>
  </si>
  <si>
    <t>Por escritorios reservados</t>
  </si>
  <si>
    <t xml:space="preserve">Por escritorios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</si>
</sst>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"/>
  </numFmts>
  <fonts count="10">
    <font>
      <sz val="11"/>
      <color theme="1"/>
      <name val="Aptos Narrow"/>
      <family val="2"/>
      <scheme val="minor"/>
    </font>
    <font>
      <b/>
      <sz val="12"/>
      <color rgb="FFFFFFFF"/>
      <name val="Myriad Pro Condensed"/>
    </font>
    <font>
      <sz val="12"/>
      <color rgb="FF000000"/>
      <name val="Myriad Pro Condensed"/>
    </font>
    <font>
      <sz val="8"/>
      <name val="Aptos Narrow"/>
      <family val="2"/>
      <scheme val="minor"/>
    </font>
    <font>
      <b/>
      <sz val="12"/>
      <color rgb="FFFFFFFF"/>
      <name val="MyriadPro-Cond"/>
    </font>
    <font>
      <sz val="11"/>
      <color theme="1"/>
      <name val="MyriadPro-Cond"/>
    </font>
    <font>
      <sz val="12"/>
      <color rgb="FF000000"/>
      <name val="MyriadPro-Cond"/>
    </font>
    <font>
      <sz val="12"/>
      <color theme="1"/>
      <name val="MyriadPro-Cond"/>
    </font>
    <font>
      <b/>
      <sz val="12"/>
      <color rgb="FF000000"/>
      <name val="MyriadPro-Cond"/>
    </font>
    <font>
      <b/>
      <sz val="12"/>
      <color theme="1"/>
      <name val="MyriadPro-Cond"/>
    </font>
  </fonts>
  <fills count="3">
    <fill>
      <patternFill patternType="none"/>
    </fill>
    <fill>
      <patternFill patternType="gray125"/>
    </fill>
    <fill>
      <patternFill patternType="solid">
        <fgColor rgb="FF194A65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5" fillId="0" borderId="0" xfId="0" applyFont="1"/>
    <xf numFmtId="0" fontId="7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 indent="1"/>
    </xf>
    <xf numFmtId="165" fontId="6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'Gráfica 1'!$G$4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3.6111111111111108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BC8-4AFD-BDF1-1884F7BAB3C8}"/>
                </c:ext>
              </c:extLst>
            </c:dLbl>
            <c:dLbl>
              <c:idx val="2"/>
              <c:layout>
                <c:manualLayout>
                  <c:x val="-1.6666666666666666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BC8-4AFD-BDF1-1884F7BAB3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'Gráfica 1'!$H$3:$J$3</c:f>
              <c:strCache>
                <c:ptCount val="3"/>
                <c:pt idx="0">
                  <c:v>Empleo total</c:v>
                </c:pt>
                <c:pt idx="1">
                  <c:v>Empleo asalariado</c:v>
                </c:pt>
                <c:pt idx="2">
                  <c:v>Empleo por cuenta propia</c:v>
                </c:pt>
              </c:strCache>
            </c:strRef>
          </c:cat>
          <c:val>
            <c:numRef>
              <c:f>'Gráfica 1'!$H$4:$J$4</c:f>
              <c:numCache>
                <c:formatCode>#,##0</c:formatCode>
                <c:ptCount val="3"/>
                <c:pt idx="0">
                  <c:v>1156000</c:v>
                </c:pt>
                <c:pt idx="1">
                  <c:v>952000</c:v>
                </c:pt>
                <c:pt idx="2">
                  <c:v>204000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C8-4AFD-BDF1-1884F7BAB3C8}"/>
            </c:ext>
          </c:extLst>
        </c:ser>
        <c:ser>
          <c:idx val="1"/>
          <c:order val="1"/>
          <c:tx>
            <c:strRef>
              <c:f>'Gráfica 1'!$G$5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1.6666666666666666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BC8-4AFD-BDF1-1884F7BAB3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'Gráfica 1'!$H$3:$J$3</c:f>
              <c:strCache>
                <c:ptCount val="3"/>
                <c:pt idx="0">
                  <c:v>Empleo total</c:v>
                </c:pt>
                <c:pt idx="1">
                  <c:v>Empleo asalariado</c:v>
                </c:pt>
                <c:pt idx="2">
                  <c:v>Empleo por cuenta propia</c:v>
                </c:pt>
              </c:strCache>
            </c:strRef>
          </c:cat>
          <c:val>
            <c:numRef>
              <c:f>'Gráfica 1'!$H$5:$J$5</c:f>
              <c:numCache>
                <c:formatCode>#,##0</c:formatCode>
                <c:ptCount val="3"/>
                <c:pt idx="0">
                  <c:v>1184000</c:v>
                </c:pt>
                <c:pt idx="1">
                  <c:v>985000</c:v>
                </c:pt>
                <c:pt idx="2">
                  <c:v>199000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C8-4AFD-BDF1-1884F7BAB3C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795521168"/>
        <c:axId val="284497296"/>
      </c:barChart>
      <c:catAx>
        <c:axId val="1795521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PR"/>
          </a:p>
        </c:txPr>
        <c:crossAx val="284497296"/>
        <c:crosses val="autoZero"/>
        <c:auto val="1"/>
        <c:lblAlgn val="ctr"/>
        <c:lblOffset val="100"/>
        <c:noMultiLvlLbl val="0"/>
      </c:catAx>
      <c:valAx>
        <c:axId val="28449729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PR"/>
          </a:p>
        </c:txPr>
        <c:crossAx val="1795521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P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478631</xdr:colOff>
      <xdr:row>2</xdr:row>
      <xdr:rowOff>685799</xdr:rowOff>
    </xdr:from>
    <xdr:to>
      <xdr:col>16</xdr:col>
      <xdr:colOff>478631</xdr:colOff>
      <xdr:row>17</xdr:row>
      <xdr:rowOff>114299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E668D95-79E3-5378-D72F-B8CC00F0D1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palpr.sharepoint.com/sites/InformesAF2024/Shared%20Documents/&#128119;&#8205;&#9794;&#65039;Informes%20Preliminares/PC%200936/1.%20Datos/DATOS-PC936%20(0FI).xlsx" TargetMode="External"/><Relationship Id="rId1" Type="http://schemas.openxmlformats.org/officeDocument/2006/relationships/externalLinkPath" Target="https://opalpr.sharepoint.com/sites/InformesAF2024/Shared%20Documents/&#128119;&#8205;&#9794;&#65039;Informes%20Preliminares/PC%200936/1.%20Datos/DATOS-PC936%20(0FI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Individuos"/>
      <sheetName val="PYMES"/>
      <sheetName val="pequeñas e."/>
      <sheetName val="medianas e."/>
      <sheetName val="Hoja6"/>
      <sheetName val="Hoja7"/>
    </sheetNames>
    <sheetDataSet>
      <sheetData sheetId="0"/>
      <sheetData sheetId="1">
        <row r="2">
          <cell r="F2">
            <v>55762000</v>
          </cell>
          <cell r="G2">
            <v>83643000</v>
          </cell>
          <cell r="H2">
            <v>111524000</v>
          </cell>
        </row>
        <row r="3">
          <cell r="F3">
            <v>107310000</v>
          </cell>
          <cell r="G3">
            <v>160965000</v>
          </cell>
          <cell r="H3">
            <v>214620000</v>
          </cell>
        </row>
        <row r="10">
          <cell r="F10">
            <v>93252833.909858614</v>
          </cell>
          <cell r="G10">
            <v>139879250.86478794</v>
          </cell>
          <cell r="H10">
            <v>186505667.81971723</v>
          </cell>
        </row>
        <row r="11">
          <cell r="F11">
            <v>41704833.909858614</v>
          </cell>
          <cell r="G11">
            <v>62557250.864787921</v>
          </cell>
          <cell r="H11">
            <v>83409667.819717228</v>
          </cell>
        </row>
      </sheetData>
      <sheetData sheetId="2">
        <row r="3">
          <cell r="F3">
            <v>107</v>
          </cell>
          <cell r="H3">
            <v>497</v>
          </cell>
        </row>
        <row r="9">
          <cell r="F9">
            <v>206</v>
          </cell>
          <cell r="H9">
            <v>690</v>
          </cell>
        </row>
        <row r="15">
          <cell r="F15">
            <v>375</v>
          </cell>
          <cell r="H15">
            <v>1336</v>
          </cell>
        </row>
        <row r="21">
          <cell r="F21">
            <v>1733</v>
          </cell>
          <cell r="H21">
            <v>4986</v>
          </cell>
        </row>
        <row r="27">
          <cell r="F27">
            <v>360</v>
          </cell>
          <cell r="H27">
            <v>1448</v>
          </cell>
        </row>
      </sheetData>
      <sheetData sheetId="3">
        <row r="2">
          <cell r="F2">
            <v>471701</v>
          </cell>
          <cell r="G2">
            <v>707551.5</v>
          </cell>
          <cell r="H2">
            <v>943402</v>
          </cell>
        </row>
        <row r="3">
          <cell r="F3">
            <v>907755</v>
          </cell>
          <cell r="G3">
            <v>1361632.5</v>
          </cell>
          <cell r="H3">
            <v>1815510</v>
          </cell>
        </row>
        <row r="10">
          <cell r="F10">
            <v>-352391.12119741843</v>
          </cell>
          <cell r="G10">
            <v>-528586.6817961277</v>
          </cell>
          <cell r="H10">
            <v>-704782.24239483685</v>
          </cell>
        </row>
        <row r="11">
          <cell r="F11">
            <v>-788445.12119741843</v>
          </cell>
          <cell r="G11">
            <v>-1182667.6817961277</v>
          </cell>
          <cell r="H11">
            <v>-1576890.2423948369</v>
          </cell>
        </row>
      </sheetData>
      <sheetData sheetId="4">
        <row r="2">
          <cell r="F2">
            <v>552499</v>
          </cell>
          <cell r="G2">
            <v>828748.5</v>
          </cell>
          <cell r="H2">
            <v>1104998</v>
          </cell>
        </row>
        <row r="3">
          <cell r="F3">
            <v>1063245</v>
          </cell>
          <cell r="G3">
            <v>1594867.5</v>
          </cell>
          <cell r="H3">
            <v>2126490</v>
          </cell>
        </row>
        <row r="10">
          <cell r="F10">
            <v>6065643.1928552566</v>
          </cell>
          <cell r="G10">
            <v>9098464.7892828844</v>
          </cell>
          <cell r="H10">
            <v>12131286.385710513</v>
          </cell>
        </row>
        <row r="11">
          <cell r="F11">
            <v>5554897.1928552566</v>
          </cell>
          <cell r="G11">
            <v>8332345.7892828844</v>
          </cell>
          <cell r="H11">
            <v>11109794.385710513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E212B-CC3E-4617-AA86-3E4835EC4B19}">
  <dimension ref="H3:I8"/>
  <sheetViews>
    <sheetView workbookViewId="0">
      <selection activeCell="E18" sqref="E18"/>
    </sheetView>
  </sheetViews>
  <sheetFormatPr baseColWidth="10" defaultColWidth="10.6640625" defaultRowHeight="16"/>
  <cols>
    <col min="1" max="7" width="10.6640625" style="7"/>
    <col min="8" max="8" width="19.6640625" style="7" bestFit="1" customWidth="1"/>
    <col min="9" max="9" width="24.33203125" style="7" bestFit="1" customWidth="1"/>
    <col min="10" max="16384" width="10.6640625" style="7"/>
  </cols>
  <sheetData>
    <row r="3" spans="8:9" ht="17">
      <c r="H3" s="8" t="s">
        <v>1</v>
      </c>
      <c r="I3" s="8" t="s">
        <v>0</v>
      </c>
    </row>
    <row r="4" spans="8:9" ht="68">
      <c r="H4" s="9" t="s">
        <v>13</v>
      </c>
      <c r="I4" s="10" t="s">
        <v>3</v>
      </c>
    </row>
    <row r="5" spans="8:9" ht="136">
      <c r="H5" s="9" t="s">
        <v>12</v>
      </c>
      <c r="I5" s="10" t="s">
        <v>4</v>
      </c>
    </row>
    <row r="6" spans="8:9" ht="51">
      <c r="H6" s="9" t="s">
        <v>11</v>
      </c>
      <c r="I6" s="10" t="s">
        <v>2</v>
      </c>
    </row>
    <row r="7" spans="8:9" ht="51">
      <c r="H7" s="9" t="s">
        <v>10</v>
      </c>
      <c r="I7" s="10" t="s">
        <v>15</v>
      </c>
    </row>
    <row r="8" spans="8:9" ht="34">
      <c r="H8" s="9" t="s">
        <v>14</v>
      </c>
      <c r="I8" s="10" t="s">
        <v>9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28F95-FC52-4982-8FFD-33139C519AC9}">
  <dimension ref="D3:F9"/>
  <sheetViews>
    <sheetView workbookViewId="0">
      <selection activeCell="D29" sqref="D29"/>
    </sheetView>
  </sheetViews>
  <sheetFormatPr baseColWidth="10" defaultRowHeight="15"/>
  <cols>
    <col min="1" max="3" width="10.83203125" style="6"/>
    <col min="4" max="4" width="20.33203125" style="6" customWidth="1"/>
    <col min="5" max="5" width="18.6640625" style="6" bestFit="1" customWidth="1"/>
    <col min="6" max="6" width="12.6640625" style="6" bestFit="1" customWidth="1"/>
    <col min="7" max="16384" width="10.83203125" style="6"/>
  </cols>
  <sheetData>
    <row r="3" spans="4:6" ht="17">
      <c r="D3" s="8" t="s">
        <v>23</v>
      </c>
      <c r="E3" s="11" t="s">
        <v>27</v>
      </c>
      <c r="F3" s="8" t="s">
        <v>28</v>
      </c>
    </row>
    <row r="4" spans="4:6" ht="17">
      <c r="D4" s="9" t="s">
        <v>24</v>
      </c>
      <c r="E4" s="12">
        <f>[1]PYMES!$F$3</f>
        <v>107</v>
      </c>
      <c r="F4" s="12">
        <f>[1]PYMES!$H$3</f>
        <v>497</v>
      </c>
    </row>
    <row r="5" spans="4:6" ht="17">
      <c r="D5" s="9" t="s">
        <v>25</v>
      </c>
      <c r="E5" s="12">
        <f>[1]PYMES!$F$9</f>
        <v>206</v>
      </c>
      <c r="F5" s="12">
        <f>[1]PYMES!$H$9</f>
        <v>690</v>
      </c>
    </row>
    <row r="6" spans="4:6" ht="17">
      <c r="D6" s="9" t="s">
        <v>29</v>
      </c>
      <c r="E6" s="12">
        <f>[1]PYMES!$F$15</f>
        <v>375</v>
      </c>
      <c r="F6" s="13">
        <f>[1]PYMES!$H$15</f>
        <v>1336</v>
      </c>
    </row>
    <row r="7" spans="4:6" ht="34">
      <c r="D7" s="9" t="s">
        <v>26</v>
      </c>
      <c r="E7" s="12">
        <f>[1]PYMES!$F$21</f>
        <v>1733</v>
      </c>
      <c r="F7" s="13">
        <f>[1]PYMES!$H$21</f>
        <v>4986</v>
      </c>
    </row>
    <row r="8" spans="4:6" ht="51">
      <c r="D8" s="9" t="s">
        <v>30</v>
      </c>
      <c r="E8" s="12">
        <f>[1]PYMES!$F$27</f>
        <v>360</v>
      </c>
      <c r="F8" s="13">
        <f>[1]PYMES!$H$27</f>
        <v>1448</v>
      </c>
    </row>
    <row r="9" spans="4:6" ht="17">
      <c r="D9" s="14" t="s">
        <v>38</v>
      </c>
      <c r="E9" s="15">
        <f>SUM(E4:E8)</f>
        <v>2781</v>
      </c>
      <c r="F9" s="15">
        <f>SUM(F4:F8)</f>
        <v>8957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760D2-CB41-491B-8C8C-DFCEE23C5C77}">
  <dimension ref="G3:J6"/>
  <sheetViews>
    <sheetView topLeftCell="C1" workbookViewId="0">
      <selection activeCell="I33" sqref="I33"/>
    </sheetView>
  </sheetViews>
  <sheetFormatPr baseColWidth="10" defaultColWidth="10.6640625" defaultRowHeight="15"/>
  <cols>
    <col min="7" max="7" width="7.1640625" bestFit="1" customWidth="1"/>
    <col min="8" max="8" width="10.5" bestFit="1" customWidth="1"/>
    <col min="9" max="9" width="11.6640625" bestFit="1" customWidth="1"/>
    <col min="10" max="10" width="12.5" bestFit="1" customWidth="1"/>
  </cols>
  <sheetData>
    <row r="3" spans="7:10" ht="34">
      <c r="G3" s="1" t="s">
        <v>5</v>
      </c>
      <c r="H3" s="1" t="s">
        <v>6</v>
      </c>
      <c r="I3" s="1" t="s">
        <v>7</v>
      </c>
      <c r="J3" s="1" t="s">
        <v>8</v>
      </c>
    </row>
    <row r="4" spans="7:10" ht="16">
      <c r="G4" s="2">
        <v>2025</v>
      </c>
      <c r="H4" s="3">
        <v>1156000</v>
      </c>
      <c r="I4" s="3">
        <v>952000</v>
      </c>
      <c r="J4" s="3">
        <v>204000</v>
      </c>
    </row>
    <row r="5" spans="7:10" ht="16">
      <c r="G5" s="2">
        <v>2026</v>
      </c>
      <c r="H5" s="3">
        <v>1184000</v>
      </c>
      <c r="I5" s="3">
        <v>985000</v>
      </c>
      <c r="J5" s="3">
        <v>199000</v>
      </c>
    </row>
    <row r="6" spans="7:10">
      <c r="H6" s="4">
        <f>H5-H4</f>
        <v>28000</v>
      </c>
      <c r="I6" s="4">
        <f>I5-I4</f>
        <v>33000</v>
      </c>
      <c r="J6" s="4">
        <f>J5-J4</f>
        <v>-5000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634DF-D09E-4624-9B20-F1FCDA1FE603}">
  <dimension ref="E5:G9"/>
  <sheetViews>
    <sheetView topLeftCell="B2" workbookViewId="0">
      <selection activeCell="F26" sqref="F26"/>
    </sheetView>
  </sheetViews>
  <sheetFormatPr baseColWidth="10" defaultColWidth="10.6640625" defaultRowHeight="16"/>
  <cols>
    <col min="1" max="4" width="10.6640625" style="7"/>
    <col min="5" max="5" width="20" style="7" bestFit="1" customWidth="1"/>
    <col min="6" max="7" width="14.83203125" style="7" bestFit="1" customWidth="1"/>
    <col min="8" max="16384" width="10.6640625" style="7"/>
  </cols>
  <sheetData>
    <row r="5" spans="5:7" ht="34">
      <c r="E5" s="8" t="s">
        <v>16</v>
      </c>
      <c r="F5" s="8" t="s">
        <v>17</v>
      </c>
      <c r="G5" s="8" t="s">
        <v>18</v>
      </c>
    </row>
    <row r="6" spans="5:7" ht="17">
      <c r="E6" s="9" t="s">
        <v>19</v>
      </c>
      <c r="F6" s="10">
        <v>275</v>
      </c>
      <c r="G6" s="10">
        <v>450</v>
      </c>
    </row>
    <row r="7" spans="5:7" ht="17">
      <c r="E7" s="9" t="s">
        <v>20</v>
      </c>
      <c r="F7" s="10">
        <v>195</v>
      </c>
      <c r="G7" s="10">
        <v>295</v>
      </c>
    </row>
    <row r="8" spans="5:7" ht="17">
      <c r="E8" s="9" t="s">
        <v>21</v>
      </c>
      <c r="F8" s="10">
        <v>99</v>
      </c>
      <c r="G8" s="10">
        <v>350</v>
      </c>
    </row>
    <row r="9" spans="5:7" ht="17">
      <c r="E9" s="14" t="s">
        <v>22</v>
      </c>
      <c r="F9" s="10">
        <v>189.66666666666666</v>
      </c>
      <c r="G9" s="10">
        <v>365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482E5-CD2A-42F7-820C-B1EC2D2FD226}">
  <dimension ref="F3:I11"/>
  <sheetViews>
    <sheetView topLeftCell="A6" workbookViewId="0">
      <selection activeCell="G24" sqref="G24"/>
    </sheetView>
  </sheetViews>
  <sheetFormatPr baseColWidth="10" defaultRowHeight="16"/>
  <cols>
    <col min="1" max="5" width="10.83203125" style="7"/>
    <col min="6" max="6" width="14.83203125" style="7" bestFit="1" customWidth="1"/>
    <col min="7" max="7" width="12.83203125" style="7" bestFit="1" customWidth="1"/>
    <col min="8" max="8" width="12.83203125" style="7" customWidth="1"/>
    <col min="9" max="9" width="13.6640625" style="7" bestFit="1" customWidth="1"/>
    <col min="10" max="16384" width="10.83203125" style="7"/>
  </cols>
  <sheetData>
    <row r="3" spans="6:9" ht="17">
      <c r="F3" s="8" t="s">
        <v>31</v>
      </c>
      <c r="G3" s="8" t="s">
        <v>35</v>
      </c>
      <c r="H3" s="8" t="s">
        <v>36</v>
      </c>
      <c r="I3" s="8" t="s">
        <v>37</v>
      </c>
    </row>
    <row r="4" spans="6:9" ht="34">
      <c r="F4" s="16" t="s">
        <v>17</v>
      </c>
      <c r="G4" s="17">
        <f>SUM(G5:G7)</f>
        <v>56.786200000000001</v>
      </c>
      <c r="H4" s="17">
        <f>SUM(H5:H7)</f>
        <v>85.179299999999998</v>
      </c>
      <c r="I4" s="17">
        <f>SUM(I5:I7)</f>
        <v>113.5724</v>
      </c>
    </row>
    <row r="5" spans="6:9" ht="17">
      <c r="F5" s="18" t="s">
        <v>32</v>
      </c>
      <c r="G5" s="19">
        <f>[1]Individuos!F2/1000000</f>
        <v>55.762</v>
      </c>
      <c r="H5" s="19">
        <f>[1]Individuos!G2/1000000</f>
        <v>83.643000000000001</v>
      </c>
      <c r="I5" s="19">
        <f>[1]Individuos!H2/1000000</f>
        <v>111.524</v>
      </c>
    </row>
    <row r="6" spans="6:9" ht="17">
      <c r="F6" s="18" t="s">
        <v>33</v>
      </c>
      <c r="G6" s="19">
        <f>'[1]pequeñas e.'!F2/1000000</f>
        <v>0.47170099999999998</v>
      </c>
      <c r="H6" s="19">
        <f>'[1]pequeñas e.'!G2/1000000</f>
        <v>0.7075515</v>
      </c>
      <c r="I6" s="19">
        <f>'[1]pequeñas e.'!H2/1000000</f>
        <v>0.94340199999999996</v>
      </c>
    </row>
    <row r="7" spans="6:9" ht="17">
      <c r="F7" s="18" t="s">
        <v>34</v>
      </c>
      <c r="G7" s="19">
        <f>'[1]medianas e.'!F2/1000000</f>
        <v>0.55249899999999996</v>
      </c>
      <c r="H7" s="19">
        <f>'[1]medianas e.'!G2/1000000</f>
        <v>0.8287485</v>
      </c>
      <c r="I7" s="19">
        <f>'[1]medianas e.'!H2/1000000</f>
        <v>1.1049979999999999</v>
      </c>
    </row>
    <row r="8" spans="6:9" ht="34">
      <c r="F8" s="16" t="s">
        <v>18</v>
      </c>
      <c r="G8" s="17">
        <f>SUM(G9:G11)</f>
        <v>109.28099999999999</v>
      </c>
      <c r="H8" s="17">
        <f>SUM(H9:H11)</f>
        <v>163.92150000000001</v>
      </c>
      <c r="I8" s="17">
        <f>SUM(I9:I11)</f>
        <v>218.56199999999998</v>
      </c>
    </row>
    <row r="9" spans="6:9" ht="17">
      <c r="F9" s="18" t="s">
        <v>32</v>
      </c>
      <c r="G9" s="19">
        <f>[1]Individuos!F3/1000000</f>
        <v>107.31</v>
      </c>
      <c r="H9" s="19">
        <f>[1]Individuos!G3/1000000</f>
        <v>160.965</v>
      </c>
      <c r="I9" s="19">
        <f>[1]Individuos!H3/1000000</f>
        <v>214.62</v>
      </c>
    </row>
    <row r="10" spans="6:9" ht="17">
      <c r="F10" s="18" t="s">
        <v>33</v>
      </c>
      <c r="G10" s="19">
        <f>'[1]pequeñas e.'!F3/1000000</f>
        <v>0.90775499999999998</v>
      </c>
      <c r="H10" s="19">
        <f>'[1]pequeñas e.'!G3/1000000</f>
        <v>1.3616325</v>
      </c>
      <c r="I10" s="19">
        <f>'[1]pequeñas e.'!H3/1000000</f>
        <v>1.81551</v>
      </c>
    </row>
    <row r="11" spans="6:9" ht="17">
      <c r="F11" s="18" t="s">
        <v>34</v>
      </c>
      <c r="G11" s="19">
        <f>'[1]medianas e.'!F3/1000000</f>
        <v>1.063245</v>
      </c>
      <c r="H11" s="19">
        <f>'[1]medianas e.'!G3/1000000</f>
        <v>1.5948675000000001</v>
      </c>
      <c r="I11" s="19">
        <f>'[1]medianas e.'!H3/1000000</f>
        <v>2.12649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3FF1A-8CB5-4F9A-8FA7-4247B14C24BB}">
  <dimension ref="D3:J9"/>
  <sheetViews>
    <sheetView tabSelected="1" workbookViewId="0">
      <selection activeCell="D16" sqref="D16"/>
    </sheetView>
  </sheetViews>
  <sheetFormatPr baseColWidth="10" defaultRowHeight="15"/>
  <cols>
    <col min="4" max="4" width="22.1640625" bestFit="1" customWidth="1"/>
    <col min="5" max="5" width="16.1640625" bestFit="1" customWidth="1"/>
    <col min="6" max="6" width="14.5" bestFit="1" customWidth="1"/>
    <col min="7" max="7" width="14.5" customWidth="1"/>
    <col min="8" max="9" width="14.5" bestFit="1" customWidth="1"/>
  </cols>
  <sheetData>
    <row r="3" spans="4:10" ht="34">
      <c r="D3" s="8" t="s">
        <v>39</v>
      </c>
      <c r="E3" s="8" t="s">
        <v>43</v>
      </c>
      <c r="F3" s="8" t="s">
        <v>40</v>
      </c>
      <c r="G3" s="8" t="s">
        <v>41</v>
      </c>
      <c r="H3" s="8" t="s">
        <v>42</v>
      </c>
    </row>
    <row r="4" spans="4:10" ht="17">
      <c r="D4" s="20" t="s">
        <v>32</v>
      </c>
      <c r="E4" s="14" t="s">
        <v>45</v>
      </c>
      <c r="F4" s="17">
        <f>[1]Individuos!$F$10/1000000</f>
        <v>93.252833909858609</v>
      </c>
      <c r="G4" s="21">
        <f>[1]Individuos!$G$10/1000000</f>
        <v>139.87925086478793</v>
      </c>
      <c r="H4" s="21">
        <f>[1]Individuos!$H$10/1000000</f>
        <v>186.50566781971722</v>
      </c>
      <c r="J4" s="5">
        <f>SUM(F4:H4)</f>
        <v>419.63775259436375</v>
      </c>
    </row>
    <row r="5" spans="4:10" ht="34">
      <c r="D5" s="20"/>
      <c r="E5" s="9" t="s">
        <v>44</v>
      </c>
      <c r="F5" s="19">
        <f>[1]Individuos!$F$11/1000000</f>
        <v>41.704833909858614</v>
      </c>
      <c r="G5" s="22">
        <f>[1]Individuos!$G$11/1000000</f>
        <v>62.557250864787925</v>
      </c>
      <c r="H5" s="22">
        <f>[1]Individuos!$H$11/1000000</f>
        <v>83.409667819717228</v>
      </c>
      <c r="J5" s="5">
        <f t="shared" ref="J5:J9" si="0">SUM(F5:H5)</f>
        <v>187.67175259436377</v>
      </c>
    </row>
    <row r="6" spans="4:10" ht="17">
      <c r="D6" s="20" t="s">
        <v>33</v>
      </c>
      <c r="E6" s="14" t="s">
        <v>45</v>
      </c>
      <c r="F6" s="17">
        <f>'[1]pequeñas e.'!$F$10/1000000</f>
        <v>-0.35239112119741844</v>
      </c>
      <c r="G6" s="21">
        <f>'[1]pequeñas e.'!$G$10/1000000</f>
        <v>-0.52858668179612767</v>
      </c>
      <c r="H6" s="21">
        <f>'[1]pequeñas e.'!$H$10/1000000</f>
        <v>-0.70478224239483689</v>
      </c>
      <c r="J6" s="5">
        <f t="shared" si="0"/>
        <v>-1.5857600453883829</v>
      </c>
    </row>
    <row r="7" spans="4:10" ht="34">
      <c r="D7" s="20"/>
      <c r="E7" s="9" t="s">
        <v>44</v>
      </c>
      <c r="F7" s="19">
        <f>'[1]pequeñas e.'!$F$11/1000000</f>
        <v>-0.78844512119741839</v>
      </c>
      <c r="G7" s="22">
        <f>'[1]pequeñas e.'!$G$11/1000000</f>
        <v>-1.1826676817961277</v>
      </c>
      <c r="H7" s="22">
        <f>'[1]pequeñas e.'!$H$11/1000000</f>
        <v>-1.5768902423948368</v>
      </c>
      <c r="J7" s="5">
        <f t="shared" si="0"/>
        <v>-3.5480030453883828</v>
      </c>
    </row>
    <row r="8" spans="4:10" ht="45" customHeight="1">
      <c r="D8" s="20" t="s">
        <v>34</v>
      </c>
      <c r="E8" s="14" t="s">
        <v>45</v>
      </c>
      <c r="F8" s="17">
        <f>'[1]medianas e.'!$F$10/1000000</f>
        <v>6.0656431928552568</v>
      </c>
      <c r="G8" s="21">
        <f>'[1]medianas e.'!$G$10/1000000</f>
        <v>9.0984647892828843</v>
      </c>
      <c r="H8" s="21">
        <f>'[1]medianas e.'!$H$10/1000000</f>
        <v>12.131286385710514</v>
      </c>
      <c r="J8" s="5">
        <f t="shared" si="0"/>
        <v>27.295394367848655</v>
      </c>
    </row>
    <row r="9" spans="4:10" ht="34">
      <c r="D9" s="20"/>
      <c r="E9" s="9" t="s">
        <v>44</v>
      </c>
      <c r="F9" s="19">
        <f>'[1]medianas e.'!$F$11/1000000</f>
        <v>5.5548971928552566</v>
      </c>
      <c r="G9" s="22">
        <f>'[1]medianas e.'!$G$11/1000000</f>
        <v>8.3323457892828845</v>
      </c>
      <c r="H9" s="22">
        <f>'[1]medianas e.'!$H$11/1000000</f>
        <v>11.109794385710513</v>
      </c>
      <c r="J9" s="5">
        <f t="shared" si="0"/>
        <v>24.997037367848655</v>
      </c>
    </row>
  </sheetData>
  <mergeCells count="3">
    <mergeCell ref="D4:D5"/>
    <mergeCell ref="D6:D7"/>
    <mergeCell ref="D8:D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DB8932-AA88-4315-8FAA-A82EBC0DAAE9}">
  <ds:schemaRefs>
    <ds:schemaRef ds:uri="http://schemas.microsoft.com/office/2006/metadata/properties"/>
    <ds:schemaRef ds:uri="http://schemas.microsoft.com/office/infopath/2007/PartnerControls"/>
    <ds:schemaRef ds:uri="1f23fbc9-fed8-4fe5-aa4f-ed739643a384"/>
    <ds:schemaRef ds:uri="http://schemas.microsoft.com/sharepoint/v3"/>
    <ds:schemaRef ds:uri="a09e65a3-c7c6-46c4-8cad-d2b1e4cef29c"/>
  </ds:schemaRefs>
</ds:datastoreItem>
</file>

<file path=customXml/itemProps2.xml><?xml version="1.0" encoding="utf-8"?>
<ds:datastoreItem xmlns:ds="http://schemas.openxmlformats.org/officeDocument/2006/customXml" ds:itemID="{ED4A16BD-A86B-4529-A4D6-8A4814FA1A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23fbc9-fed8-4fe5-aa4f-ed739643a384"/>
    <ds:schemaRef ds:uri="a09e65a3-c7c6-46c4-8cad-d2b1e4cef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FAA6A3-3E9F-4E69-B2ED-6A39A03231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Tabla 1</vt:lpstr>
      <vt:lpstr>Tabla 2</vt:lpstr>
      <vt:lpstr>Gráfica 1</vt:lpstr>
      <vt:lpstr>Tabla 3</vt:lpstr>
      <vt:lpstr>Tabla 4</vt:lpstr>
      <vt:lpstr>Tabla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A. Otero Maldonado</dc:creator>
  <cp:lastModifiedBy>Ronald Rivas</cp:lastModifiedBy>
  <dcterms:created xsi:type="dcterms:W3CDTF">2026-09-14T13:48:11Z</dcterms:created>
  <dcterms:modified xsi:type="dcterms:W3CDTF">2026-09-24T17:14:45Z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  <property fmtid="{D5CDD505-2E9C-101B-9397-08002B2CF9AE}" pid="3" name="MediaServiceImageTags">
    <vt:lpwstr/>
  </property>
</Properties>
</file>