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307" documentId="8_{275ABF10-9B6D-4607-B8B4-9AD4896DECFE}" xr6:coauthVersionLast="47" xr6:coauthVersionMax="47" xr10:uidLastSave="{09503593-E833-4CD4-9133-298C760424C0}"/>
  <bookViews>
    <workbookView xWindow="-4305" yWindow="-21600" windowWidth="26010" windowHeight="20985" activeTab="3" xr2:uid="{00000000-000D-0000-FFFF-FFFF00000000}"/>
    <workbookView xWindow="21495" yWindow="-21600" windowWidth="26010" windowHeight="20985" activeTab="1" xr2:uid="{6FE789FE-374E-4664-8973-AF778AEF2E4C}"/>
  </bookViews>
  <sheets>
    <sheet name="Tabla 1" sheetId="4" r:id="rId1"/>
    <sheet name="Tabla 2" sheetId="7" r:id="rId2"/>
    <sheet name="Tabla 3" sheetId="5" r:id="rId3"/>
    <sheet name="Tabla 4" sheetId="6" r:id="rId4"/>
    <sheet name="Information" sheetId="1" r:id="rId5"/>
    <sheet name="Data" sheetId="2" r:id="rId6"/>
    <sheet name="Data (2)" sheetId="3" r:id="rId7"/>
  </sheets>
  <definedNames>
    <definedName name="_xlnm.Print_Titles" localSheetId="5">Data!$1:$1</definedName>
    <definedName name="_xlnm.Print_Titles" localSheetId="6">'Data (2)'!$4:$4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6" l="1"/>
  <c r="D11" i="6"/>
  <c r="F10" i="6"/>
  <c r="F9" i="6"/>
  <c r="F8" i="6"/>
  <c r="F7" i="6"/>
  <c r="H6" i="7"/>
  <c r="E11" i="5"/>
  <c r="E9" i="5"/>
  <c r="E9" i="7"/>
  <c r="H9" i="5"/>
  <c r="D9" i="6"/>
  <c r="D8" i="6"/>
  <c r="D7" i="6"/>
  <c r="D10" i="6"/>
  <c r="E8" i="7"/>
  <c r="E11" i="7"/>
  <c r="D6" i="6"/>
  <c r="E8" i="5"/>
  <c r="E7" i="5"/>
  <c r="E7" i="7"/>
  <c r="E15" i="4" l="1"/>
  <c r="E9" i="4"/>
  <c r="E10" i="4"/>
  <c r="E11" i="4"/>
  <c r="E12" i="4"/>
  <c r="E13" i="4"/>
  <c r="E14" i="4"/>
  <c r="E8" i="4"/>
</calcChain>
</file>

<file path=xl/sharedStrings.xml><?xml version="1.0" encoding="utf-8"?>
<sst xmlns="http://schemas.openxmlformats.org/spreadsheetml/2006/main" count="655" uniqueCount="335">
  <si>
    <t>All Sectors: County Business Patterns, including ZIP Code Business Patterns, by Legal Form of Organization and Employment Size Class for the U.S., States, and Selected Geographies: 2023</t>
  </si>
  <si>
    <t>Note: The table shown may have been modified by user selections. Some information may be missing.</t>
  </si>
  <si>
    <t>DATA NOTES</t>
  </si>
  <si>
    <t/>
  </si>
  <si>
    <t>TABLE ID:</t>
  </si>
  <si>
    <t>CB2300CBP</t>
  </si>
  <si>
    <t>SURVEY/PROGRAM:</t>
  </si>
  <si>
    <t>Economic Surveys</t>
  </si>
  <si>
    <t>VINTAGE:</t>
  </si>
  <si>
    <t>2023</t>
  </si>
  <si>
    <t>DATASET:</t>
  </si>
  <si>
    <t>CBP2023</t>
  </si>
  <si>
    <t>PRODUCT:</t>
  </si>
  <si>
    <t>ECNSVY Business Patterns County Business Patterns</t>
  </si>
  <si>
    <t>UNIVERSE:</t>
  </si>
  <si>
    <t>None</t>
  </si>
  <si>
    <t>MLA:</t>
  </si>
  <si>
    <t>U.S. Census Bureau. "All Sectors: County Business Patterns, including ZIP Code Business Patterns, by Legal Form of Organization and Employment Size Class for the U.S., States, and Selected Geographies: 2023." Economic Surveys, ECNSVY Business Patterns County Business Patterns, Table CB2300CBP, 2025, . Accessed on 27 Jul 2026.</t>
  </si>
  <si>
    <t>FTP URL:</t>
  </si>
  <si>
    <t>https://www2.census.gov/programs-surveys/cbp/data/2023</t>
  </si>
  <si>
    <t>API URL:</t>
  </si>
  <si>
    <t>https://api.census.gov/data/2023/cbp</t>
  </si>
  <si>
    <t>USER SELECTIONS</t>
  </si>
  <si>
    <t>NAICS</t>
  </si>
  <si>
    <t>7225: Restaurants and Other Eating Places</t>
  </si>
  <si>
    <t>GEOS</t>
  </si>
  <si>
    <t>Puerto Rico</t>
  </si>
  <si>
    <t>EXCLUDED COLUMNS</t>
  </si>
  <si>
    <t>Geographic identifier code (GEO_ID)</t>
  </si>
  <si>
    <t>Legal form of organization code (LFO)</t>
  </si>
  <si>
    <t>Employment size of establishments code (EMPSZES)</t>
  </si>
  <si>
    <t>Noise range for annual payroll (PAYANN_N)</t>
  </si>
  <si>
    <t>Noise range for first-quarter payroll (PAYQTR1_N)</t>
  </si>
  <si>
    <t>Noise range for number of employees (EMP_N)</t>
  </si>
  <si>
    <t>APPLIED FILTERS</t>
  </si>
  <si>
    <t>APPLIED SORTS</t>
  </si>
  <si>
    <t>PIVOT &amp; GROUPING</t>
  </si>
  <si>
    <t>PIVOT MODE</t>
  </si>
  <si>
    <t>Off</t>
  </si>
  <si>
    <t>PIVOT COLUMNS</t>
  </si>
  <si>
    <t>ROW GROUPS</t>
  </si>
  <si>
    <t>VALUE COLUMNS</t>
  </si>
  <si>
    <t>WEB ADDRESS</t>
  </si>
  <si>
    <t>https://data.census.gov/table/CBP2023.CB2300CBP?q=7225&amp;g=040XX00US72</t>
  </si>
  <si>
    <t>TABLE NOTES</t>
  </si>
  <si>
    <t>Key Table Information</t>
  </si>
  <si>
    <t>Table Title</t>
  </si>
  <si>
    <t>Table ID</t>
  </si>
  <si>
    <t>CBP2023.CB2300CBP</t>
  </si>
  <si>
    <t>Survey/Program</t>
  </si>
  <si>
    <t>Year</t>
  </si>
  <si>
    <t>Dataset</t>
  </si>
  <si>
    <t>Source</t>
  </si>
  <si>
    <t>U.S. Census Bureau, 2023 Economic Surveys, Business Patterns</t>
  </si>
  <si>
    <t>Release Date</t>
  </si>
  <si>
    <t>2025-06-26</t>
  </si>
  <si>
    <t>Release Schedule</t>
  </si>
  <si>
    <t>County Business Patterns (CBP) data, including ZIP Code Business Patterns (ZBP) data are released annually around the month of June. For more information about CBP data releases, see County Business Patterns Updates.</t>
  </si>
  <si>
    <t>Dataset Universe</t>
  </si>
  <si>
    <t>The dataset universe consists of all establishments that are in operation for at least some part of 2023, are located in one of the 50 U.S. states, associated offshore areas, or the District of Columbia, have paid employees, and are classified in one of nineteen in-scope sectors defined by the 2017 North American Industry Classification System (NAICS). For more information, see County Business Patterns Methodology.</t>
  </si>
  <si>
    <t>Methodology</t>
  </si>
  <si>
    <t>Data Items and Other Identifying Records</t>
  </si>
  <si>
    <t>Number of establishments
Annual payroll ($1,000)
First-quarter payroll ($1,000)
Number of employees (during the pay period including March 12)
Noise range for annual payroll, first-quarter payroll, and number of employees during the pay period including March 12Definitions of data items can be found in the table by clicking on the column header and selecting “Column Notes” or by accessing the County Business Patterns Glossary.</t>
  </si>
  <si>
    <t>Unit(s) of Observation</t>
  </si>
  <si>
    <t>The units for CBP are employer establishments with paid employees extracted from the Business Register, Census Bureau's source of information on employer establishments. An establishment is a single physical location at which business is conducted or services or industrial operations are performed. An establishment is not necessarily equivalent to a company or enterprise, which may consist of one or more establishments. For more information, see County Business Patterns Methodology.</t>
  </si>
  <si>
    <t>Geography Coverage</t>
  </si>
  <si>
    <t>The data are shown at the U.S., State, County, Metropolitan and Micropolitan Statistical Areas, Combined Statistical Area, 5-digit ZIP code, and Congressional District levels. Also available are data for the District of Columbia, Puerto Rico, and the Island Areas (American Samoa, Guam, the Commonwealth of the Northern Mariana Islands, and the U.S. Virgin Islands) at the state and county equivalent levels.Four additional employment-size classes (1,000 to 1,499 employees, 1,500 to 2,499 employees, 2,500 to 4,999 employees, and 5,000 or more employees) are available at the CSA, MSA, and county-levels.
For information about geographic classification, see Program Methodology.</t>
  </si>
  <si>
    <t>Industry Coverage</t>
  </si>
  <si>
    <t>The data are shown at the 2- through 6-digit NAICS code levels for all sectors with published data, and for NAICS code 00 (Total for all sectors).ZBP data by employment size class, shown at the 2- through 6-digit NAICS code levels, only contains data on the number of establishments. ZBP data shown for NAICS code 00 (Total across all sectors) contains data on the number of establishments, total employment, first quarter payroll, and annual payroll.
For information about industry coverage, see Program Methodology.</t>
  </si>
  <si>
    <t>Business Characteristics</t>
  </si>
  <si>
    <t>Data are classified by Legal Form of Organization (U.S. and state level only) and employment size category of the establishment (1,000 to 1,499 employees, 1,500 to 2,499 employees, 2,500 to 4,999 employees, and 5,000 or more employees). Definitions of data items can be found in the table by clicking on the column header and selecting “Column Notes” or by accessing the County Business Patterns Glossary.</t>
  </si>
  <si>
    <t>Sampling</t>
  </si>
  <si>
    <t>There is no sampling done for County Business Patterns. CBP data are derived from a complete tabulation of all establishments on the Census Bureau’s Business Register that meet the in-scope criteria for being included in CBP. For more information about methodology and data limitations, see County Business Patterns Methodology.</t>
  </si>
  <si>
    <t>Confidentiality</t>
  </si>
  <si>
    <t>The Census Bureau has reviewed this data product to ensure appropriate access, use, and disclosure avoidance protection of the confidential source data (Project No. 7503949, Disclosure Review Board (DRB) approval number: CBDRB-FY25-0158). Beginning with reference year 2007, CBP and ZBP data are released using the Noise Infusion disclosure avoidance methodology to protect confidentiality. To comply with disclosure avoidance guidelines, data rows with fewer than three contributing establishments are not presented. In accordance with U.S. Code, Title 13, Section 9, no data are published that would disclose the operations of an individual employer. For more information on the coverage, disclosure avoidance, and methodology of the CBP and ZBP data products see Program Methodology.</t>
  </si>
  <si>
    <t>Technical Documentation/Methodology</t>
  </si>
  <si>
    <t>For detailed information see, Program Methodology.</t>
  </si>
  <si>
    <t>Weights</t>
  </si>
  <si>
    <t>No weighting applied to produce Company Business Patterns statistics.</t>
  </si>
  <si>
    <t>Table Information</t>
  </si>
  <si>
    <t>FTP Download</t>
  </si>
  <si>
    <t>API Information</t>
  </si>
  <si>
    <t>County Business Patterns (CBP) and ZIP Code Business Patterns (ZBP) data are housed in the County Business Patterns (CBP) Application Programming Interface (API).</t>
  </si>
  <si>
    <t>Symbols</t>
  </si>
  <si>
    <t>D - Withheld to avoid disclosing data for individual companies; data are included in higher level totals
G - Low noise; cell value was changed by less than 2 percent by the application of noise
H - Moderate noise; cell value was changed by 2 percent or more but less than 5 percent by the application of noise
J - High noise; cell value was changed by 5 percent or more by the application of noise
S - Withheld because estimate does not meet publication standards
N - Not available or not comparable
r - Revised (represented as superscript)
X - Not applicableFor a complete list of symbols, see County Business Patterns Glossary.</t>
  </si>
  <si>
    <t>Data-Specific Notes</t>
  </si>
  <si>
    <t>Methodology changes may impact the comparability of data over time, as the Census Bureau does not revise previously released CBP estimates to reflect changes in the industry classifications, geographic definitions, or methodology used to create the CBP estimates. For more information, see the Historical Comparability Section on the County Business Patterns Methodology Page.</t>
  </si>
  <si>
    <t>Additional Information</t>
  </si>
  <si>
    <t>Contact Information</t>
  </si>
  <si>
    <t>U.S. Census Bureau
Economy-Wide Statistics Division
Business Statistics Branch
(301) 763-2580
ewd.county.business.patterns@census.govFor additional contacts, see Contact Us.</t>
  </si>
  <si>
    <t>Suggested Citation</t>
  </si>
  <si>
    <t>U.S. Census Bureau. "All Sectors: County Business Patterns, including ZIP Code Business Patterns, by Legal Form of Organization and Employment Size Class for the U.S., States, and Selected Geographies: 2023" Economic Surveys, ECNSVY Business Patterns County Business Patterns, Table CB2300CBP, 2025, https://data.census.gov/table/CBP2023.CB2300CBP?q=CB2300CBP: Accessed on July 27, 2026.</t>
  </si>
  <si>
    <t>COLUMN NOTES</t>
  </si>
  <si>
    <t>Represents the geography shown for these data. The following geographic levels are shown for economic censuses and related programs:
   *  United States. For the Economic Census, this represents data for the 50 states and the District of Columbia.  For the Mining sector (NAICS 21) this also includes establishments physically located in the Atlantic, North Gulf of Mexico, and Pacific Offshore Areas.  It excludes the 5 Island Areas (American Samoa, Guam, the Northern Mariana Islands, Puerto Rico, and the US Virgin Islands); these areas are published separately in the Economic Census of Island Areas. 
The GEO_ID for this record is: "0100000US".
  *  Offshore Areas. The Mining sector for the Economic Census publishes totals for businesses located in Offshore Areas. These areas are published using a Geographic Component code for the United States (GEO_COMP = 'R0'). 
The GEO_ID for this record is: "01000R0US".
  *  States. Includes all 50 states and the District of Columbia. In addition, the Census Bureau also treats the island areas as state equivalents.  The island areas include Puerto Rico, the Virgin Islands, Guam, The Northern Mariana Islands, and American Samoa.  
The syntax of GEO_ID for these records is: "0400000US" plus the FIPS State code (ST).
  *  Counties or county equivalents. Counties are the primary divisions of States, except in Louisiana where they are called parishes and in Alaska where they are called boroughs and census areas. Maryland, Missouri, Nevada, and Virginia have one place or more that is independent of any county organization and constitutes primary divisions of their States. These places are treated as counties. The District of Columbia is also treated as a county-equivalent area.  
The Economic Census of Island Areas also has geographies treated as county equivalents for census purposes.  These include Islands and Districts in American Samoa, Districts in Guam, Municipalities in the Northern Mariana Islands, Municipios in Puerto Rico, and Islands in the Virgin Islands. 
The syntax of GEO_ID for these records is: "0500000US" plus the FIPS State code (ST) plus the FIPS County code (COUNTY).
  *  Economic Places. The term "economic places" includes boroughs, towns, and villages, except boroughs in Alaska and New York. For the Economic Census purposes, places are defined as incorporated municipalities with populations of at least 2,500 based on the latest 5-year ACS estimates, or other latest available estimates. In addition, unincorporated municipalities (also known as Census Designated Places or CDPs) with populations of at least 2,500 are also covered.  Finally, incorporated and unicorporated places with at least 2,500 jobs, based on the latest 5-year ACS estimates or other latest available estimates, are also included in the Economic Census. 
 For the Economic Census, "Balances of Counties" are also recognized as "economic places." A "balance of county" is the residual area of a county (or equivalent entity) outside any entity(s) recognized separately as a place by the preceding place definitions. 
The syntax of GEO_ID for these records is: "E600000US" plus the FIPS State code (ST) plus the FIPS County code (COUNTY) plus the FIPS Place code (PLACE).
  *  Economic Part Places. Includes the parts of boroughs, towns, and villages (except boroughs in Alaska and New York) that cross county boundaries. 
The syntax of GEO_ID for these records is: "E650000US" plus the FIPS State code (ST) plus the FIPS County code (COUNTY) plus the FIPS Place code (PLACE).
  *  Consolidated Cities. A consolidated government is a unit of local government for which the functions of an incorporated place and its county or minor civil division (MCD) have merged. The legal aspects of this action may result in both the primary incorporated place and the county or MCD continuing to exist as legal entities, even though the county or MCD performs few or no governmental functions and has few or no elected officials. Where this occurs, and where one or more other incorporated places in the county or MCD continue to function as separate governments, even though they have been included in the consolidated government, the primary incorporated place is referred to as a "consolidated city." 
The syntax of GEO_ID for these records is: "1700000US" plus the FIPS State code (ST) plus the Consolidated City code (CONSCITY).
  *  Census Regions. For the Commodity Flow Survey and for the Economic Census data for Construction Industries, separate data are published for Census Regions. Census Regions are groupings of States that subdivide the United States for the presentation of data. There are four regions--Northeast, Midwest, South, and West. 
The syntax of GEO_ID for these records is: "0200000US" plus the Census Region code (CENREG).
  *  Census Divisions. For the Commodity Flow Survey, separate data are published for Census Divisions. Census Divisions are smaller groupings of States that subdivide the United States for the presentation of data. There are nine divisions--New England, Middle Atlantic, East North Central, West North Central, South Atlantic, East South Central, West South Central, Mountain, and Pacific.
The syntax of GEO_ID for these records is: "0300000US" plus the Census Division code (CENDIV).
  *  Puerto Rico Planning Regions. For the Economic Census of Island Areas, separate data are published for the Puerto Rico Planning Regions. Planning regions are groupings of Counties (Municipios) that subdivide Puerto Rico. There are eleven regions - Aguadilla, Arecibo, Caguas, Carolina, Cayey, Guayama, Humacao, Manat&amp;#237;, Mayag&amp;uuml;ez, Ponce, and San Juan. 
The syntax of GEO_ID for these records is: "9040000US" plus the Planning Region code (PLANREG).
  *  Metropolitan areas.  A core based statistical area (CBSA) contains a core area with a substantial population nucleus, together with adjacent communities having a high degree of social and economic integration with that core. CBSAs are differentiated into metropolitan and micropolitan statistical areas based on size criteria. Both metropolitan and micropolitan statistical areas are defined in terms of entire counties.  CBSAs are applicable to every state in the United States and to Puerto Rico; there are no CBSAs in any of the other island areas.
  *  Metropolitan Statistical Areas (metro areas) and Micropolitan Statistical Areas (micro areas).  Metro areas have at least one urbanized area of 50,000 or more population, plus adjacent territory that has a high degree of social and economic integration with the core as measured by commuting ties. Micro areas have at least one urban cluster of at least 10,000 but less than 50,000 population, plus adjacent territory that has a high degree of social and economic integration with the core as measured by commuting ties. 
The syntax of GEO_ID for metro and micro areas that are totally within a state is: "310" plus the geographic variant code (i.e. "M4") plus "00US" plus the CBSA code (MSA). The syntax of GEO_ID for the state parts of metro and micro areas that cross state boundaries is: "320" plus the geographic variant code plus "00US" plus the FIPS State code (ST) plus the CBSA code (MSA).
  *  Metropolitan Divisions (metro divisions).  If specified criteria are met, a metro area containing a single core with a population of 2.5 million or more may be subdivided to form smaller groupings of counties referred to as Metropolitan Divisions. 
The syntax of GEO_ID for metro divisions totally within a state is: "314" plus the geographic variant code (i.e. "M4") plus "00US" plus the CBSA code (MSA) plus the Metro Division code (MD). The syntax of GEO_ID for the state parts of metro divisions that cross state boundaries is: "323" plus the geographic variant code plus "00US" plus the FIPS State code (ST) plus the CBSA code (MSA) plus the Metro Division code (MD).
  *  Combined Statistical Areas (combined areas).  If specified criteria are met, adjacent metro and micro areas, in various combinations, may become the components of a new set of areas called Combined Statistical Areas. The areas that combine retain their own designations as metro or micro areas within the larger combined area. 
The syntax of GEO_ID for combined areas totally within a state is: "330" plus the geograhic variant code (i.e. "M4") plus "00US" plus the Combined Statistical Area code (CSA). The syntax of GEO_ID for the state parts of combined areas that cross state boundaries is: "340" plus the geographic variant code plus "00US" plus the FIPS State code (ST) plus the Combined Statistical Area code (CSA).
  *  Not in metropolitan or micropolitan statistical area. This represents the sum of the counties within a state which are not defined as part of a Core-Based Statistical Area (a Combined Statistical Area, Metropolitan Statistical Area, Micropolitan Statistical Area, or Metropolitan Division).  These non-metro data will be published as a Geo Component of the state (GEO_COMP = 'G0'). For states where all counties in the state are considered "metropolitan", there is no Non-Metro data or record presented. 
The syntax of GEO_ID for these records is: "04000G0US" plus the FIPS State code (ST).
  *  ZIP Codes. ZIP is an acronym for Zone Improvement Plan. A ZIP Code is a 5-digit code that identifies a specific geographic delivery area in the United States to aid in mail distribution. ZIP Codes can represent an area within a state (an area that may or may not cross county boundaries), an area that crosses state boundaries (an unusual condition), or a single building or company that has a very high mail volume.
The syntax of GEO_ID for these records is: "8610000US" plus the ZIP Code (ZIPCODE).</t>
  </si>
  <si>
    <t>Geographic Area Name (NAME)</t>
  </si>
  <si>
    <t>2017 NAICS code (NAICS2017)</t>
  </si>
  <si>
    <t>The North American Industry Classification System (NAICS) was developed by representatives from the United States, Canada, and Mexico and replaces each country's separate classification system with one uniform system for classifying industries. In the United States, NAICS replaces the Standard Industrial Classification, a system that Federal, State, and local governments, the business community, and the general public have used since the 1930s. This industry classification system enables North American Free Trade Agreement (NAFTA) partners-- the United States, Canada, and Mexico-- to better compare economic and financial statistics and ensure that such statistics keep pace with the changing economy.</t>
  </si>
  <si>
    <t>Meaning of NAICS code (NAICS2017_LABEL)</t>
  </si>
  <si>
    <t>The legal form of organization, generally based on information from administrative records of other federal agencies.</t>
  </si>
  <si>
    <t>Meaning of Legal form of organization code (LFO_LABEL)</t>
  </si>
  <si>
    <t>Represents the employment size categories of establishments.</t>
  </si>
  <si>
    <t>Meaning of Employment size of establishments code (EMPSZES_LABEL)</t>
  </si>
  <si>
    <t>Year (YEAR)</t>
  </si>
  <si>
    <t>The reference year for the data.</t>
  </si>
  <si>
    <t>Number of establishments (ESTAB)</t>
  </si>
  <si>
    <t>General Definition
An establishment is a single physical location at which business is conducted, services are provided, or industrial operations are performed. It is not necessarily identical with a firm or enterprise, which may consist of one establishment or more.
Economic census figures represent a summary of reports for individual establishments rather than firms. For cases where a census report was received, separate information was obtained for each location where business was conducted. When administrative records of other federal agencies were used instead of a census report, no information was available on the number of locations operated. Each economic census establishment was tabulated according to the physical location at which the business was conducted. The count of establishments represents those in business at any time during the census year.
When two activities or more were carried on at a single location under a single ownership, all activities generally were grouped together as a single establishment. The entire establishment was classified on the basis of its major activity and all data for it were included in that classification. However, when distinct and separate economic activities (for which different industry classification codes were appropriate) were conducted at a single location under a single ownership, separate establishment reports for each of the different activities were obtained in the census.
Leased departments are considered separate establishments and are classified according to the kind of business they conduct. For example, a beauty shop in a department store or a gift shop located in a hospital would be treated as separate establishments.
Sector-Specific Information
Mining Sector
The establishment basis for reporting crude petroleum and support activities for mining industries is different from the establishment basis used for other types of mining. Firms operating oil and gas wells, drilling wells, or exploring for oil and gas for their own account were required to submit a separate report for each state or offshore area adjacent to a state in which it conducted such activities. Firms that performed contract services for oil and gas field operation or for mining establishments were required to submit one report covering all such activities in the United States and to include information on receipts for services and production-worker wages and hours by state. These consolidated reports were then allocated to state establishments based on the data reported at the state level.
Real Estate and Rental and Leasing Sector
Data for individual properties leased or managed by property lessors or property managers are not normally considered separate establishments, but rather the permanent offices from which the properties are leased or managed are considered establishments. Data for separate automotive rental offices or concessions (e.g., airport locations) in the same metropolitan area, for which a common fleet of cars is maintained, are merged together and not considered as separate establishments.</t>
  </si>
  <si>
    <t>Annual payroll ($1,000) (PAYANN)</t>
  </si>
  <si>
    <t>General Definition
This definition of payroll is the same as that used by the Internal Revenue Service (IRS) on Forms 941 or 944 as taxable Medicare Wages and Tips (even if not subject to income or FICA tax).  If an employee works at more than one location, the payroll is included in the one location where they spend most of their time.
Payroll includes all forms of compensation paid during the reporting year to all employees, such as salaries, wages, tips and gratuities, commissions, bonuses, vacation allowances, sick leave pay, dismissal pay, the spread on stock options that is taxable to employees as income (except for the manufacturing and mining industries who include this in fringe benefits), and employee contributions to qualified pension plans. For corporations, payroll includes amounts paid to officers and executives.
Excluded from payroll are employer's costs for fringe benefits such as payroll taxes, employer-paid insurance premiums, pension plans, and other employer-paid benefits.  For unincorporated businesses, payroll does not include profit or other compensation of proprietors or partners. It does not include payrolls of leased departments nor annuities or supplemental unemployment compensation benefits, even if income tax was withheld.  Payroll is reported before deductions for social security, income tax, insurance, union dues, etc.
Note: For employment and related fields (payroll, production hours, benefits), respondents were asked to report only those full- and part-time employees whose payroll was reported on the IRS Forms 941 or 944 filing for the Employer Identification Number (EIN) used by that establishment. Other temporary workers and workers whose payroll was reported under a different firm's EIN were reported elsewhere. Comparisons of census-year data and data for earlier years should be used with caution.
Data are shown in thousands of dollars ($1,000).
Sector-Specific Information
Administrative and Support and Waste Management and Remediation Services; Arts, Entertainment, and Recreation; Educational Services; Health Care and Social Assistance; Information; Management of Companies and Enterprises; Professional, Scientific, and Technical Services; and Other Services (Except Public Administration)
Included are salaries of members of professional service organizations or associations which operate under state professional corporation statutes and file a corporate federal income tax return.
Finance and Insurance and Real Estate and Rental and Leasing Sectors
Included is compensation paid to sales agents (e.g., independent insurance or real estate agents) as reported on IRS Forms 941 or 944; exclude if reported on IRS Form 1099-MISC- Statement for Recipients of Miscellaneous Income.
Excluded are commissions paid to independent (nonemployee) agents, such as insurance or real estate agents.
Manufacturing Sector
Excluded are payments to members of Armed Forces and pensioners carried on the active payrolls of manufacturing establishments.
Mining Sector
Included are payments received on a ton, car, or yard basis.
Excluded are payments to members of Armed Forces and pensioners carried on the active payroll of mining establishments. Also excluded are royalty payments to unions and costs of smithing, explosives, fuses, electric cap lamps, and mine supplies used in production, development, and exploration work but charged to employees and deducted from their wages.
Wholesale Trade Sector
Included is compensation paid to sales agents and/or brokers as reported on IRS Forms 941 or 944; exclude if reported on IRS Form 1099-MISC, Statement for Recipients of Miscellaneous Income.
Excluded are commissions paid to independent (nonemployee) agents and/or brokers.</t>
  </si>
  <si>
    <t>Indicates the cell value was changed using the Noise Infusion method of disclosure avoidance. 
For program-specific information on this disclosure avoidance method, see:
County Business Patterns
https://www.census.gov/programs-surveys/cbp/technical-documentation/methodology.html
Island Areas
https://www.census.gov/programs-surveys/economic-census/island-areas/methodology.html
Nonemployer Statistics
https://www.census.gov/programs-surveys/nonemployer-statistics/technical-documentation/methodology.html</t>
  </si>
  <si>
    <t>First-quarter payroll ($1,000) (PAYQTR1)</t>
  </si>
  <si>
    <t>First-quarter payroll includes the payroll paid before deductions to persons employed at any time during the quarter from January to March of the reporting year.  Data are shown in thousands of dollars ($1,000).</t>
  </si>
  <si>
    <t>Number of employees (EMP)</t>
  </si>
  <si>
    <t>General Definition
This definition of paid employees is the same as that used by the Internal Revenue Service (IRS) on Forms 941 or 944. Paid employees consist of full- and part-time employees, including salaried officers and executives of corporations and salaried members of professional service organizations or associations, who were on the payroll during the pay period including March 12. Included are employees on paid sick leave, paid holidays, and paid vacations.
Excluded are proprietors and partners of unincorporated businesses; independent (nonemployee) agents; full- and part-time leased employees whose payroll was filed under an employee leasing company's Employer Identification Number (EIN); temporary staffing obtained from a staffing service; employees in leased departments; and subcontractors and their employees.
Note: For employment and related fields (payroll, production hours, benefits), respondents were asked to report only those full- and part-time employees whose payroll was reported on the IRS Forms 941 or 944 filing for the Employer Identification Number (EIN) used by that establishment. Other temporary workers and workers whose payroll was reported under a different firm's EIN were reported elsewhere. Comparisons of census-year data and data for earlier years should be used with caution.
Sector-Specific Information
Manufacturing Sector
The "all employees" number is the number of production workers who were on the payroll for the pay period including March 12 plus the number of other employees who were on the payroll in mid-March.
The "production workers" number includes workers (up through the line-supervisor level) engaged in fabricating, processing, assembling, inspecting, receiving, storing, handling, packing, warehousing, shipping (but not delivering), maintenance, repair, janitorial and guard services, product development, auxiliary production for plant's own use (e.g., power plant), recordkeeping, and other services closely associated with these production operations at the establishment covered by the report. Employees above the working-supervisor level are excluded from this item. This "production workers" number is shown for each of the production workers who were on the payroll during the pay periods including the 12th of March, June, September, and December.
The "other employees" number covers nonproduction employees of the manufacturing establishment, including those engaged in factory supervision above the line-supervisor level. It includes sales (including driver-salespersons), sales delivery (highway truck drivers and their helpers), advertising, credit, collection, installation and servicing of own products, clerical and routine office functions, executive, purchasing, financing, legal, personnel (including cafeteria, medical, etc.), professional, and technical employees. Also included are employees on the payroll of the manufacturing establishment engaged in the construction of major additions or alterations utilized as a separate work force.
Mining Sector
The "production, development, and exploration workers" number include workers (up through the working-supervisor level) engaged in manual work (using tools, operating machines, hauling materials, loading and hauling products out of the mine, and caring for mines, plants, mills, shops, or yards). Included are exploration work, mine development, storage, shipping, maintenance, repair, janitorial and guard services, auxiliary production for use at establishments (e.g., power plants), recordkeeping, and other services closely associated with these production operations at the establishment covered by the report. Gang and straw bosses and supervisors who performed manual labor are included, as are employees paid on either a time- or piece-rate basis. Also included are miners paid on a per ton, car, or yard basis and persons engaged by them and paid out of the total amount received by these miners. Employees above the working-supervisor level and those of contractors are excluded from this item.
The "other employees" number covers nonproduction employees of the mining establishment including those engaged in the following activities: supervision above the working-supervisor level, sales, highway trucking or other transportation (by employees not entering mines or pits), advertising, credit, collection, clerical and routine office functions, executive, purchasing, financing, legal, personnel (including cafeteria, medical, etc.), and professional (engineers, geologists, etc.) and technical work. Also included are employees on the payroll of the mining establishment engaged in the construction of major additions or alterations utilized as a separate work force. Workers engaged in regular maintenance and repair operations are excluded here but are classified as production, development, and exploration workers. Employees of contractors are excluded from this item.
Construction Sector
The "all employees" number is the sum of non-leased construction workers plus the number of other non-leased employees who were on the payroll for the pay period including March 12.  Excluded are subcontractors and their employees.
The "construction workers" number includes all non-leased payroll workers (up through the working supervisory level) directly engaged in construction operations, such as painters, carpenters, plumbers, and electricians. Included are journeymen, mechanics, apprentices, laborers, truck drivers and helpers, equipment operators, on-site record keepers, and security guards. Supervisory employees above the working foreman level are excluded from this category and are included in the other employees category.  This "construction workers" number is shown for each of the construction workers who were on the payroll during the pay periods including the 12th of March, June, September, and December.
The "other employees" number includes non-leased payroll employees in executive, purchasing, accounting, personnel, professional, technical activities, and routine office functions. Also included are supervisory employees above the working foreman level. This "other employees" number is shown for each of the other employees who were on the payroll during the pay periods including the 12th of March, June, September, and December.</t>
  </si>
  <si>
    <t>Geographic Area Name</t>
  </si>
  <si>
    <t>2017 NAICS code</t>
  </si>
  <si>
    <t>Meaning of NAICS code</t>
  </si>
  <si>
    <t>Meaning of Legal form of organization code</t>
  </si>
  <si>
    <t>Meaning of Employment size of establishments code</t>
  </si>
  <si>
    <t>Number of establishments</t>
  </si>
  <si>
    <t>Annual payroll ($1,000)</t>
  </si>
  <si>
    <t>First-quarter payroll ($1,000)</t>
  </si>
  <si>
    <t>Number of employees</t>
  </si>
  <si>
    <t>7225</t>
  </si>
  <si>
    <t>Restaurants and other eating places</t>
  </si>
  <si>
    <t>All establishments</t>
  </si>
  <si>
    <t>4,993</t>
  </si>
  <si>
    <t>1,199,210</t>
  </si>
  <si>
    <t>281,987</t>
  </si>
  <si>
    <t>70,556</t>
  </si>
  <si>
    <t>Establishments with less than 5 employees</t>
  </si>
  <si>
    <t>1,794</t>
  </si>
  <si>
    <t>74,304</t>
  </si>
  <si>
    <t>11,902</t>
  </si>
  <si>
    <t>3,073</t>
  </si>
  <si>
    <t>Establishments with 5 to 9 employees</t>
  </si>
  <si>
    <t>985</t>
  </si>
  <si>
    <t>98,797</t>
  </si>
  <si>
    <t>23,042</t>
  </si>
  <si>
    <t>6,626</t>
  </si>
  <si>
    <t>Establishments with 10 to 19 employees</t>
  </si>
  <si>
    <t>1,027</t>
  </si>
  <si>
    <t>218,336</t>
  </si>
  <si>
    <t>52,780</t>
  </si>
  <si>
    <t>14,100</t>
  </si>
  <si>
    <t>Establishments with 20 to 49 employees</t>
  </si>
  <si>
    <t>984</t>
  </si>
  <si>
    <t>487,966</t>
  </si>
  <si>
    <t>116,094</t>
  </si>
  <si>
    <t>30,209</t>
  </si>
  <si>
    <t>Establishments with 50 to 99 employees</t>
  </si>
  <si>
    <t>170</t>
  </si>
  <si>
    <t>204,154</t>
  </si>
  <si>
    <t>49,572</t>
  </si>
  <si>
    <t>10,955</t>
  </si>
  <si>
    <t>Establishments with 100 to 249 employees</t>
  </si>
  <si>
    <t>27</t>
  </si>
  <si>
    <t>77,651</t>
  </si>
  <si>
    <t>19,658</t>
  </si>
  <si>
    <t>3,791</t>
  </si>
  <si>
    <t>Establishments with 250 to 499 employees</t>
  </si>
  <si>
    <t>6</t>
  </si>
  <si>
    <t>38,002</t>
  </si>
  <si>
    <t>8,939</t>
  </si>
  <si>
    <t>1,802</t>
  </si>
  <si>
    <t>C-corporations and other corporate legal forms of organization</t>
  </si>
  <si>
    <t>2,228</t>
  </si>
  <si>
    <t>753,797</t>
  </si>
  <si>
    <t>175,604</t>
  </si>
  <si>
    <t>44,055</t>
  </si>
  <si>
    <t>477</t>
  </si>
  <si>
    <t>22,391</t>
  </si>
  <si>
    <t>4,338</t>
  </si>
  <si>
    <t>963</t>
  </si>
  <si>
    <t>425</t>
  </si>
  <si>
    <t>44,252</t>
  </si>
  <si>
    <t>10,308</t>
  </si>
  <si>
    <t>2,881</t>
  </si>
  <si>
    <t>498</t>
  </si>
  <si>
    <t>108,988</t>
  </si>
  <si>
    <t>25,872</t>
  </si>
  <si>
    <t>6,945</t>
  </si>
  <si>
    <t>683</t>
  </si>
  <si>
    <t>346,776</t>
  </si>
  <si>
    <t>80,714</t>
  </si>
  <si>
    <t>21,658</t>
  </si>
  <si>
    <t>124</t>
  </si>
  <si>
    <t>142,983</t>
  </si>
  <si>
    <t>32,961</t>
  </si>
  <si>
    <t>8,021</t>
  </si>
  <si>
    <t>17</t>
  </si>
  <si>
    <t>60,069</t>
  </si>
  <si>
    <t>14,924</t>
  </si>
  <si>
    <t>2,381</t>
  </si>
  <si>
    <t>4</t>
  </si>
  <si>
    <t>28,338</t>
  </si>
  <si>
    <t>6,487</t>
  </si>
  <si>
    <t>1,206</t>
  </si>
  <si>
    <t>S-corporations</t>
  </si>
  <si>
    <t>439</t>
  </si>
  <si>
    <t>95,472</t>
  </si>
  <si>
    <t>22,591</t>
  </si>
  <si>
    <t>5,792</t>
  </si>
  <si>
    <t>150</t>
  </si>
  <si>
    <t>6,011</t>
  </si>
  <si>
    <t>925</t>
  </si>
  <si>
    <t>222</t>
  </si>
  <si>
    <t>95</t>
  </si>
  <si>
    <t>10,383</t>
  </si>
  <si>
    <t>2,325</t>
  </si>
  <si>
    <t>644</t>
  </si>
  <si>
    <t>91</t>
  </si>
  <si>
    <t>20,587</t>
  </si>
  <si>
    <t>4,999</t>
  </si>
  <si>
    <t>1,267</t>
  </si>
  <si>
    <t>87</t>
  </si>
  <si>
    <t>41,615</t>
  </si>
  <si>
    <t>10,329</t>
  </si>
  <si>
    <t>2,526</t>
  </si>
  <si>
    <t>15</t>
  </si>
  <si>
    <t>15,137</t>
  </si>
  <si>
    <t>3,615</t>
  </si>
  <si>
    <t>923</t>
  </si>
  <si>
    <t>Individual proprietorships</t>
  </si>
  <si>
    <t>1,719</t>
  </si>
  <si>
    <t>229,398</t>
  </si>
  <si>
    <t>54,863</t>
  </si>
  <si>
    <t>13,814</t>
  </si>
  <si>
    <t>921</t>
  </si>
  <si>
    <t>33,491</t>
  </si>
  <si>
    <t>5,074</t>
  </si>
  <si>
    <t>1,567</t>
  </si>
  <si>
    <t>333</t>
  </si>
  <si>
    <t>30,335</t>
  </si>
  <si>
    <t>7,061</t>
  </si>
  <si>
    <t>2,193</t>
  </si>
  <si>
    <t>311</t>
  </si>
  <si>
    <t>64,356</t>
  </si>
  <si>
    <t>15,536</t>
  </si>
  <si>
    <t>4,118</t>
  </si>
  <si>
    <t>51,215</t>
  </si>
  <si>
    <t>12,944</t>
  </si>
  <si>
    <t>3,235</t>
  </si>
  <si>
    <t>22</t>
  </si>
  <si>
    <t>33,358</t>
  </si>
  <si>
    <t>9,771</t>
  </si>
  <si>
    <t>1,400</t>
  </si>
  <si>
    <t>7</t>
  </si>
  <si>
    <t>12,954</t>
  </si>
  <si>
    <t>3,587</t>
  </si>
  <si>
    <t>961</t>
  </si>
  <si>
    <t>Partnerships</t>
  </si>
  <si>
    <t>598</t>
  </si>
  <si>
    <t>118,624</t>
  </si>
  <si>
    <t>28,395</t>
  </si>
  <si>
    <t>6,784</t>
  </si>
  <si>
    <t>243</t>
  </si>
  <si>
    <t>12,318</t>
  </si>
  <si>
    <t>1,534</t>
  </si>
  <si>
    <t>314</t>
  </si>
  <si>
    <t>130</t>
  </si>
  <si>
    <t>13,659</t>
  </si>
  <si>
    <t>3,296</t>
  </si>
  <si>
    <t>896</t>
  </si>
  <si>
    <t>125</t>
  </si>
  <si>
    <t>23,974</t>
  </si>
  <si>
    <t>6,251</t>
  </si>
  <si>
    <t>1,732</t>
  </si>
  <si>
    <t>88</t>
  </si>
  <si>
    <t>47,133</t>
  </si>
  <si>
    <t>11,778</t>
  </si>
  <si>
    <t>2,736</t>
  </si>
  <si>
    <t>9</t>
  </si>
  <si>
    <t>12,676</t>
  </si>
  <si>
    <t>3,225</t>
  </si>
  <si>
    <t>611</t>
  </si>
  <si>
    <t>Non-profit</t>
  </si>
  <si>
    <t>1,862</t>
  </si>
  <si>
    <t>517</t>
  </si>
  <si>
    <t>104</t>
  </si>
  <si>
    <t xml:space="preserve">Tabla </t>
  </si>
  <si>
    <t>Número de establecimientos</t>
  </si>
  <si>
    <t>Menos de 5 empleados</t>
  </si>
  <si>
    <t>De 10 a 19 empleados</t>
  </si>
  <si>
    <t>De 20 a 49 empleados</t>
  </si>
  <si>
    <t>De 50 a 99 empleados</t>
  </si>
  <si>
    <t>De 100 a 249 empleados</t>
  </si>
  <si>
    <t>De 250 a 499 empleados</t>
  </si>
  <si>
    <t>Total de establecimientos</t>
  </si>
  <si>
    <t xml:space="preserve"> Número de establecimientos de restaurantes y otros lugares de comida (NAICS 7225, por tamaño de empleo: Puerto Rico, 2023</t>
  </si>
  <si>
    <t>Numero de empleos</t>
  </si>
  <si>
    <t>%</t>
  </si>
  <si>
    <t>Concepto</t>
  </si>
  <si>
    <t>Valor</t>
  </si>
  <si>
    <t>Cálculo</t>
  </si>
  <si>
    <t>Censo Económico 2022</t>
  </si>
  <si>
    <t>Coeficiente estimado de compras manufactureras locales</t>
  </si>
  <si>
    <t>$211.2 ÷ $5,783.5</t>
  </si>
  <si>
    <t>Encuesta de Comercio al Detal</t>
  </si>
  <si>
    <t>Tasa del crédito propuesta</t>
  </si>
  <si>
    <t>PC 1300</t>
  </si>
  <si>
    <t>Estimado del crédito por compras de productos manufacturados en Puerto Rico</t>
  </si>
  <si>
    <t>millones de dólares</t>
  </si>
  <si>
    <t>$4,062.4 × 3.65%</t>
  </si>
  <si>
    <t>Base estimada</t>
  </si>
  <si>
    <t>Tasa aplicable</t>
  </si>
  <si>
    <t>Resultado</t>
  </si>
  <si>
    <t>—</t>
  </si>
  <si>
    <t>Compras estimadas de productos agrícolas locales</t>
  </si>
  <si>
    <t>Compras estimadas de productos manufacturados localmente</t>
  </si>
  <si>
    <t>Total de créditos potencialmente generados</t>
  </si>
  <si>
    <t>Responsabilidad contributiva estimada del sector</t>
  </si>
  <si>
    <t>Límite agregado sobre la responsabilidad contributiva</t>
  </si>
  <si>
    <t>Estimado del efecto fiscal de los créditos propuestos</t>
  </si>
  <si>
    <t>Año fiscal 2026 — millones de dólares</t>
  </si>
  <si>
    <t>Tabla 1</t>
  </si>
  <si>
    <t>Tabla 2</t>
  </si>
  <si>
    <t>Tabla 3</t>
  </si>
  <si>
    <r>
      <t>Fuente:</t>
    </r>
    <r>
      <rPr>
        <sz val="12"/>
        <color theme="1"/>
        <rFont val="Arial"/>
        <family val="2"/>
      </rPr>
      <t xml:space="preserve"> U.S. Census Bureau, </t>
    </r>
    <r>
      <rPr>
        <i/>
        <sz val="12"/>
        <color theme="1"/>
        <rFont val="Arial"/>
        <family val="2"/>
      </rPr>
      <t>County Business Patterns, 2023</t>
    </r>
    <r>
      <rPr>
        <sz val="12"/>
        <color theme="1"/>
        <rFont val="Arial"/>
        <family val="2"/>
      </rPr>
      <t>, tabla CB2300CBP, código NAICS 7225, Puerto Rico.</t>
    </r>
  </si>
  <si>
    <r>
      <t>Nota:</t>
    </r>
    <r>
      <rPr>
        <sz val="12"/>
        <color theme="1"/>
        <rFont val="Arial"/>
        <family val="2"/>
      </rPr>
      <t xml:space="preserve"> Los datos corresponden a establecimientos patronos clasificados bajo el código NAICS 7225, Restaurantes y otros lugares de comida. Las categorías de tamaño se determinan según el número de empleados del establecimiento.</t>
    </r>
  </si>
  <si>
    <r>
      <t>Fuente:</t>
    </r>
    <r>
      <rPr>
        <sz val="12"/>
        <color theme="1"/>
        <rFont val="Arial"/>
        <family val="2"/>
      </rPr>
      <t xml:space="preserve"> Elaborado por la OPAL con datos de la Junta de Planificación, el Departamento de Desarrollo Económico y Comercio, el Departamento de Hacienda, el U.S. Census Bureau y el P. de la C. 1300.</t>
    </r>
  </si>
  <si>
    <t>De 5 a 9 empleados</t>
  </si>
  <si>
    <r>
      <t>Fuente:</t>
    </r>
    <r>
      <rPr>
        <i/>
        <sz val="12"/>
        <color theme="1"/>
        <rFont val="Myriad Pro Condensed"/>
      </rPr>
      <t xml:space="preserve"> Elaborado por la OPAL con datos del U.S. Census Bureau, 2022 Economic Census of Island Areas, tablas IA2200IND16 e IA2200BASIC01; Departamento de Desarrollo Económico y Comercio, Encuesta de Comercio al Detal, año fiscal 2025; y P. de la C. 1300.</t>
    </r>
  </si>
  <si>
    <t>Ventas del Sector NAICS 72: Alojamiento y Servicios de Alimentos (2022)</t>
  </si>
  <si>
    <t>Productos enviados por manufactureros de Puerto Rico a hoteles, restaurantes, servicios de comida y lugares de bebidas (2022)</t>
  </si>
  <si>
    <t>Estimado del Crédito Potencial</t>
  </si>
  <si>
    <t>Coeficiente estimado de compras agrícolas de producción local</t>
  </si>
  <si>
    <t>Estimado de compras de productos manufacturados en Puerto Rico</t>
  </si>
  <si>
    <t>Compras de insumos agrícolas de producción local por parte de NAICS 7220: Sector de Servicios de comida y lugares de bebidas (2017)</t>
  </si>
  <si>
    <t>Producción Total del NAICS 7220 (2017)</t>
  </si>
  <si>
    <t>Matriz Insumo-Producto</t>
  </si>
  <si>
    <t xml:space="preserve"> </t>
  </si>
  <si>
    <t>$152.6 × 10%</t>
  </si>
  <si>
    <t>Ventas del sector de restaurantes</t>
  </si>
  <si>
    <t>Antes</t>
  </si>
  <si>
    <t>Ventas del sector de restaurantes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</si>
</sst>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Red]\-&quot;$&quot;#,##0.00"/>
    <numFmt numFmtId="165" formatCode="0.0%"/>
    <numFmt numFmtId="166" formatCode="&quot;$&quot;#,##0.0;[Red]\-&quot;$&quot;#,##0.0"/>
  </numFmts>
  <fonts count="12">
    <font>
      <sz val="11"/>
      <color theme="1"/>
      <name val="Calibri"/>
      <family val="2"/>
      <scheme val="minor"/>
    </font>
    <font>
      <b/>
      <sz val="16"/>
      <name val="Calibri"/>
      <family val="2"/>
    </font>
    <font>
      <b/>
      <sz val="11"/>
      <name val="Calibri"/>
      <family val="2"/>
    </font>
    <font>
      <sz val="11"/>
      <color theme="1"/>
      <name val="Calibri"/>
      <family val="2"/>
      <scheme val="minor"/>
    </font>
    <font>
      <b/>
      <sz val="12"/>
      <color theme="1"/>
      <name val="Arial"/>
      <family val="2"/>
    </font>
    <font>
      <sz val="12"/>
      <color theme="1"/>
      <name val="Arial"/>
      <family val="2"/>
    </font>
    <font>
      <i/>
      <sz val="12"/>
      <color theme="1"/>
      <name val="Arial"/>
      <family val="2"/>
    </font>
    <font>
      <b/>
      <sz val="12"/>
      <color theme="1"/>
      <name val="Myriad Pro Condensed"/>
    </font>
    <font>
      <sz val="12"/>
      <color theme="1"/>
      <name val="Myriad Pro Condensed"/>
    </font>
    <font>
      <b/>
      <sz val="12"/>
      <color theme="0"/>
      <name val="Myriad Pro Condensed"/>
    </font>
    <font>
      <b/>
      <i/>
      <sz val="12"/>
      <color theme="1"/>
      <name val="Myriad Pro Condensed"/>
    </font>
    <font>
      <i/>
      <sz val="12"/>
      <color theme="1"/>
      <name val="Myriad Pro Condensed"/>
    </font>
  </fonts>
  <fills count="4">
    <fill>
      <patternFill patternType="none"/>
    </fill>
    <fill>
      <patternFill patternType="gray125"/>
    </fill>
    <fill>
      <patternFill patternType="solid">
        <fgColor theme="0"/>
        <bgColor indexed="64"/>
      </patternFill>
    </fill>
    <fill>
      <patternFill patternType="solid">
        <fgColor rgb="FF194A65"/>
        <bgColor indexed="64"/>
      </patternFill>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56">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4" fillId="2" borderId="0" xfId="0" applyFont="1" applyFill="1"/>
    <xf numFmtId="0" fontId="5" fillId="2" borderId="0" xfId="0" applyFont="1" applyFill="1"/>
    <xf numFmtId="0" fontId="4" fillId="2" borderId="0" xfId="0" applyFont="1" applyFill="1" applyAlignment="1">
      <alignment vertical="center" wrapText="1"/>
    </xf>
    <xf numFmtId="0" fontId="4" fillId="2" borderId="0" xfId="0" applyFont="1" applyFill="1" applyAlignment="1">
      <alignment vertical="center"/>
    </xf>
    <xf numFmtId="166" fontId="4" fillId="2" borderId="0" xfId="0" applyNumberFormat="1" applyFont="1" applyFill="1" applyAlignment="1">
      <alignment horizontal="right" vertical="center" wrapText="1"/>
    </xf>
    <xf numFmtId="165" fontId="4" fillId="2" borderId="0" xfId="1" applyNumberFormat="1" applyFont="1" applyFill="1" applyAlignment="1">
      <alignment horizontal="right" vertical="center" wrapText="1"/>
    </xf>
    <xf numFmtId="0" fontId="7" fillId="2" borderId="0" xfId="0" applyFont="1" applyFill="1" applyAlignment="1">
      <alignment vertical="center"/>
    </xf>
    <xf numFmtId="0" fontId="9" fillId="3" borderId="2" xfId="0" applyFont="1" applyFill="1" applyBorder="1" applyAlignment="1">
      <alignment horizontal="center" vertical="center"/>
    </xf>
    <xf numFmtId="0" fontId="9" fillId="3" borderId="2" xfId="0" applyFont="1" applyFill="1" applyBorder="1" applyAlignment="1">
      <alignment horizontal="center" vertical="center" wrapText="1"/>
    </xf>
    <xf numFmtId="0" fontId="8" fillId="2" borderId="2" xfId="0" applyFont="1" applyFill="1" applyBorder="1" applyAlignment="1">
      <alignment vertical="center"/>
    </xf>
    <xf numFmtId="3" fontId="8" fillId="2" borderId="2" xfId="0" applyNumberFormat="1" applyFont="1" applyFill="1" applyBorder="1" applyAlignment="1">
      <alignment horizontal="center" vertical="center" wrapText="1"/>
    </xf>
    <xf numFmtId="165" fontId="8" fillId="2" borderId="2" xfId="1" applyNumberFormat="1" applyFont="1" applyFill="1" applyBorder="1" applyAlignment="1">
      <alignment horizontal="center" vertical="center"/>
    </xf>
    <xf numFmtId="0" fontId="8"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vertical="center" wrapText="1"/>
    </xf>
    <xf numFmtId="3" fontId="7" fillId="2" borderId="2" xfId="0" applyNumberFormat="1" applyFont="1" applyFill="1" applyBorder="1" applyAlignment="1">
      <alignment horizontal="center" vertical="center" wrapText="1"/>
    </xf>
    <xf numFmtId="165" fontId="8" fillId="2" borderId="2" xfId="0" applyNumberFormat="1" applyFont="1" applyFill="1" applyBorder="1" applyAlignment="1">
      <alignment horizontal="center" vertical="center"/>
    </xf>
    <xf numFmtId="165" fontId="7" fillId="2" borderId="2" xfId="0" applyNumberFormat="1" applyFont="1" applyFill="1" applyBorder="1" applyAlignment="1">
      <alignment horizontal="center" vertical="center"/>
    </xf>
    <xf numFmtId="0" fontId="7" fillId="2" borderId="0" xfId="0" applyFont="1" applyFill="1"/>
    <xf numFmtId="0" fontId="8" fillId="2" borderId="0" xfId="0" applyFont="1" applyFill="1"/>
    <xf numFmtId="0" fontId="9" fillId="3" borderId="0" xfId="0" applyFont="1" applyFill="1" applyAlignment="1">
      <alignment horizontal="center"/>
    </xf>
    <xf numFmtId="166" fontId="8" fillId="2" borderId="0" xfId="0" applyNumberFormat="1" applyFont="1" applyFill="1"/>
    <xf numFmtId="164" fontId="8" fillId="2" borderId="0" xfId="0" applyNumberFormat="1" applyFont="1" applyFill="1"/>
    <xf numFmtId="10" fontId="8" fillId="2" borderId="0" xfId="0" applyNumberFormat="1" applyFont="1" applyFill="1"/>
    <xf numFmtId="166" fontId="7" fillId="2" borderId="0" xfId="0" applyNumberFormat="1" applyFont="1" applyFill="1"/>
    <xf numFmtId="0" fontId="8" fillId="0" borderId="0" xfId="0" applyFont="1"/>
    <xf numFmtId="10" fontId="8" fillId="2" borderId="0" xfId="0" applyNumberFormat="1" applyFont="1" applyFill="1" applyAlignment="1">
      <alignment wrapText="1"/>
    </xf>
    <xf numFmtId="0" fontId="8" fillId="2" borderId="0" xfId="0" applyFont="1" applyFill="1" applyAlignment="1">
      <alignment wrapText="1"/>
    </xf>
    <xf numFmtId="0" fontId="8" fillId="0" borderId="0" xfId="0" applyFont="1" applyAlignment="1">
      <alignment wrapText="1"/>
    </xf>
    <xf numFmtId="166" fontId="8" fillId="2" borderId="2" xfId="0" applyNumberFormat="1" applyFont="1" applyFill="1" applyBorder="1" applyAlignment="1">
      <alignment horizontal="center" vertical="center"/>
    </xf>
    <xf numFmtId="165" fontId="8"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xf>
    <xf numFmtId="0" fontId="8" fillId="2" borderId="2" xfId="0" applyFont="1" applyFill="1" applyBorder="1" applyAlignment="1">
      <alignment horizontal="left" vertical="center" wrapText="1" indent="1"/>
    </xf>
    <xf numFmtId="0" fontId="7" fillId="2" borderId="2" xfId="0" applyFont="1" applyFill="1" applyBorder="1" applyAlignment="1">
      <alignment horizontal="left" vertical="center" wrapText="1" indent="1"/>
    </xf>
    <xf numFmtId="8" fontId="0" fillId="0" borderId="0" xfId="0" applyNumberFormat="1"/>
    <xf numFmtId="166" fontId="8" fillId="2" borderId="2" xfId="0" applyNumberFormat="1" applyFont="1" applyFill="1" applyBorder="1" applyAlignment="1">
      <alignment horizontal="center" vertical="center" wrapText="1"/>
    </xf>
    <xf numFmtId="165" fontId="8" fillId="2" borderId="2" xfId="1"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10" fillId="2" borderId="0" xfId="0" applyFont="1" applyFill="1" applyAlignment="1">
      <alignment wrapText="1"/>
    </xf>
    <xf numFmtId="0" fontId="11" fillId="2" borderId="0" xfId="0" applyFont="1" applyFill="1" applyAlignment="1">
      <alignment wrapText="1"/>
    </xf>
    <xf numFmtId="0" fontId="4" fillId="2" borderId="0" xfId="0" applyFont="1" applyFill="1" applyAlignment="1">
      <alignment wrapText="1"/>
    </xf>
    <xf numFmtId="0" fontId="5" fillId="2" borderId="0" xfId="0" applyFont="1" applyFill="1" applyAlignment="1">
      <alignment wrapText="1"/>
    </xf>
    <xf numFmtId="0" fontId="4" fillId="2" borderId="0" xfId="0" applyFont="1" applyFill="1" applyAlignment="1">
      <alignment horizontal="left" wrapText="1"/>
    </xf>
    <xf numFmtId="0" fontId="5" fillId="2" borderId="0" xfId="0" applyFont="1" applyFill="1" applyAlignment="1">
      <alignment horizontal="left" wrapText="1"/>
    </xf>
    <xf numFmtId="0" fontId="0" fillId="0" borderId="0" xfId="0" applyAlignment="1">
      <alignment wrapTex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xf numFmtId="0" fontId="8" fillId="2" borderId="2" xfId="0" applyFont="1" applyFill="1" applyBorder="1" applyAlignment="1">
      <alignment horizontal="left" vertical="center" inden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data.census.gov"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3</xdr:row>
      <xdr:rowOff>0</xdr:rowOff>
    </xdr:from>
    <xdr:to>
      <xdr:col>13</xdr:col>
      <xdr:colOff>152400</xdr:colOff>
      <xdr:row>6</xdr:row>
      <xdr:rowOff>312420</xdr:rowOff>
    </xdr:to>
    <xdr:pic>
      <xdr:nvPicPr>
        <xdr:cNvPr id="2" name="Picture 1">
          <a:extLst>
            <a:ext uri="{FF2B5EF4-FFF2-40B4-BE49-F238E27FC236}">
              <a16:creationId xmlns:a16="http://schemas.microsoft.com/office/drawing/2014/main" id="{F3418FC7-6EBE-F8D0-0AEB-C2AC32E7C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72725" y="571500"/>
          <a:ext cx="2743200" cy="1750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360F-AA68-4F10-AC4A-C9E79B943C04}">
  <dimension ref="C2:H23"/>
  <sheetViews>
    <sheetView workbookViewId="0">
      <selection activeCell="D14" sqref="D8:D14"/>
    </sheetView>
    <sheetView workbookViewId="1"/>
  </sheetViews>
  <sheetFormatPr defaultRowHeight="14.25"/>
  <cols>
    <col min="3" max="3" width="24.73046875" customWidth="1"/>
    <col min="4" max="4" width="18.59765625" bestFit="1" customWidth="1"/>
    <col min="5" max="5" width="8.59765625" bestFit="1" customWidth="1"/>
  </cols>
  <sheetData>
    <row r="2" spans="3:8" ht="15.4">
      <c r="C2" s="6" t="s">
        <v>314</v>
      </c>
      <c r="D2" s="7"/>
      <c r="E2" s="7"/>
      <c r="F2" s="7"/>
    </row>
    <row r="3" spans="3:8">
      <c r="C3" s="47" t="s">
        <v>288</v>
      </c>
      <c r="D3" s="48"/>
      <c r="E3" s="48"/>
      <c r="F3" s="48"/>
    </row>
    <row r="4" spans="3:8">
      <c r="C4" s="48"/>
      <c r="D4" s="48"/>
      <c r="E4" s="48"/>
      <c r="F4" s="48"/>
    </row>
    <row r="5" spans="3:8" ht="15.4">
      <c r="C5" s="6"/>
      <c r="D5" s="7"/>
      <c r="E5" s="7"/>
      <c r="F5" s="7"/>
    </row>
    <row r="6" spans="3:8" ht="15.4">
      <c r="C6" s="6"/>
      <c r="D6" s="7"/>
      <c r="E6" s="7"/>
      <c r="F6" s="7"/>
    </row>
    <row r="7" spans="3:8" ht="36" customHeight="1">
      <c r="C7" s="13" t="s">
        <v>289</v>
      </c>
      <c r="D7" s="14" t="s">
        <v>280</v>
      </c>
      <c r="E7" s="13" t="s">
        <v>290</v>
      </c>
      <c r="F7" s="7"/>
      <c r="H7">
        <v>2295</v>
      </c>
    </row>
    <row r="8" spans="3:8" ht="19.899999999999999" customHeight="1">
      <c r="C8" s="15" t="s">
        <v>281</v>
      </c>
      <c r="D8" s="16">
        <v>1794</v>
      </c>
      <c r="E8" s="17">
        <f>+D8/$D$15</f>
        <v>0.35930302423392751</v>
      </c>
      <c r="F8" s="7"/>
      <c r="H8">
        <v>1155</v>
      </c>
    </row>
    <row r="9" spans="3:8" ht="19.899999999999999" customHeight="1">
      <c r="C9" s="18" t="s">
        <v>320</v>
      </c>
      <c r="D9" s="19">
        <v>985</v>
      </c>
      <c r="E9" s="17">
        <f t="shared" ref="E9:E14" si="0">+D9/$D$15</f>
        <v>0.19727618666132585</v>
      </c>
      <c r="F9" s="7"/>
      <c r="H9">
        <v>1141</v>
      </c>
    </row>
    <row r="10" spans="3:8" ht="19.899999999999999" customHeight="1">
      <c r="C10" s="18" t="s">
        <v>282</v>
      </c>
      <c r="D10" s="16">
        <v>1027</v>
      </c>
      <c r="E10" s="17">
        <f t="shared" si="0"/>
        <v>0.20568796314840776</v>
      </c>
      <c r="F10" s="7"/>
    </row>
    <row r="11" spans="3:8" ht="19.899999999999999" customHeight="1">
      <c r="C11" s="18" t="s">
        <v>283</v>
      </c>
      <c r="D11" s="19">
        <v>984</v>
      </c>
      <c r="E11" s="17">
        <f t="shared" si="0"/>
        <v>0.19707590626877627</v>
      </c>
      <c r="F11" s="7"/>
    </row>
    <row r="12" spans="3:8" ht="19.899999999999999" customHeight="1">
      <c r="C12" s="18" t="s">
        <v>284</v>
      </c>
      <c r="D12" s="19">
        <v>170</v>
      </c>
      <c r="E12" s="17">
        <f t="shared" si="0"/>
        <v>3.4047666733426796E-2</v>
      </c>
      <c r="F12" s="7"/>
    </row>
    <row r="13" spans="3:8" ht="19.899999999999999" customHeight="1">
      <c r="C13" s="18" t="s">
        <v>285</v>
      </c>
      <c r="D13" s="19">
        <v>27</v>
      </c>
      <c r="E13" s="17">
        <f t="shared" si="0"/>
        <v>5.4075705988383734E-3</v>
      </c>
      <c r="F13" s="7"/>
    </row>
    <row r="14" spans="3:8" ht="19.899999999999999" customHeight="1">
      <c r="C14" s="18" t="s">
        <v>286</v>
      </c>
      <c r="D14" s="19">
        <v>6</v>
      </c>
      <c r="E14" s="17">
        <f t="shared" si="0"/>
        <v>1.2016823552974164E-3</v>
      </c>
      <c r="F14" s="7"/>
    </row>
    <row r="15" spans="3:8" ht="30">
      <c r="C15" s="20" t="s">
        <v>287</v>
      </c>
      <c r="D15" s="21">
        <v>4993</v>
      </c>
      <c r="E15" s="23">
        <f>SUM(E8:E14)</f>
        <v>1</v>
      </c>
      <c r="F15" s="7"/>
    </row>
    <row r="16" spans="3:8" ht="15.4">
      <c r="C16" s="7"/>
      <c r="D16" s="7"/>
      <c r="E16" s="7"/>
      <c r="F16" s="7"/>
    </row>
    <row r="17" spans="3:6">
      <c r="C17" s="47" t="s">
        <v>317</v>
      </c>
      <c r="D17" s="48"/>
      <c r="E17" s="48"/>
      <c r="F17" s="48"/>
    </row>
    <row r="18" spans="3:6">
      <c r="C18" s="48"/>
      <c r="D18" s="48"/>
      <c r="E18" s="48"/>
      <c r="F18" s="48"/>
    </row>
    <row r="19" spans="3:6">
      <c r="C19" s="49" t="s">
        <v>318</v>
      </c>
      <c r="D19" s="50"/>
      <c r="E19" s="50"/>
      <c r="F19" s="51"/>
    </row>
    <row r="20" spans="3:6">
      <c r="C20" s="50"/>
      <c r="D20" s="50"/>
      <c r="E20" s="50"/>
      <c r="F20" s="51"/>
    </row>
    <row r="21" spans="3:6">
      <c r="C21" s="50"/>
      <c r="D21" s="50"/>
      <c r="E21" s="50"/>
      <c r="F21" s="51"/>
    </row>
    <row r="22" spans="3:6">
      <c r="C22" s="50"/>
      <c r="D22" s="50"/>
      <c r="E22" s="50"/>
      <c r="F22" s="51"/>
    </row>
    <row r="23" spans="3:6">
      <c r="C23" s="51"/>
      <c r="D23" s="51"/>
      <c r="E23" s="51"/>
      <c r="F23" s="51"/>
    </row>
  </sheetData>
  <mergeCells count="3">
    <mergeCell ref="C17:F18"/>
    <mergeCell ref="C3:F4"/>
    <mergeCell ref="C19:F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0502A-E638-495D-AFA8-60EE1F6E4125}">
  <dimension ref="D1:H15"/>
  <sheetViews>
    <sheetView workbookViewId="0">
      <selection activeCell="H6" sqref="H6"/>
    </sheetView>
    <sheetView tabSelected="1" workbookViewId="1">
      <selection activeCell="E9" sqref="E9"/>
    </sheetView>
  </sheetViews>
  <sheetFormatPr defaultRowHeight="15"/>
  <cols>
    <col min="1" max="3" width="9.06640625" style="31"/>
    <col min="4" max="4" width="56.796875" style="31" customWidth="1"/>
    <col min="5" max="5" width="9.53125" style="31" customWidth="1"/>
    <col min="6" max="6" width="2.33203125" style="31" customWidth="1"/>
    <col min="7" max="7" width="31.06640625" style="31" customWidth="1"/>
    <col min="8" max="16384" width="9.06640625" style="31"/>
  </cols>
  <sheetData>
    <row r="1" spans="4:8">
      <c r="D1" s="24" t="s">
        <v>315</v>
      </c>
      <c r="E1" s="25"/>
      <c r="F1" s="25"/>
      <c r="G1" s="25"/>
    </row>
    <row r="2" spans="4:8">
      <c r="D2" s="12" t="s">
        <v>300</v>
      </c>
      <c r="E2" s="25"/>
      <c r="F2" s="25"/>
      <c r="G2" s="25"/>
    </row>
    <row r="3" spans="4:8">
      <c r="D3" s="24" t="s">
        <v>301</v>
      </c>
      <c r="E3" s="25"/>
      <c r="F3" s="25"/>
      <c r="G3" s="25"/>
    </row>
    <row r="4" spans="4:8" ht="24" customHeight="1">
      <c r="D4" s="13" t="s">
        <v>291</v>
      </c>
      <c r="E4" s="13" t="s">
        <v>292</v>
      </c>
      <c r="F4" s="26"/>
      <c r="G4" s="26" t="s">
        <v>293</v>
      </c>
    </row>
    <row r="5" spans="4:8" ht="51.75" customHeight="1">
      <c r="D5" s="18" t="s">
        <v>327</v>
      </c>
      <c r="E5" s="35">
        <v>232.3</v>
      </c>
      <c r="F5" s="27"/>
      <c r="G5" s="25" t="s">
        <v>329</v>
      </c>
    </row>
    <row r="6" spans="4:8" ht="37.5" customHeight="1">
      <c r="D6" s="18" t="s">
        <v>328</v>
      </c>
      <c r="E6" s="35">
        <v>4519.8999999999996</v>
      </c>
      <c r="F6" s="27"/>
      <c r="G6" s="25" t="s">
        <v>329</v>
      </c>
      <c r="H6" s="31">
        <f>E5/E6</f>
        <v>5.1394942365981557E-2</v>
      </c>
    </row>
    <row r="7" spans="4:8" s="34" customFormat="1" ht="30">
      <c r="D7" s="38" t="s">
        <v>325</v>
      </c>
      <c r="E7" s="36">
        <f>E5/E6</f>
        <v>5.1394942365981557E-2</v>
      </c>
      <c r="F7" s="32"/>
      <c r="G7" s="33"/>
    </row>
    <row r="8" spans="4:8" ht="20" customHeight="1">
      <c r="D8" s="18" t="s">
        <v>334</v>
      </c>
      <c r="E8" s="35">
        <f>4178173011/10^6</f>
        <v>4178.1730109999999</v>
      </c>
      <c r="F8" s="27"/>
      <c r="G8" s="25" t="s">
        <v>297</v>
      </c>
    </row>
    <row r="9" spans="4:8" ht="35.25" customHeight="1">
      <c r="D9" s="18" t="s">
        <v>307</v>
      </c>
      <c r="E9" s="35">
        <f>E8*E7</f>
        <v>214.73696109544463</v>
      </c>
      <c r="F9" s="28"/>
      <c r="G9" s="25"/>
    </row>
    <row r="10" spans="4:8" ht="20" customHeight="1">
      <c r="D10" s="15" t="s">
        <v>298</v>
      </c>
      <c r="E10" s="22">
        <v>0.1</v>
      </c>
      <c r="F10" s="29"/>
      <c r="G10" s="25" t="s">
        <v>299</v>
      </c>
    </row>
    <row r="11" spans="4:8" ht="20" customHeight="1">
      <c r="D11" s="39" t="s">
        <v>324</v>
      </c>
      <c r="E11" s="37">
        <f>+E9*E10</f>
        <v>21.473696109544463</v>
      </c>
      <c r="F11" s="30"/>
      <c r="G11" s="24"/>
    </row>
    <row r="12" spans="4:8">
      <c r="D12" s="25"/>
      <c r="E12" s="25"/>
      <c r="F12" s="25"/>
      <c r="G12" s="25"/>
    </row>
    <row r="13" spans="4:8">
      <c r="D13" s="45" t="s">
        <v>321</v>
      </c>
      <c r="E13" s="46"/>
      <c r="F13" s="46"/>
      <c r="G13" s="46"/>
    </row>
    <row r="14" spans="4:8">
      <c r="D14" s="46"/>
      <c r="E14" s="46"/>
      <c r="F14" s="46"/>
      <c r="G14" s="46"/>
    </row>
    <row r="15" spans="4:8">
      <c r="D15" s="46"/>
      <c r="E15" s="46"/>
      <c r="F15" s="46"/>
      <c r="G15" s="46"/>
    </row>
  </sheetData>
  <mergeCells count="1">
    <mergeCell ref="D13:G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ABEFB-D6E4-40CB-89EE-116E205F0E9A}">
  <dimension ref="D1:H15"/>
  <sheetViews>
    <sheetView workbookViewId="0">
      <selection activeCell="D4" sqref="D4:E11"/>
    </sheetView>
    <sheetView workbookViewId="1"/>
  </sheetViews>
  <sheetFormatPr defaultRowHeight="15"/>
  <cols>
    <col min="1" max="3" width="9.06640625" style="31"/>
    <col min="4" max="4" width="56.796875" style="31" customWidth="1"/>
    <col min="5" max="5" width="9.53125" style="31" customWidth="1"/>
    <col min="6" max="6" width="2.33203125" style="31" customWidth="1"/>
    <col min="7" max="7" width="31.06640625" style="31" customWidth="1"/>
    <col min="8" max="16384" width="9.06640625" style="31"/>
  </cols>
  <sheetData>
    <row r="1" spans="4:8">
      <c r="D1" s="24" t="s">
        <v>315</v>
      </c>
      <c r="E1" s="25"/>
      <c r="F1" s="25"/>
      <c r="G1" s="25"/>
    </row>
    <row r="2" spans="4:8">
      <c r="D2" s="12" t="s">
        <v>300</v>
      </c>
      <c r="E2" s="25"/>
      <c r="F2" s="25"/>
      <c r="G2" s="25"/>
    </row>
    <row r="3" spans="4:8">
      <c r="D3" s="24" t="s">
        <v>301</v>
      </c>
      <c r="E3" s="25"/>
      <c r="F3" s="25"/>
      <c r="G3" s="25"/>
    </row>
    <row r="4" spans="4:8" ht="24" customHeight="1">
      <c r="D4" s="13" t="s">
        <v>291</v>
      </c>
      <c r="E4" s="13" t="s">
        <v>292</v>
      </c>
      <c r="F4" s="26"/>
      <c r="G4" s="26" t="s">
        <v>293</v>
      </c>
    </row>
    <row r="5" spans="4:8" ht="51.75" customHeight="1">
      <c r="D5" s="18" t="s">
        <v>323</v>
      </c>
      <c r="E5" s="35">
        <v>211.2</v>
      </c>
      <c r="F5" s="27"/>
      <c r="G5" s="25" t="s">
        <v>294</v>
      </c>
    </row>
    <row r="6" spans="4:8" ht="37.5" customHeight="1">
      <c r="D6" s="18" t="s">
        <v>322</v>
      </c>
      <c r="E6" s="35">
        <v>5783.5</v>
      </c>
      <c r="F6" s="27"/>
      <c r="G6" s="25" t="s">
        <v>294</v>
      </c>
    </row>
    <row r="7" spans="4:8" s="34" customFormat="1" ht="30">
      <c r="D7" s="38" t="s">
        <v>295</v>
      </c>
      <c r="E7" s="36">
        <f>E5/E6</f>
        <v>3.6517679605775046E-2</v>
      </c>
      <c r="F7" s="32"/>
      <c r="G7" s="33" t="s">
        <v>296</v>
      </c>
    </row>
    <row r="8" spans="4:8" ht="20" customHeight="1">
      <c r="D8" s="18" t="s">
        <v>334</v>
      </c>
      <c r="E8" s="35">
        <f>4178173011/10^6</f>
        <v>4178.1730109999999</v>
      </c>
      <c r="F8" s="27"/>
      <c r="G8" s="25" t="s">
        <v>297</v>
      </c>
    </row>
    <row r="9" spans="4:8" ht="35.25" customHeight="1">
      <c r="D9" s="38" t="s">
        <v>326</v>
      </c>
      <c r="E9" s="35">
        <f>+E8*E7</f>
        <v>152.57718335319441</v>
      </c>
      <c r="F9" s="28"/>
      <c r="G9" s="25" t="s">
        <v>302</v>
      </c>
      <c r="H9" s="31">
        <f>4062.4*0.0365</f>
        <v>148.27760000000001</v>
      </c>
    </row>
    <row r="10" spans="4:8" ht="20" customHeight="1">
      <c r="D10" s="55" t="s">
        <v>298</v>
      </c>
      <c r="E10" s="22">
        <v>0.1</v>
      </c>
      <c r="F10" s="29"/>
      <c r="G10" s="25" t="s">
        <v>299</v>
      </c>
    </row>
    <row r="11" spans="4:8" ht="20" customHeight="1">
      <c r="D11" s="39" t="s">
        <v>324</v>
      </c>
      <c r="E11" s="37">
        <f>+E9*E10</f>
        <v>15.257718335319442</v>
      </c>
      <c r="F11" s="30"/>
      <c r="G11" s="24" t="s">
        <v>331</v>
      </c>
    </row>
    <row r="12" spans="4:8">
      <c r="D12" s="25"/>
      <c r="E12" s="25"/>
      <c r="F12" s="25"/>
      <c r="G12" s="25"/>
    </row>
    <row r="13" spans="4:8">
      <c r="D13" s="45" t="s">
        <v>321</v>
      </c>
      <c r="E13" s="46"/>
      <c r="F13" s="46"/>
      <c r="G13" s="46"/>
    </row>
    <row r="14" spans="4:8">
      <c r="D14" s="46"/>
      <c r="E14" s="46"/>
      <c r="F14" s="46"/>
      <c r="G14" s="46"/>
    </row>
    <row r="15" spans="4:8">
      <c r="D15" s="46"/>
      <c r="E15" s="46"/>
      <c r="F15" s="46"/>
      <c r="G15" s="46"/>
    </row>
  </sheetData>
  <mergeCells count="1">
    <mergeCell ref="D13: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C6B47-7DA8-417E-8BAC-B9856DD4377B}">
  <dimension ref="C1:N20"/>
  <sheetViews>
    <sheetView tabSelected="1" workbookViewId="0">
      <selection activeCell="G6" sqref="G6:K17"/>
    </sheetView>
    <sheetView workbookViewId="1">
      <selection activeCell="N5" sqref="N5"/>
    </sheetView>
  </sheetViews>
  <sheetFormatPr defaultRowHeight="14.25"/>
  <cols>
    <col min="3" max="3" width="32.265625" customWidth="1"/>
    <col min="4" max="4" width="10.265625" customWidth="1"/>
    <col min="5" max="5" width="10.53125" customWidth="1"/>
    <col min="6" max="6" width="11.796875" customWidth="1"/>
  </cols>
  <sheetData>
    <row r="1" spans="3:14" ht="15.4">
      <c r="C1" s="9" t="s">
        <v>316</v>
      </c>
      <c r="D1" s="7"/>
      <c r="E1" s="7"/>
      <c r="F1" s="7"/>
    </row>
    <row r="2" spans="3:14" ht="15.4">
      <c r="C2" s="9" t="s">
        <v>312</v>
      </c>
      <c r="D2" s="7"/>
      <c r="E2" s="7"/>
      <c r="F2" s="7"/>
    </row>
    <row r="3" spans="3:14" ht="15.4">
      <c r="C3" s="6" t="s">
        <v>313</v>
      </c>
      <c r="D3" s="7"/>
      <c r="E3" s="7"/>
      <c r="F3" s="7"/>
    </row>
    <row r="4" spans="3:14" ht="15.4">
      <c r="C4" s="6"/>
      <c r="D4" s="7"/>
      <c r="E4" s="7"/>
      <c r="F4" s="7"/>
      <c r="N4" t="s">
        <v>333</v>
      </c>
    </row>
    <row r="5" spans="3:14" ht="45">
      <c r="C5" s="14" t="s">
        <v>291</v>
      </c>
      <c r="D5" s="14" t="s">
        <v>303</v>
      </c>
      <c r="E5" s="14" t="s">
        <v>304</v>
      </c>
      <c r="F5" s="14" t="s">
        <v>305</v>
      </c>
    </row>
    <row r="6" spans="3:14" ht="36.4" customHeight="1">
      <c r="C6" s="18" t="s">
        <v>332</v>
      </c>
      <c r="D6" s="41">
        <f>4178173011/10^6</f>
        <v>4178.1730109999999</v>
      </c>
      <c r="E6" s="42" t="s">
        <v>306</v>
      </c>
      <c r="F6" s="19" t="s">
        <v>306</v>
      </c>
    </row>
    <row r="7" spans="3:14" ht="36.4" customHeight="1">
      <c r="C7" s="38" t="s">
        <v>307</v>
      </c>
      <c r="D7" s="41">
        <f>D6*0.051</f>
        <v>213.08682356099999</v>
      </c>
      <c r="E7" s="42">
        <v>0.1</v>
      </c>
      <c r="F7" s="41">
        <f>D7*E7</f>
        <v>21.3086823561</v>
      </c>
      <c r="H7" s="40"/>
    </row>
    <row r="8" spans="3:14" ht="45">
      <c r="C8" s="38" t="s">
        <v>308</v>
      </c>
      <c r="D8" s="41">
        <f>D6*0.037</f>
        <v>154.59240140699998</v>
      </c>
      <c r="E8" s="42">
        <v>0.1</v>
      </c>
      <c r="F8" s="41">
        <f>D8*E8</f>
        <v>15.459240140699999</v>
      </c>
      <c r="H8" s="40"/>
    </row>
    <row r="9" spans="3:14" ht="37.9" customHeight="1">
      <c r="C9" s="39" t="s">
        <v>309</v>
      </c>
      <c r="D9" s="43">
        <f>SUM(D7:D8)</f>
        <v>367.67922496799997</v>
      </c>
      <c r="E9" s="42" t="s">
        <v>306</v>
      </c>
      <c r="F9" s="43">
        <f>SUM(F7:F8)</f>
        <v>36.767922496799997</v>
      </c>
      <c r="G9" s="40"/>
      <c r="H9" s="40"/>
    </row>
    <row r="10" spans="3:14" ht="36.4" customHeight="1">
      <c r="C10" s="18" t="s">
        <v>310</v>
      </c>
      <c r="D10" s="41">
        <f>D6</f>
        <v>4178.1730109999999</v>
      </c>
      <c r="E10" s="42">
        <v>3.9E-2</v>
      </c>
      <c r="F10" s="41">
        <f>D10*E10</f>
        <v>162.94874742900001</v>
      </c>
      <c r="H10" s="40"/>
    </row>
    <row r="11" spans="3:14" ht="45">
      <c r="C11" s="39" t="s">
        <v>311</v>
      </c>
      <c r="D11" s="43">
        <f>F10</f>
        <v>162.94874742900001</v>
      </c>
      <c r="E11" s="44">
        <v>0.15</v>
      </c>
      <c r="F11" s="43">
        <f>+E11*D11</f>
        <v>24.442312114349999</v>
      </c>
      <c r="G11" s="40"/>
      <c r="H11" s="40"/>
    </row>
    <row r="12" spans="3:14" ht="15">
      <c r="C12" s="8"/>
      <c r="D12" s="10"/>
      <c r="E12" s="11"/>
      <c r="F12" s="10"/>
    </row>
    <row r="13" spans="3:14">
      <c r="C13" s="47" t="s">
        <v>319</v>
      </c>
      <c r="D13" s="48"/>
      <c r="E13" s="48"/>
      <c r="F13" s="48"/>
    </row>
    <row r="14" spans="3:14">
      <c r="C14" s="48"/>
      <c r="D14" s="48"/>
      <c r="E14" s="48"/>
      <c r="F14" s="48"/>
    </row>
    <row r="15" spans="3:14">
      <c r="C15" s="48"/>
      <c r="D15" s="48"/>
      <c r="E15" s="48"/>
      <c r="F15" s="48"/>
    </row>
    <row r="16" spans="3:14" ht="15.4">
      <c r="C16" s="6"/>
      <c r="D16" s="7"/>
      <c r="E16" s="7"/>
      <c r="F16" s="7"/>
    </row>
    <row r="17" spans="3:6">
      <c r="C17" s="47" t="s">
        <v>330</v>
      </c>
      <c r="D17" s="48"/>
      <c r="E17" s="48"/>
      <c r="F17" s="48"/>
    </row>
    <row r="18" spans="3:6">
      <c r="C18" s="48"/>
      <c r="D18" s="48"/>
      <c r="E18" s="48"/>
      <c r="F18" s="48"/>
    </row>
    <row r="19" spans="3:6">
      <c r="C19" s="48"/>
      <c r="D19" s="48"/>
      <c r="E19" s="48"/>
      <c r="F19" s="48"/>
    </row>
    <row r="20" spans="3:6">
      <c r="C20" s="48"/>
      <c r="D20" s="48"/>
      <c r="E20" s="48"/>
      <c r="F20" s="48"/>
    </row>
  </sheetData>
  <mergeCells count="2">
    <mergeCell ref="C13:F15"/>
    <mergeCell ref="C17:F20"/>
  </mergeCells>
  <pageMargins left="0.7" right="0.7" top="0.75" bottom="0.75" header="0.3" footer="0.3"/>
  <ignoredErrors>
    <ignoredError sqref="F9"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2"/>
  <sheetViews>
    <sheetView workbookViewId="0">
      <selection sqref="A1:B1"/>
    </sheetView>
    <sheetView workbookViewId="1">
      <selection sqref="A1:B1"/>
    </sheetView>
  </sheetViews>
  <sheetFormatPr defaultRowHeight="14.25"/>
  <cols>
    <col min="1" max="1" width="25" style="1" customWidth="1"/>
    <col min="2" max="2" width="80" style="1" customWidth="1"/>
    <col min="3" max="3" width="20" customWidth="1"/>
  </cols>
  <sheetData>
    <row r="1" spans="1:3" ht="40.049999999999997" customHeight="1">
      <c r="A1" s="53" t="s">
        <v>0</v>
      </c>
      <c r="B1" s="53"/>
      <c r="C1" s="2"/>
    </row>
    <row r="2" spans="1:3">
      <c r="A2" s="52"/>
      <c r="B2" s="52"/>
      <c r="C2" s="52"/>
    </row>
    <row r="3" spans="1:3">
      <c r="A3" s="54" t="s">
        <v>1</v>
      </c>
      <c r="B3" s="54"/>
      <c r="C3" s="54"/>
    </row>
    <row r="4" spans="1:3">
      <c r="A4" s="52"/>
      <c r="B4" s="52"/>
      <c r="C4" s="52"/>
    </row>
    <row r="5" spans="1:3" ht="10.7" customHeight="1">
      <c r="A5" s="3" t="s">
        <v>2</v>
      </c>
      <c r="B5" s="52" t="s">
        <v>3</v>
      </c>
      <c r="C5" s="52"/>
    </row>
    <row r="6" spans="1:3" ht="10.7" customHeight="1">
      <c r="A6" s="1" t="s">
        <v>4</v>
      </c>
      <c r="B6" s="52" t="s">
        <v>5</v>
      </c>
      <c r="C6" s="52"/>
    </row>
    <row r="7" spans="1:3" ht="10.7" customHeight="1">
      <c r="A7" s="1" t="s">
        <v>6</v>
      </c>
      <c r="B7" s="52" t="s">
        <v>7</v>
      </c>
      <c r="C7" s="52"/>
    </row>
    <row r="8" spans="1:3" ht="10.7" customHeight="1">
      <c r="A8" s="1" t="s">
        <v>8</v>
      </c>
      <c r="B8" s="52" t="s">
        <v>9</v>
      </c>
      <c r="C8" s="52"/>
    </row>
    <row r="9" spans="1:3" ht="10.7" customHeight="1">
      <c r="A9" s="1" t="s">
        <v>10</v>
      </c>
      <c r="B9" s="52" t="s">
        <v>11</v>
      </c>
      <c r="C9" s="52"/>
    </row>
    <row r="10" spans="1:3" ht="10.7" customHeight="1">
      <c r="A10" s="1" t="s">
        <v>12</v>
      </c>
      <c r="B10" s="52" t="s">
        <v>13</v>
      </c>
      <c r="C10" s="52"/>
    </row>
    <row r="11" spans="1:3" ht="10.7" customHeight="1">
      <c r="A11" s="1" t="s">
        <v>14</v>
      </c>
      <c r="B11" s="52" t="s">
        <v>15</v>
      </c>
      <c r="C11" s="52"/>
    </row>
    <row r="12" spans="1:3" ht="42.7" customHeight="1">
      <c r="A12" s="1" t="s">
        <v>16</v>
      </c>
      <c r="B12" s="52" t="s">
        <v>17</v>
      </c>
      <c r="C12" s="52"/>
    </row>
    <row r="13" spans="1:3" ht="10.7" customHeight="1">
      <c r="A13" s="1" t="s">
        <v>18</v>
      </c>
      <c r="B13" s="52" t="s">
        <v>19</v>
      </c>
      <c r="C13" s="52"/>
    </row>
    <row r="14" spans="1:3" ht="10.7" customHeight="1">
      <c r="A14" s="1" t="s">
        <v>20</v>
      </c>
      <c r="B14" s="52" t="s">
        <v>21</v>
      </c>
      <c r="C14" s="52"/>
    </row>
    <row r="15" spans="1:3">
      <c r="A15" s="52"/>
      <c r="B15" s="52"/>
      <c r="C15" s="52"/>
    </row>
    <row r="16" spans="1:3" ht="10.7" customHeight="1">
      <c r="A16" s="3" t="s">
        <v>22</v>
      </c>
      <c r="B16" s="52" t="s">
        <v>3</v>
      </c>
      <c r="C16" s="52"/>
    </row>
    <row r="17" spans="1:3" ht="10.7" customHeight="1">
      <c r="A17" s="1" t="s">
        <v>23</v>
      </c>
      <c r="B17" s="52" t="s">
        <v>24</v>
      </c>
      <c r="C17" s="52"/>
    </row>
    <row r="18" spans="1:3" ht="10.7" customHeight="1">
      <c r="A18" s="1" t="s">
        <v>25</v>
      </c>
      <c r="B18" s="52" t="s">
        <v>26</v>
      </c>
      <c r="C18" s="52"/>
    </row>
    <row r="19" spans="1:3">
      <c r="A19" s="52"/>
      <c r="B19" s="52"/>
      <c r="C19" s="52"/>
    </row>
    <row r="20" spans="1:3" ht="10.7" customHeight="1">
      <c r="A20" s="3" t="s">
        <v>27</v>
      </c>
      <c r="B20" s="52" t="s">
        <v>28</v>
      </c>
      <c r="C20" s="52"/>
    </row>
    <row r="21" spans="1:3" ht="10.7" customHeight="1">
      <c r="A21" s="1" t="s">
        <v>3</v>
      </c>
      <c r="B21" s="52" t="s">
        <v>29</v>
      </c>
      <c r="C21" s="52"/>
    </row>
    <row r="22" spans="1:3" ht="10.7" customHeight="1">
      <c r="A22" s="1" t="s">
        <v>3</v>
      </c>
      <c r="B22" s="52" t="s">
        <v>30</v>
      </c>
      <c r="C22" s="52"/>
    </row>
    <row r="23" spans="1:3" ht="10.7" customHeight="1">
      <c r="A23" s="1" t="s">
        <v>3</v>
      </c>
      <c r="B23" s="52" t="s">
        <v>31</v>
      </c>
      <c r="C23" s="52"/>
    </row>
    <row r="24" spans="1:3" ht="10.7" customHeight="1">
      <c r="A24" s="1" t="s">
        <v>3</v>
      </c>
      <c r="B24" s="52" t="s">
        <v>32</v>
      </c>
      <c r="C24" s="52"/>
    </row>
    <row r="25" spans="1:3" ht="10.7" customHeight="1">
      <c r="A25" s="1" t="s">
        <v>3</v>
      </c>
      <c r="B25" s="52" t="s">
        <v>33</v>
      </c>
      <c r="C25" s="52"/>
    </row>
    <row r="26" spans="1:3">
      <c r="A26" s="52"/>
      <c r="B26" s="52"/>
      <c r="C26" s="52"/>
    </row>
    <row r="27" spans="1:3" ht="10.7" customHeight="1">
      <c r="A27" s="3" t="s">
        <v>34</v>
      </c>
      <c r="B27" s="52" t="s">
        <v>15</v>
      </c>
      <c r="C27" s="52"/>
    </row>
    <row r="28" spans="1:3">
      <c r="A28" s="52"/>
      <c r="B28" s="52"/>
      <c r="C28" s="52"/>
    </row>
    <row r="29" spans="1:3" ht="10.7" customHeight="1">
      <c r="A29" s="3" t="s">
        <v>35</v>
      </c>
      <c r="B29" s="52" t="s">
        <v>15</v>
      </c>
      <c r="C29" s="52"/>
    </row>
    <row r="30" spans="1:3">
      <c r="A30" s="52"/>
      <c r="B30" s="52"/>
      <c r="C30" s="52"/>
    </row>
    <row r="31" spans="1:3" ht="10.7" customHeight="1">
      <c r="A31" s="3" t="s">
        <v>36</v>
      </c>
      <c r="B31" s="52" t="s">
        <v>3</v>
      </c>
      <c r="C31" s="52"/>
    </row>
    <row r="32" spans="1:3" ht="10.7" customHeight="1">
      <c r="A32" s="1" t="s">
        <v>37</v>
      </c>
      <c r="B32" s="52" t="s">
        <v>38</v>
      </c>
      <c r="C32" s="52"/>
    </row>
    <row r="33" spans="1:3" ht="10.7" customHeight="1">
      <c r="A33" s="1" t="s">
        <v>39</v>
      </c>
      <c r="B33" s="52" t="s">
        <v>15</v>
      </c>
      <c r="C33" s="52"/>
    </row>
    <row r="34" spans="1:3" ht="10.7" customHeight="1">
      <c r="A34" s="1" t="s">
        <v>40</v>
      </c>
      <c r="B34" s="52" t="s">
        <v>15</v>
      </c>
      <c r="C34" s="52"/>
    </row>
    <row r="35" spans="1:3" ht="10.7" customHeight="1">
      <c r="A35" s="1" t="s">
        <v>41</v>
      </c>
      <c r="B35" s="52" t="s">
        <v>15</v>
      </c>
      <c r="C35" s="52"/>
    </row>
    <row r="36" spans="1:3">
      <c r="A36" s="52"/>
      <c r="B36" s="52"/>
      <c r="C36" s="52"/>
    </row>
    <row r="37" spans="1:3" ht="21.4" customHeight="1">
      <c r="A37" s="3" t="s">
        <v>42</v>
      </c>
      <c r="B37" s="52" t="s">
        <v>43</v>
      </c>
      <c r="C37" s="52"/>
    </row>
    <row r="38" spans="1:3">
      <c r="A38" s="52"/>
      <c r="B38" s="52"/>
      <c r="C38" s="52"/>
    </row>
    <row r="39" spans="1:3" ht="10.7" customHeight="1">
      <c r="A39" s="3" t="s">
        <v>44</v>
      </c>
      <c r="B39" s="52" t="s">
        <v>3</v>
      </c>
      <c r="C39" s="52"/>
    </row>
    <row r="40" spans="1:3" ht="10.7" customHeight="1">
      <c r="A40" s="1" t="s">
        <v>45</v>
      </c>
      <c r="B40" s="52" t="s">
        <v>3</v>
      </c>
      <c r="C40" s="52"/>
    </row>
    <row r="41" spans="1:3" ht="32" customHeight="1">
      <c r="A41" s="1" t="s">
        <v>46</v>
      </c>
      <c r="B41" s="52" t="s">
        <v>0</v>
      </c>
      <c r="C41" s="52"/>
    </row>
    <row r="42" spans="1:3" ht="10.7" customHeight="1">
      <c r="A42" s="1" t="s">
        <v>47</v>
      </c>
      <c r="B42" s="52" t="s">
        <v>48</v>
      </c>
      <c r="C42" s="52"/>
    </row>
    <row r="43" spans="1:3" ht="10.7" customHeight="1">
      <c r="A43" s="1" t="s">
        <v>49</v>
      </c>
      <c r="B43" s="52" t="s">
        <v>7</v>
      </c>
      <c r="C43" s="52"/>
    </row>
    <row r="44" spans="1:3" ht="10.7" customHeight="1">
      <c r="A44" s="1" t="s">
        <v>50</v>
      </c>
      <c r="B44" s="52" t="s">
        <v>9</v>
      </c>
      <c r="C44" s="52"/>
    </row>
    <row r="45" spans="1:3" ht="10.7" customHeight="1">
      <c r="A45" s="1" t="s">
        <v>51</v>
      </c>
      <c r="B45" s="52" t="s">
        <v>13</v>
      </c>
      <c r="C45" s="52"/>
    </row>
    <row r="46" spans="1:3" ht="21.4" customHeight="1">
      <c r="A46" s="1" t="s">
        <v>52</v>
      </c>
      <c r="B46" s="52" t="s">
        <v>53</v>
      </c>
      <c r="C46" s="52"/>
    </row>
    <row r="47" spans="1:3" ht="10.7" customHeight="1">
      <c r="A47" s="1" t="s">
        <v>54</v>
      </c>
      <c r="B47" s="52" t="s">
        <v>55</v>
      </c>
      <c r="C47" s="52"/>
    </row>
    <row r="48" spans="1:3" ht="32" customHeight="1">
      <c r="A48" s="1" t="s">
        <v>56</v>
      </c>
      <c r="B48" s="52" t="s">
        <v>57</v>
      </c>
      <c r="C48" s="52"/>
    </row>
    <row r="49" spans="1:3" ht="42.7" customHeight="1">
      <c r="A49" s="1" t="s">
        <v>58</v>
      </c>
      <c r="B49" s="52" t="s">
        <v>59</v>
      </c>
      <c r="C49" s="52"/>
    </row>
    <row r="50" spans="1:3" ht="10.7" customHeight="1">
      <c r="A50" s="1" t="s">
        <v>60</v>
      </c>
      <c r="B50" s="52" t="s">
        <v>3</v>
      </c>
      <c r="C50" s="52"/>
    </row>
    <row r="51" spans="1:3" ht="85.45" customHeight="1">
      <c r="A51" s="1" t="s">
        <v>61</v>
      </c>
      <c r="B51" s="52" t="s">
        <v>62</v>
      </c>
      <c r="C51" s="52"/>
    </row>
    <row r="52" spans="1:3" ht="53.45" customHeight="1">
      <c r="A52" s="1" t="s">
        <v>63</v>
      </c>
      <c r="B52" s="52" t="s">
        <v>64</v>
      </c>
      <c r="C52" s="52"/>
    </row>
    <row r="53" spans="1:3" ht="85.45" customHeight="1">
      <c r="A53" s="1" t="s">
        <v>65</v>
      </c>
      <c r="B53" s="52" t="s">
        <v>66</v>
      </c>
      <c r="C53" s="52"/>
    </row>
    <row r="54" spans="1:3" ht="74.650000000000006" customHeight="1">
      <c r="A54" s="1" t="s">
        <v>67</v>
      </c>
      <c r="B54" s="52" t="s">
        <v>68</v>
      </c>
      <c r="C54" s="52"/>
    </row>
    <row r="55" spans="1:3" ht="42.7" customHeight="1">
      <c r="A55" s="1" t="s">
        <v>69</v>
      </c>
      <c r="B55" s="52" t="s">
        <v>70</v>
      </c>
      <c r="C55" s="52"/>
    </row>
    <row r="56" spans="1:3" ht="42.7" customHeight="1">
      <c r="A56" s="1" t="s">
        <v>71</v>
      </c>
      <c r="B56" s="52" t="s">
        <v>72</v>
      </c>
      <c r="C56" s="52"/>
    </row>
    <row r="57" spans="1:3" ht="85.45" customHeight="1">
      <c r="A57" s="1" t="s">
        <v>73</v>
      </c>
      <c r="B57" s="52" t="s">
        <v>74</v>
      </c>
      <c r="C57" s="52"/>
    </row>
    <row r="58" spans="1:3" ht="10.7" customHeight="1">
      <c r="A58" s="1" t="s">
        <v>75</v>
      </c>
      <c r="B58" s="52" t="s">
        <v>76</v>
      </c>
      <c r="C58" s="52"/>
    </row>
    <row r="59" spans="1:3" ht="21.4" customHeight="1">
      <c r="A59" s="1" t="s">
        <v>77</v>
      </c>
      <c r="B59" s="52" t="s">
        <v>78</v>
      </c>
      <c r="C59" s="52"/>
    </row>
    <row r="60" spans="1:3" ht="10.7" customHeight="1">
      <c r="A60" s="1" t="s">
        <v>79</v>
      </c>
      <c r="B60" s="52" t="s">
        <v>3</v>
      </c>
      <c r="C60" s="52"/>
    </row>
    <row r="61" spans="1:3" ht="10.7" customHeight="1">
      <c r="A61" s="1" t="s">
        <v>80</v>
      </c>
      <c r="B61" s="52" t="s">
        <v>19</v>
      </c>
      <c r="C61" s="52"/>
    </row>
    <row r="62" spans="1:3" ht="21.4" customHeight="1">
      <c r="A62" s="1" t="s">
        <v>81</v>
      </c>
      <c r="B62" s="52" t="s">
        <v>82</v>
      </c>
      <c r="C62" s="52"/>
    </row>
    <row r="63" spans="1:3" ht="149.44999999999999" customHeight="1">
      <c r="A63" s="1" t="s">
        <v>83</v>
      </c>
      <c r="B63" s="52" t="s">
        <v>84</v>
      </c>
      <c r="C63" s="52"/>
    </row>
    <row r="64" spans="1:3" ht="42.7" customHeight="1">
      <c r="A64" s="1" t="s">
        <v>85</v>
      </c>
      <c r="B64" s="52" t="s">
        <v>86</v>
      </c>
      <c r="C64" s="52"/>
    </row>
    <row r="65" spans="1:3" ht="10.7" customHeight="1">
      <c r="A65" s="1" t="s">
        <v>87</v>
      </c>
      <c r="B65" s="52" t="s">
        <v>3</v>
      </c>
      <c r="C65" s="52"/>
    </row>
    <row r="66" spans="1:3" ht="64.05" customHeight="1">
      <c r="A66" s="1" t="s">
        <v>88</v>
      </c>
      <c r="B66" s="52" t="s">
        <v>89</v>
      </c>
      <c r="C66" s="52"/>
    </row>
    <row r="67" spans="1:3" ht="42.7" customHeight="1">
      <c r="A67" s="1" t="s">
        <v>90</v>
      </c>
      <c r="B67" s="52" t="s">
        <v>91</v>
      </c>
      <c r="C67" s="52"/>
    </row>
    <row r="68" spans="1:3">
      <c r="A68" s="52"/>
      <c r="B68" s="52"/>
      <c r="C68" s="52"/>
    </row>
    <row r="69" spans="1:3" ht="10.7" customHeight="1">
      <c r="A69" s="3" t="s">
        <v>92</v>
      </c>
      <c r="B69" s="52" t="s">
        <v>3</v>
      </c>
      <c r="C69" s="52"/>
    </row>
    <row r="70" spans="1:3" ht="272.64999999999998" customHeight="1">
      <c r="A70" s="1" t="s">
        <v>28</v>
      </c>
      <c r="B70" s="52" t="s">
        <v>93</v>
      </c>
      <c r="C70" s="52"/>
    </row>
    <row r="71" spans="1:3" ht="272.64999999999998" customHeight="1">
      <c r="B71" s="52"/>
      <c r="C71" s="52"/>
    </row>
    <row r="72" spans="1:3" ht="272.64999999999998" customHeight="1">
      <c r="B72" s="52"/>
      <c r="C72" s="52"/>
    </row>
    <row r="73" spans="1:3" ht="272.64999999999998" customHeight="1">
      <c r="B73" s="52"/>
      <c r="C73" s="52"/>
    </row>
    <row r="74" spans="1:3" ht="272.64999999999998" customHeight="1">
      <c r="B74" s="52"/>
      <c r="C74" s="52"/>
    </row>
    <row r="75" spans="1:3" ht="34.049999999999997" customHeight="1">
      <c r="B75" s="52"/>
      <c r="C75" s="52"/>
    </row>
    <row r="76" spans="1:3" ht="272.64999999999998" customHeight="1">
      <c r="A76" s="1" t="s">
        <v>94</v>
      </c>
      <c r="B76" s="52" t="s">
        <v>93</v>
      </c>
      <c r="C76" s="52"/>
    </row>
    <row r="77" spans="1:3" ht="272.64999999999998" customHeight="1">
      <c r="B77" s="52"/>
      <c r="C77" s="52"/>
    </row>
    <row r="78" spans="1:3" ht="272.64999999999998" customHeight="1">
      <c r="B78" s="52"/>
      <c r="C78" s="52"/>
    </row>
    <row r="79" spans="1:3" ht="272.64999999999998" customHeight="1">
      <c r="B79" s="52"/>
      <c r="C79" s="52"/>
    </row>
    <row r="80" spans="1:3" ht="272.64999999999998" customHeight="1">
      <c r="B80" s="52"/>
      <c r="C80" s="52"/>
    </row>
    <row r="81" spans="1:3" ht="34.049999999999997" customHeight="1">
      <c r="B81" s="52"/>
      <c r="C81" s="52"/>
    </row>
    <row r="82" spans="1:3" ht="74.650000000000006" customHeight="1">
      <c r="A82" s="1" t="s">
        <v>95</v>
      </c>
      <c r="B82" s="52" t="s">
        <v>96</v>
      </c>
      <c r="C82" s="52"/>
    </row>
    <row r="83" spans="1:3" ht="74.650000000000006" customHeight="1">
      <c r="A83" s="1" t="s">
        <v>97</v>
      </c>
      <c r="B83" s="52" t="s">
        <v>96</v>
      </c>
      <c r="C83" s="52"/>
    </row>
    <row r="84" spans="1:3" ht="21.4" customHeight="1">
      <c r="A84" s="1" t="s">
        <v>29</v>
      </c>
      <c r="B84" s="52" t="s">
        <v>98</v>
      </c>
      <c r="C84" s="52"/>
    </row>
    <row r="85" spans="1:3" ht="21.4" customHeight="1">
      <c r="A85" s="1" t="s">
        <v>99</v>
      </c>
      <c r="B85" s="52" t="s">
        <v>98</v>
      </c>
      <c r="C85" s="52"/>
    </row>
    <row r="86" spans="1:3" ht="21.4" customHeight="1">
      <c r="A86" s="1" t="s">
        <v>30</v>
      </c>
      <c r="B86" s="52" t="s">
        <v>100</v>
      </c>
      <c r="C86" s="52"/>
    </row>
    <row r="87" spans="1:3" ht="21.4" customHeight="1">
      <c r="A87" s="1" t="s">
        <v>101</v>
      </c>
      <c r="B87" s="52" t="s">
        <v>100</v>
      </c>
      <c r="C87" s="52"/>
    </row>
    <row r="88" spans="1:3" ht="10.7" customHeight="1">
      <c r="A88" s="1" t="s">
        <v>102</v>
      </c>
      <c r="B88" s="52" t="s">
        <v>103</v>
      </c>
      <c r="C88" s="52"/>
    </row>
    <row r="89" spans="1:3" ht="272.64999999999998" customHeight="1">
      <c r="A89" s="1" t="s">
        <v>104</v>
      </c>
      <c r="B89" s="52" t="s">
        <v>105</v>
      </c>
      <c r="C89" s="52"/>
    </row>
    <row r="90" spans="1:3" ht="196.7" customHeight="1">
      <c r="B90" s="52"/>
      <c r="C90" s="52"/>
    </row>
    <row r="91" spans="1:3" ht="272.64999999999998" customHeight="1">
      <c r="A91" s="1" t="s">
        <v>106</v>
      </c>
      <c r="B91" s="52" t="s">
        <v>107</v>
      </c>
      <c r="C91" s="52"/>
    </row>
    <row r="92" spans="1:3" ht="272.64999999999998" customHeight="1">
      <c r="B92" s="52"/>
      <c r="C92" s="52"/>
    </row>
    <row r="93" spans="1:3" ht="212" customHeight="1">
      <c r="B93" s="52"/>
      <c r="C93" s="52"/>
    </row>
    <row r="94" spans="1:3" ht="245.45" customHeight="1">
      <c r="A94" s="1" t="s">
        <v>31</v>
      </c>
      <c r="B94" s="52" t="s">
        <v>108</v>
      </c>
      <c r="C94" s="52"/>
    </row>
    <row r="95" spans="1:3" ht="32" customHeight="1">
      <c r="A95" s="1" t="s">
        <v>109</v>
      </c>
      <c r="B95" s="52" t="s">
        <v>110</v>
      </c>
      <c r="C95" s="52"/>
    </row>
    <row r="96" spans="1:3" ht="245.45" customHeight="1">
      <c r="A96" s="1" t="s">
        <v>32</v>
      </c>
      <c r="B96" s="52" t="s">
        <v>108</v>
      </c>
      <c r="C96" s="52"/>
    </row>
    <row r="97" spans="1:3" ht="272.64999999999998" customHeight="1">
      <c r="A97" s="1" t="s">
        <v>111</v>
      </c>
      <c r="B97" s="52" t="s">
        <v>112</v>
      </c>
      <c r="C97" s="52"/>
    </row>
    <row r="98" spans="1:3" ht="272.64999999999998" customHeight="1">
      <c r="B98" s="52"/>
      <c r="C98" s="52"/>
    </row>
    <row r="99" spans="1:3" ht="272.64999999999998" customHeight="1">
      <c r="B99" s="52"/>
      <c r="C99" s="52"/>
    </row>
    <row r="100" spans="1:3" ht="67.45" customHeight="1">
      <c r="B100" s="52"/>
      <c r="C100" s="52"/>
    </row>
    <row r="101" spans="1:3" ht="245.45" customHeight="1">
      <c r="A101" s="1" t="s">
        <v>33</v>
      </c>
      <c r="B101" s="52" t="s">
        <v>108</v>
      </c>
      <c r="C101" s="52"/>
    </row>
    <row r="102" spans="1:3">
      <c r="A102" s="52"/>
      <c r="B102" s="52"/>
      <c r="C102" s="52"/>
    </row>
  </sheetData>
  <mergeCells count="86">
    <mergeCell ref="A1:B1"/>
    <mergeCell ref="A2:C2"/>
    <mergeCell ref="A3:C3"/>
    <mergeCell ref="A4:C4"/>
    <mergeCell ref="B5:C5"/>
    <mergeCell ref="B6:C6"/>
    <mergeCell ref="B7:C7"/>
    <mergeCell ref="B8:C8"/>
    <mergeCell ref="B9:C9"/>
    <mergeCell ref="B10:C10"/>
    <mergeCell ref="B11:C11"/>
    <mergeCell ref="B12:C12"/>
    <mergeCell ref="B13:C13"/>
    <mergeCell ref="B14:C14"/>
    <mergeCell ref="A15:C15"/>
    <mergeCell ref="B16:C16"/>
    <mergeCell ref="B17:C17"/>
    <mergeCell ref="B18:C18"/>
    <mergeCell ref="A19:C19"/>
    <mergeCell ref="B20:C20"/>
    <mergeCell ref="B21:C21"/>
    <mergeCell ref="B22:C22"/>
    <mergeCell ref="B23:C23"/>
    <mergeCell ref="B24:C24"/>
    <mergeCell ref="B25:C25"/>
    <mergeCell ref="A26:C26"/>
    <mergeCell ref="B27:C27"/>
    <mergeCell ref="A28:C28"/>
    <mergeCell ref="B29:C29"/>
    <mergeCell ref="A30:C30"/>
    <mergeCell ref="B31:C31"/>
    <mergeCell ref="B32:C32"/>
    <mergeCell ref="B33:C33"/>
    <mergeCell ref="B34:C34"/>
    <mergeCell ref="B35:C35"/>
    <mergeCell ref="A36:C36"/>
    <mergeCell ref="B37:C37"/>
    <mergeCell ref="A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A68:C68"/>
    <mergeCell ref="B69:C69"/>
    <mergeCell ref="B70:C75"/>
    <mergeCell ref="B76:C81"/>
    <mergeCell ref="B82:C82"/>
    <mergeCell ref="B83:C83"/>
    <mergeCell ref="B84:C84"/>
    <mergeCell ref="B85:C85"/>
    <mergeCell ref="B86:C86"/>
    <mergeCell ref="B87:C87"/>
    <mergeCell ref="B88:C88"/>
    <mergeCell ref="B89:C90"/>
    <mergeCell ref="B91:C93"/>
    <mergeCell ref="A102:C102"/>
    <mergeCell ref="B94:C94"/>
    <mergeCell ref="B95:C95"/>
    <mergeCell ref="B96:C96"/>
    <mergeCell ref="B97:C100"/>
    <mergeCell ref="B101:C101"/>
  </mergeCells>
  <printOptions gridLines="1"/>
  <pageMargins left="0.7" right="0.7" top="0.75" bottom="0.75" header="0.3" footer="0.3"/>
  <pageSetup fitToHeight="0" orientation="landscape"/>
  <headerFooter>
    <oddHeader>&amp;LTable: CBP2023.CB2300CBP</oddHeader>
    <oddFooter>&amp;L&amp;Bdata.census.gov&amp;B | Measuring America's People, Places, and Economy &amp;R&amp;P</oddFooter>
    <evenHeader>&amp;LTable: CBP2023.CB2300CBP</evenHeader>
    <evenFooter>&amp;L&amp;Bdata.census.gov&amp;B | Measuring America's People, Places, and Economy &amp;R&amp;P</even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workbookViewId="0">
      <pane ySplit="1" topLeftCell="A2" activePane="bottomLeft" state="frozen"/>
      <selection pane="bottomLeft" activeCell="D9" sqref="D9"/>
    </sheetView>
    <sheetView workbookViewId="1"/>
  </sheetViews>
  <sheetFormatPr defaultRowHeight="14.25"/>
  <cols>
    <col min="1" max="10" width="20" style="4" customWidth="1"/>
  </cols>
  <sheetData>
    <row r="1" spans="1:10" ht="48" customHeight="1">
      <c r="A1" s="5" t="s">
        <v>113</v>
      </c>
      <c r="B1" s="5" t="s">
        <v>114</v>
      </c>
      <c r="C1" s="5" t="s">
        <v>115</v>
      </c>
      <c r="D1" s="5" t="s">
        <v>116</v>
      </c>
      <c r="E1" s="5" t="s">
        <v>117</v>
      </c>
      <c r="F1" s="5" t="s">
        <v>50</v>
      </c>
      <c r="G1" s="5" t="s">
        <v>118</v>
      </c>
      <c r="H1" s="5" t="s">
        <v>119</v>
      </c>
      <c r="I1" s="5" t="s">
        <v>120</v>
      </c>
      <c r="J1" s="5" t="s">
        <v>121</v>
      </c>
    </row>
    <row r="2" spans="1:10" ht="28.5">
      <c r="A2" s="4" t="s">
        <v>26</v>
      </c>
      <c r="B2" s="4" t="s">
        <v>122</v>
      </c>
      <c r="C2" s="4" t="s">
        <v>123</v>
      </c>
      <c r="D2" s="4" t="s">
        <v>124</v>
      </c>
      <c r="E2" s="4" t="s">
        <v>124</v>
      </c>
      <c r="F2" s="4" t="s">
        <v>9</v>
      </c>
      <c r="G2" s="4" t="s">
        <v>125</v>
      </c>
      <c r="H2" s="4" t="s">
        <v>126</v>
      </c>
      <c r="I2" s="4" t="s">
        <v>127</v>
      </c>
      <c r="J2" s="4" t="s">
        <v>128</v>
      </c>
    </row>
    <row r="3" spans="1:10" ht="28.5">
      <c r="A3" s="4" t="s">
        <v>26</v>
      </c>
      <c r="B3" s="4" t="s">
        <v>122</v>
      </c>
      <c r="C3" s="4" t="s">
        <v>123</v>
      </c>
      <c r="D3" s="4" t="s">
        <v>124</v>
      </c>
      <c r="E3" s="4" t="s">
        <v>129</v>
      </c>
      <c r="F3" s="4" t="s">
        <v>9</v>
      </c>
      <c r="G3" s="4" t="s">
        <v>130</v>
      </c>
      <c r="H3" s="4" t="s">
        <v>131</v>
      </c>
      <c r="I3" s="4" t="s">
        <v>132</v>
      </c>
      <c r="J3" s="4" t="s">
        <v>133</v>
      </c>
    </row>
    <row r="4" spans="1:10" ht="28.5">
      <c r="A4" s="4" t="s">
        <v>26</v>
      </c>
      <c r="B4" s="4" t="s">
        <v>122</v>
      </c>
      <c r="C4" s="4" t="s">
        <v>123</v>
      </c>
      <c r="D4" s="4" t="s">
        <v>124</v>
      </c>
      <c r="E4" s="4" t="s">
        <v>134</v>
      </c>
      <c r="F4" s="4" t="s">
        <v>9</v>
      </c>
      <c r="G4" s="4" t="s">
        <v>135</v>
      </c>
      <c r="H4" s="4" t="s">
        <v>136</v>
      </c>
      <c r="I4" s="4" t="s">
        <v>137</v>
      </c>
      <c r="J4" s="4" t="s">
        <v>138</v>
      </c>
    </row>
    <row r="5" spans="1:10" ht="28.5">
      <c r="A5" s="4" t="s">
        <v>26</v>
      </c>
      <c r="B5" s="4" t="s">
        <v>122</v>
      </c>
      <c r="C5" s="4" t="s">
        <v>123</v>
      </c>
      <c r="D5" s="4" t="s">
        <v>124</v>
      </c>
      <c r="E5" s="4" t="s">
        <v>139</v>
      </c>
      <c r="F5" s="4" t="s">
        <v>9</v>
      </c>
      <c r="G5" s="4" t="s">
        <v>140</v>
      </c>
      <c r="H5" s="4" t="s">
        <v>141</v>
      </c>
      <c r="I5" s="4" t="s">
        <v>142</v>
      </c>
      <c r="J5" s="4" t="s">
        <v>143</v>
      </c>
    </row>
    <row r="6" spans="1:10" ht="28.5">
      <c r="A6" s="4" t="s">
        <v>26</v>
      </c>
      <c r="B6" s="4" t="s">
        <v>122</v>
      </c>
      <c r="C6" s="4" t="s">
        <v>123</v>
      </c>
      <c r="D6" s="4" t="s">
        <v>124</v>
      </c>
      <c r="E6" s="4" t="s">
        <v>144</v>
      </c>
      <c r="F6" s="4" t="s">
        <v>9</v>
      </c>
      <c r="G6" s="4" t="s">
        <v>145</v>
      </c>
      <c r="H6" s="4" t="s">
        <v>146</v>
      </c>
      <c r="I6" s="4" t="s">
        <v>147</v>
      </c>
      <c r="J6" s="4" t="s">
        <v>148</v>
      </c>
    </row>
    <row r="7" spans="1:10" ht="28.5">
      <c r="A7" s="4" t="s">
        <v>26</v>
      </c>
      <c r="B7" s="4" t="s">
        <v>122</v>
      </c>
      <c r="C7" s="4" t="s">
        <v>123</v>
      </c>
      <c r="D7" s="4" t="s">
        <v>124</v>
      </c>
      <c r="E7" s="4" t="s">
        <v>149</v>
      </c>
      <c r="F7" s="4" t="s">
        <v>9</v>
      </c>
      <c r="G7" s="4" t="s">
        <v>150</v>
      </c>
      <c r="H7" s="4" t="s">
        <v>151</v>
      </c>
      <c r="I7" s="4" t="s">
        <v>152</v>
      </c>
      <c r="J7" s="4" t="s">
        <v>153</v>
      </c>
    </row>
    <row r="8" spans="1:10" ht="28.5">
      <c r="A8" s="4" t="s">
        <v>26</v>
      </c>
      <c r="B8" s="4" t="s">
        <v>122</v>
      </c>
      <c r="C8" s="4" t="s">
        <v>123</v>
      </c>
      <c r="D8" s="4" t="s">
        <v>124</v>
      </c>
      <c r="E8" s="4" t="s">
        <v>154</v>
      </c>
      <c r="F8" s="4" t="s">
        <v>9</v>
      </c>
      <c r="G8" s="4" t="s">
        <v>155</v>
      </c>
      <c r="H8" s="4" t="s">
        <v>156</v>
      </c>
      <c r="I8" s="4" t="s">
        <v>157</v>
      </c>
      <c r="J8" s="4" t="s">
        <v>158</v>
      </c>
    </row>
    <row r="9" spans="1:10" ht="28.5">
      <c r="A9" s="4" t="s">
        <v>26</v>
      </c>
      <c r="B9" s="4" t="s">
        <v>122</v>
      </c>
      <c r="C9" s="4" t="s">
        <v>123</v>
      </c>
      <c r="D9" s="4" t="s">
        <v>124</v>
      </c>
      <c r="E9" s="4" t="s">
        <v>159</v>
      </c>
      <c r="F9" s="4" t="s">
        <v>9</v>
      </c>
      <c r="G9" s="4" t="s">
        <v>160</v>
      </c>
      <c r="H9" s="4" t="s">
        <v>161</v>
      </c>
      <c r="I9" s="4" t="s">
        <v>162</v>
      </c>
      <c r="J9" s="4" t="s">
        <v>163</v>
      </c>
    </row>
    <row r="10" spans="1:10" ht="42.75">
      <c r="A10" s="4" t="s">
        <v>26</v>
      </c>
      <c r="B10" s="4" t="s">
        <v>122</v>
      </c>
      <c r="C10" s="4" t="s">
        <v>123</v>
      </c>
      <c r="D10" s="4" t="s">
        <v>164</v>
      </c>
      <c r="E10" s="4" t="s">
        <v>124</v>
      </c>
      <c r="F10" s="4" t="s">
        <v>9</v>
      </c>
      <c r="G10" s="4" t="s">
        <v>165</v>
      </c>
      <c r="H10" s="4" t="s">
        <v>166</v>
      </c>
      <c r="I10" s="4" t="s">
        <v>167</v>
      </c>
      <c r="J10" s="4" t="s">
        <v>168</v>
      </c>
    </row>
    <row r="11" spans="1:10" ht="42.75">
      <c r="A11" s="4" t="s">
        <v>26</v>
      </c>
      <c r="B11" s="4" t="s">
        <v>122</v>
      </c>
      <c r="C11" s="4" t="s">
        <v>123</v>
      </c>
      <c r="D11" s="4" t="s">
        <v>164</v>
      </c>
      <c r="E11" s="4" t="s">
        <v>129</v>
      </c>
      <c r="F11" s="4" t="s">
        <v>9</v>
      </c>
      <c r="G11" s="4" t="s">
        <v>169</v>
      </c>
      <c r="H11" s="4" t="s">
        <v>170</v>
      </c>
      <c r="I11" s="4" t="s">
        <v>171</v>
      </c>
      <c r="J11" s="4" t="s">
        <v>172</v>
      </c>
    </row>
    <row r="12" spans="1:10" ht="42.75">
      <c r="A12" s="4" t="s">
        <v>26</v>
      </c>
      <c r="B12" s="4" t="s">
        <v>122</v>
      </c>
      <c r="C12" s="4" t="s">
        <v>123</v>
      </c>
      <c r="D12" s="4" t="s">
        <v>164</v>
      </c>
      <c r="E12" s="4" t="s">
        <v>134</v>
      </c>
      <c r="F12" s="4" t="s">
        <v>9</v>
      </c>
      <c r="G12" s="4" t="s">
        <v>173</v>
      </c>
      <c r="H12" s="4" t="s">
        <v>174</v>
      </c>
      <c r="I12" s="4" t="s">
        <v>175</v>
      </c>
      <c r="J12" s="4" t="s">
        <v>176</v>
      </c>
    </row>
    <row r="13" spans="1:10" ht="42.75">
      <c r="A13" s="4" t="s">
        <v>26</v>
      </c>
      <c r="B13" s="4" t="s">
        <v>122</v>
      </c>
      <c r="C13" s="4" t="s">
        <v>123</v>
      </c>
      <c r="D13" s="4" t="s">
        <v>164</v>
      </c>
      <c r="E13" s="4" t="s">
        <v>139</v>
      </c>
      <c r="F13" s="4" t="s">
        <v>9</v>
      </c>
      <c r="G13" s="4" t="s">
        <v>177</v>
      </c>
      <c r="H13" s="4" t="s">
        <v>178</v>
      </c>
      <c r="I13" s="4" t="s">
        <v>179</v>
      </c>
      <c r="J13" s="4" t="s">
        <v>180</v>
      </c>
    </row>
    <row r="14" spans="1:10" ht="42.75">
      <c r="A14" s="4" t="s">
        <v>26</v>
      </c>
      <c r="B14" s="4" t="s">
        <v>122</v>
      </c>
      <c r="C14" s="4" t="s">
        <v>123</v>
      </c>
      <c r="D14" s="4" t="s">
        <v>164</v>
      </c>
      <c r="E14" s="4" t="s">
        <v>144</v>
      </c>
      <c r="F14" s="4" t="s">
        <v>9</v>
      </c>
      <c r="G14" s="4" t="s">
        <v>181</v>
      </c>
      <c r="H14" s="4" t="s">
        <v>182</v>
      </c>
      <c r="I14" s="4" t="s">
        <v>183</v>
      </c>
      <c r="J14" s="4" t="s">
        <v>184</v>
      </c>
    </row>
    <row r="15" spans="1:10" ht="42.75">
      <c r="A15" s="4" t="s">
        <v>26</v>
      </c>
      <c r="B15" s="4" t="s">
        <v>122</v>
      </c>
      <c r="C15" s="4" t="s">
        <v>123</v>
      </c>
      <c r="D15" s="4" t="s">
        <v>164</v>
      </c>
      <c r="E15" s="4" t="s">
        <v>149</v>
      </c>
      <c r="F15" s="4" t="s">
        <v>9</v>
      </c>
      <c r="G15" s="4" t="s">
        <v>185</v>
      </c>
      <c r="H15" s="4" t="s">
        <v>186</v>
      </c>
      <c r="I15" s="4" t="s">
        <v>187</v>
      </c>
      <c r="J15" s="4" t="s">
        <v>188</v>
      </c>
    </row>
    <row r="16" spans="1:10" ht="42.75">
      <c r="A16" s="4" t="s">
        <v>26</v>
      </c>
      <c r="B16" s="4" t="s">
        <v>122</v>
      </c>
      <c r="C16" s="4" t="s">
        <v>123</v>
      </c>
      <c r="D16" s="4" t="s">
        <v>164</v>
      </c>
      <c r="E16" s="4" t="s">
        <v>154</v>
      </c>
      <c r="F16" s="4" t="s">
        <v>9</v>
      </c>
      <c r="G16" s="4" t="s">
        <v>189</v>
      </c>
      <c r="H16" s="4" t="s">
        <v>190</v>
      </c>
      <c r="I16" s="4" t="s">
        <v>191</v>
      </c>
      <c r="J16" s="4" t="s">
        <v>192</v>
      </c>
    </row>
    <row r="17" spans="1:10" ht="42.75">
      <c r="A17" s="4" t="s">
        <v>26</v>
      </c>
      <c r="B17" s="4" t="s">
        <v>122</v>
      </c>
      <c r="C17" s="4" t="s">
        <v>123</v>
      </c>
      <c r="D17" s="4" t="s">
        <v>164</v>
      </c>
      <c r="E17" s="4" t="s">
        <v>159</v>
      </c>
      <c r="F17" s="4" t="s">
        <v>9</v>
      </c>
      <c r="G17" s="4" t="s">
        <v>193</v>
      </c>
      <c r="H17" s="4" t="s">
        <v>194</v>
      </c>
      <c r="I17" s="4" t="s">
        <v>195</v>
      </c>
      <c r="J17" s="4" t="s">
        <v>196</v>
      </c>
    </row>
    <row r="18" spans="1:10" ht="28.5">
      <c r="A18" s="4" t="s">
        <v>26</v>
      </c>
      <c r="B18" s="4" t="s">
        <v>122</v>
      </c>
      <c r="C18" s="4" t="s">
        <v>123</v>
      </c>
      <c r="D18" s="4" t="s">
        <v>197</v>
      </c>
      <c r="E18" s="4" t="s">
        <v>124</v>
      </c>
      <c r="F18" s="4" t="s">
        <v>9</v>
      </c>
      <c r="G18" s="4" t="s">
        <v>198</v>
      </c>
      <c r="H18" s="4" t="s">
        <v>199</v>
      </c>
      <c r="I18" s="4" t="s">
        <v>200</v>
      </c>
      <c r="J18" s="4" t="s">
        <v>201</v>
      </c>
    </row>
    <row r="19" spans="1:10" ht="28.5">
      <c r="A19" s="4" t="s">
        <v>26</v>
      </c>
      <c r="B19" s="4" t="s">
        <v>122</v>
      </c>
      <c r="C19" s="4" t="s">
        <v>123</v>
      </c>
      <c r="D19" s="4" t="s">
        <v>197</v>
      </c>
      <c r="E19" s="4" t="s">
        <v>129</v>
      </c>
      <c r="F19" s="4" t="s">
        <v>9</v>
      </c>
      <c r="G19" s="4" t="s">
        <v>202</v>
      </c>
      <c r="H19" s="4" t="s">
        <v>203</v>
      </c>
      <c r="I19" s="4" t="s">
        <v>204</v>
      </c>
      <c r="J19" s="4" t="s">
        <v>205</v>
      </c>
    </row>
    <row r="20" spans="1:10" ht="28.5">
      <c r="A20" s="4" t="s">
        <v>26</v>
      </c>
      <c r="B20" s="4" t="s">
        <v>122</v>
      </c>
      <c r="C20" s="4" t="s">
        <v>123</v>
      </c>
      <c r="D20" s="4" t="s">
        <v>197</v>
      </c>
      <c r="E20" s="4" t="s">
        <v>134</v>
      </c>
      <c r="F20" s="4" t="s">
        <v>9</v>
      </c>
      <c r="G20" s="4" t="s">
        <v>206</v>
      </c>
      <c r="H20" s="4" t="s">
        <v>207</v>
      </c>
      <c r="I20" s="4" t="s">
        <v>208</v>
      </c>
      <c r="J20" s="4" t="s">
        <v>209</v>
      </c>
    </row>
    <row r="21" spans="1:10" ht="28.5">
      <c r="A21" s="4" t="s">
        <v>26</v>
      </c>
      <c r="B21" s="4" t="s">
        <v>122</v>
      </c>
      <c r="C21" s="4" t="s">
        <v>123</v>
      </c>
      <c r="D21" s="4" t="s">
        <v>197</v>
      </c>
      <c r="E21" s="4" t="s">
        <v>139</v>
      </c>
      <c r="F21" s="4" t="s">
        <v>9</v>
      </c>
      <c r="G21" s="4" t="s">
        <v>210</v>
      </c>
      <c r="H21" s="4" t="s">
        <v>211</v>
      </c>
      <c r="I21" s="4" t="s">
        <v>212</v>
      </c>
      <c r="J21" s="4" t="s">
        <v>213</v>
      </c>
    </row>
    <row r="22" spans="1:10" ht="28.5">
      <c r="A22" s="4" t="s">
        <v>26</v>
      </c>
      <c r="B22" s="4" t="s">
        <v>122</v>
      </c>
      <c r="C22" s="4" t="s">
        <v>123</v>
      </c>
      <c r="D22" s="4" t="s">
        <v>197</v>
      </c>
      <c r="E22" s="4" t="s">
        <v>144</v>
      </c>
      <c r="F22" s="4" t="s">
        <v>9</v>
      </c>
      <c r="G22" s="4" t="s">
        <v>214</v>
      </c>
      <c r="H22" s="4" t="s">
        <v>215</v>
      </c>
      <c r="I22" s="4" t="s">
        <v>216</v>
      </c>
      <c r="J22" s="4" t="s">
        <v>217</v>
      </c>
    </row>
    <row r="23" spans="1:10" ht="28.5">
      <c r="A23" s="4" t="s">
        <v>26</v>
      </c>
      <c r="B23" s="4" t="s">
        <v>122</v>
      </c>
      <c r="C23" s="4" t="s">
        <v>123</v>
      </c>
      <c r="D23" s="4" t="s">
        <v>197</v>
      </c>
      <c r="E23" s="4" t="s">
        <v>149</v>
      </c>
      <c r="F23" s="4" t="s">
        <v>9</v>
      </c>
      <c r="G23" s="4" t="s">
        <v>218</v>
      </c>
      <c r="H23" s="4" t="s">
        <v>219</v>
      </c>
      <c r="I23" s="4" t="s">
        <v>220</v>
      </c>
      <c r="J23" s="4" t="s">
        <v>221</v>
      </c>
    </row>
    <row r="24" spans="1:10" ht="28.5">
      <c r="A24" s="4" t="s">
        <v>26</v>
      </c>
      <c r="B24" s="4" t="s">
        <v>122</v>
      </c>
      <c r="C24" s="4" t="s">
        <v>123</v>
      </c>
      <c r="D24" s="4" t="s">
        <v>222</v>
      </c>
      <c r="E24" s="4" t="s">
        <v>124</v>
      </c>
      <c r="F24" s="4" t="s">
        <v>9</v>
      </c>
      <c r="G24" s="4" t="s">
        <v>223</v>
      </c>
      <c r="H24" s="4" t="s">
        <v>224</v>
      </c>
      <c r="I24" s="4" t="s">
        <v>225</v>
      </c>
      <c r="J24" s="4" t="s">
        <v>226</v>
      </c>
    </row>
    <row r="25" spans="1:10" ht="28.5">
      <c r="A25" s="4" t="s">
        <v>26</v>
      </c>
      <c r="B25" s="4" t="s">
        <v>122</v>
      </c>
      <c r="C25" s="4" t="s">
        <v>123</v>
      </c>
      <c r="D25" s="4" t="s">
        <v>222</v>
      </c>
      <c r="E25" s="4" t="s">
        <v>129</v>
      </c>
      <c r="F25" s="4" t="s">
        <v>9</v>
      </c>
      <c r="G25" s="4" t="s">
        <v>227</v>
      </c>
      <c r="H25" s="4" t="s">
        <v>228</v>
      </c>
      <c r="I25" s="4" t="s">
        <v>229</v>
      </c>
      <c r="J25" s="4" t="s">
        <v>230</v>
      </c>
    </row>
    <row r="26" spans="1:10" ht="28.5">
      <c r="A26" s="4" t="s">
        <v>26</v>
      </c>
      <c r="B26" s="4" t="s">
        <v>122</v>
      </c>
      <c r="C26" s="4" t="s">
        <v>123</v>
      </c>
      <c r="D26" s="4" t="s">
        <v>222</v>
      </c>
      <c r="E26" s="4" t="s">
        <v>134</v>
      </c>
      <c r="F26" s="4" t="s">
        <v>9</v>
      </c>
      <c r="G26" s="4" t="s">
        <v>231</v>
      </c>
      <c r="H26" s="4" t="s">
        <v>232</v>
      </c>
      <c r="I26" s="4" t="s">
        <v>233</v>
      </c>
      <c r="J26" s="4" t="s">
        <v>234</v>
      </c>
    </row>
    <row r="27" spans="1:10" ht="28.5">
      <c r="A27" s="4" t="s">
        <v>26</v>
      </c>
      <c r="B27" s="4" t="s">
        <v>122</v>
      </c>
      <c r="C27" s="4" t="s">
        <v>123</v>
      </c>
      <c r="D27" s="4" t="s">
        <v>222</v>
      </c>
      <c r="E27" s="4" t="s">
        <v>139</v>
      </c>
      <c r="F27" s="4" t="s">
        <v>9</v>
      </c>
      <c r="G27" s="4" t="s">
        <v>235</v>
      </c>
      <c r="H27" s="4" t="s">
        <v>236</v>
      </c>
      <c r="I27" s="4" t="s">
        <v>237</v>
      </c>
      <c r="J27" s="4" t="s">
        <v>238</v>
      </c>
    </row>
    <row r="28" spans="1:10" ht="28.5">
      <c r="A28" s="4" t="s">
        <v>26</v>
      </c>
      <c r="B28" s="4" t="s">
        <v>122</v>
      </c>
      <c r="C28" s="4" t="s">
        <v>123</v>
      </c>
      <c r="D28" s="4" t="s">
        <v>222</v>
      </c>
      <c r="E28" s="4" t="s">
        <v>144</v>
      </c>
      <c r="F28" s="4" t="s">
        <v>9</v>
      </c>
      <c r="G28" s="4" t="s">
        <v>185</v>
      </c>
      <c r="H28" s="4" t="s">
        <v>239</v>
      </c>
      <c r="I28" s="4" t="s">
        <v>240</v>
      </c>
      <c r="J28" s="4" t="s">
        <v>241</v>
      </c>
    </row>
    <row r="29" spans="1:10" ht="28.5">
      <c r="A29" s="4" t="s">
        <v>26</v>
      </c>
      <c r="B29" s="4" t="s">
        <v>122</v>
      </c>
      <c r="C29" s="4" t="s">
        <v>123</v>
      </c>
      <c r="D29" s="4" t="s">
        <v>222</v>
      </c>
      <c r="E29" s="4" t="s">
        <v>149</v>
      </c>
      <c r="F29" s="4" t="s">
        <v>9</v>
      </c>
      <c r="G29" s="4" t="s">
        <v>242</v>
      </c>
      <c r="H29" s="4" t="s">
        <v>243</v>
      </c>
      <c r="I29" s="4" t="s">
        <v>244</v>
      </c>
      <c r="J29" s="4" t="s">
        <v>245</v>
      </c>
    </row>
    <row r="30" spans="1:10" ht="28.5">
      <c r="A30" s="4" t="s">
        <v>26</v>
      </c>
      <c r="B30" s="4" t="s">
        <v>122</v>
      </c>
      <c r="C30" s="4" t="s">
        <v>123</v>
      </c>
      <c r="D30" s="4" t="s">
        <v>222</v>
      </c>
      <c r="E30" s="4" t="s">
        <v>154</v>
      </c>
      <c r="F30" s="4" t="s">
        <v>9</v>
      </c>
      <c r="G30" s="4" t="s">
        <v>246</v>
      </c>
      <c r="H30" s="4" t="s">
        <v>247</v>
      </c>
      <c r="I30" s="4" t="s">
        <v>248</v>
      </c>
      <c r="J30" s="4" t="s">
        <v>249</v>
      </c>
    </row>
    <row r="31" spans="1:10" ht="28.5">
      <c r="A31" s="4" t="s">
        <v>26</v>
      </c>
      <c r="B31" s="4" t="s">
        <v>122</v>
      </c>
      <c r="C31" s="4" t="s">
        <v>123</v>
      </c>
      <c r="D31" s="4" t="s">
        <v>250</v>
      </c>
      <c r="E31" s="4" t="s">
        <v>124</v>
      </c>
      <c r="F31" s="4" t="s">
        <v>9</v>
      </c>
      <c r="G31" s="4" t="s">
        <v>251</v>
      </c>
      <c r="H31" s="4" t="s">
        <v>252</v>
      </c>
      <c r="I31" s="4" t="s">
        <v>253</v>
      </c>
      <c r="J31" s="4" t="s">
        <v>254</v>
      </c>
    </row>
    <row r="32" spans="1:10" ht="28.5">
      <c r="A32" s="4" t="s">
        <v>26</v>
      </c>
      <c r="B32" s="4" t="s">
        <v>122</v>
      </c>
      <c r="C32" s="4" t="s">
        <v>123</v>
      </c>
      <c r="D32" s="4" t="s">
        <v>250</v>
      </c>
      <c r="E32" s="4" t="s">
        <v>129</v>
      </c>
      <c r="F32" s="4" t="s">
        <v>9</v>
      </c>
      <c r="G32" s="4" t="s">
        <v>255</v>
      </c>
      <c r="H32" s="4" t="s">
        <v>256</v>
      </c>
      <c r="I32" s="4" t="s">
        <v>257</v>
      </c>
      <c r="J32" s="4" t="s">
        <v>258</v>
      </c>
    </row>
    <row r="33" spans="1:10" ht="28.5">
      <c r="A33" s="4" t="s">
        <v>26</v>
      </c>
      <c r="B33" s="4" t="s">
        <v>122</v>
      </c>
      <c r="C33" s="4" t="s">
        <v>123</v>
      </c>
      <c r="D33" s="4" t="s">
        <v>250</v>
      </c>
      <c r="E33" s="4" t="s">
        <v>134</v>
      </c>
      <c r="F33" s="4" t="s">
        <v>9</v>
      </c>
      <c r="G33" s="4" t="s">
        <v>259</v>
      </c>
      <c r="H33" s="4" t="s">
        <v>260</v>
      </c>
      <c r="I33" s="4" t="s">
        <v>261</v>
      </c>
      <c r="J33" s="4" t="s">
        <v>262</v>
      </c>
    </row>
    <row r="34" spans="1:10" ht="28.5">
      <c r="A34" s="4" t="s">
        <v>26</v>
      </c>
      <c r="B34" s="4" t="s">
        <v>122</v>
      </c>
      <c r="C34" s="4" t="s">
        <v>123</v>
      </c>
      <c r="D34" s="4" t="s">
        <v>250</v>
      </c>
      <c r="E34" s="4" t="s">
        <v>139</v>
      </c>
      <c r="F34" s="4" t="s">
        <v>9</v>
      </c>
      <c r="G34" s="4" t="s">
        <v>263</v>
      </c>
      <c r="H34" s="4" t="s">
        <v>264</v>
      </c>
      <c r="I34" s="4" t="s">
        <v>265</v>
      </c>
      <c r="J34" s="4" t="s">
        <v>266</v>
      </c>
    </row>
    <row r="35" spans="1:10" ht="28.5">
      <c r="A35" s="4" t="s">
        <v>26</v>
      </c>
      <c r="B35" s="4" t="s">
        <v>122</v>
      </c>
      <c r="C35" s="4" t="s">
        <v>123</v>
      </c>
      <c r="D35" s="4" t="s">
        <v>250</v>
      </c>
      <c r="E35" s="4" t="s">
        <v>144</v>
      </c>
      <c r="F35" s="4" t="s">
        <v>9</v>
      </c>
      <c r="G35" s="4" t="s">
        <v>267</v>
      </c>
      <c r="H35" s="4" t="s">
        <v>268</v>
      </c>
      <c r="I35" s="4" t="s">
        <v>269</v>
      </c>
      <c r="J35" s="4" t="s">
        <v>270</v>
      </c>
    </row>
    <row r="36" spans="1:10" ht="28.5">
      <c r="A36" s="4" t="s">
        <v>26</v>
      </c>
      <c r="B36" s="4" t="s">
        <v>122</v>
      </c>
      <c r="C36" s="4" t="s">
        <v>123</v>
      </c>
      <c r="D36" s="4" t="s">
        <v>250</v>
      </c>
      <c r="E36" s="4" t="s">
        <v>149</v>
      </c>
      <c r="F36" s="4" t="s">
        <v>9</v>
      </c>
      <c r="G36" s="4" t="s">
        <v>271</v>
      </c>
      <c r="H36" s="4" t="s">
        <v>272</v>
      </c>
      <c r="I36" s="4" t="s">
        <v>273</v>
      </c>
      <c r="J36" s="4" t="s">
        <v>274</v>
      </c>
    </row>
    <row r="37" spans="1:10" ht="28.5">
      <c r="A37" s="4" t="s">
        <v>26</v>
      </c>
      <c r="B37" s="4" t="s">
        <v>122</v>
      </c>
      <c r="C37" s="4" t="s">
        <v>123</v>
      </c>
      <c r="D37" s="4" t="s">
        <v>275</v>
      </c>
      <c r="E37" s="4" t="s">
        <v>124</v>
      </c>
      <c r="F37" s="4" t="s">
        <v>9</v>
      </c>
      <c r="G37" s="4" t="s">
        <v>246</v>
      </c>
      <c r="H37" s="4" t="s">
        <v>276</v>
      </c>
      <c r="I37" s="4" t="s">
        <v>277</v>
      </c>
      <c r="J37" s="4" t="s">
        <v>278</v>
      </c>
    </row>
  </sheetData>
  <printOptions gridLines="1"/>
  <pageMargins left="0.7" right="0.7" top="0.75" bottom="0.75" header="0.3" footer="0.3"/>
  <pageSetup pageOrder="overThenDown" orientation="landscape"/>
  <headerFooter>
    <oddHeader>&amp;LTable: CBP2023.CB2300CBP</oddHeader>
    <oddFooter>&amp;L&amp;Bdata.census.gov&amp;B | Measuring America's People, Places, and Economy &amp;R&amp;P</oddFooter>
    <evenHeader>&amp;LTable: CBP2023.CB2300CBP</evenHeader>
    <evenFooter>&amp;L&amp;Bdata.census.gov&amp;B | Measuring America's People, Places, and Economy &amp;R&amp;P</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8553-22A6-4921-9A6E-68AA286AD841}">
  <dimension ref="A2:G12"/>
  <sheetViews>
    <sheetView topLeftCell="B1" workbookViewId="0">
      <pane ySplit="4" topLeftCell="A5" activePane="bottomLeft" state="frozen"/>
      <selection pane="bottomLeft" activeCell="B2" sqref="B2:G12"/>
    </sheetView>
    <sheetView workbookViewId="1"/>
  </sheetViews>
  <sheetFormatPr defaultRowHeight="14.25"/>
  <cols>
    <col min="1" max="7" width="20" style="4" customWidth="1"/>
  </cols>
  <sheetData>
    <row r="2" spans="1:7">
      <c r="B2" s="4" t="s">
        <v>279</v>
      </c>
    </row>
    <row r="4" spans="1:7" ht="48" customHeight="1">
      <c r="A4" s="5" t="s">
        <v>113</v>
      </c>
      <c r="B4" s="5" t="s">
        <v>114</v>
      </c>
      <c r="C4" s="5" t="s">
        <v>115</v>
      </c>
      <c r="D4" s="5" t="s">
        <v>116</v>
      </c>
      <c r="E4" s="5" t="s">
        <v>117</v>
      </c>
      <c r="F4" s="5" t="s">
        <v>50</v>
      </c>
      <c r="G4" s="5" t="s">
        <v>118</v>
      </c>
    </row>
    <row r="5" spans="1:7" ht="28.5">
      <c r="A5" s="4" t="s">
        <v>26</v>
      </c>
      <c r="B5" s="4" t="s">
        <v>122</v>
      </c>
      <c r="C5" s="4" t="s">
        <v>123</v>
      </c>
      <c r="D5" s="4" t="s">
        <v>124</v>
      </c>
      <c r="E5" s="4" t="s">
        <v>124</v>
      </c>
      <c r="F5" s="4" t="s">
        <v>9</v>
      </c>
      <c r="G5" s="4" t="s">
        <v>125</v>
      </c>
    </row>
    <row r="6" spans="1:7" ht="28.5">
      <c r="A6" s="4" t="s">
        <v>26</v>
      </c>
      <c r="B6" s="4" t="s">
        <v>122</v>
      </c>
      <c r="C6" s="4" t="s">
        <v>123</v>
      </c>
      <c r="D6" s="4" t="s">
        <v>124</v>
      </c>
      <c r="E6" s="4" t="s">
        <v>129</v>
      </c>
      <c r="F6" s="4" t="s">
        <v>9</v>
      </c>
      <c r="G6" s="4" t="s">
        <v>130</v>
      </c>
    </row>
    <row r="7" spans="1:7" ht="28.5">
      <c r="A7" s="4" t="s">
        <v>26</v>
      </c>
      <c r="B7" s="4" t="s">
        <v>122</v>
      </c>
      <c r="C7" s="4" t="s">
        <v>123</v>
      </c>
      <c r="D7" s="4" t="s">
        <v>124</v>
      </c>
      <c r="E7" s="4" t="s">
        <v>134</v>
      </c>
      <c r="F7" s="4" t="s">
        <v>9</v>
      </c>
      <c r="G7" s="4" t="s">
        <v>135</v>
      </c>
    </row>
    <row r="8" spans="1:7" ht="28.5">
      <c r="A8" s="4" t="s">
        <v>26</v>
      </c>
      <c r="B8" s="4" t="s">
        <v>122</v>
      </c>
      <c r="C8" s="4" t="s">
        <v>123</v>
      </c>
      <c r="D8" s="4" t="s">
        <v>124</v>
      </c>
      <c r="E8" s="4" t="s">
        <v>139</v>
      </c>
      <c r="F8" s="4" t="s">
        <v>9</v>
      </c>
      <c r="G8" s="4" t="s">
        <v>140</v>
      </c>
    </row>
    <row r="9" spans="1:7" ht="28.5">
      <c r="A9" s="4" t="s">
        <v>26</v>
      </c>
      <c r="B9" s="4" t="s">
        <v>122</v>
      </c>
      <c r="C9" s="4" t="s">
        <v>123</v>
      </c>
      <c r="D9" s="4" t="s">
        <v>124</v>
      </c>
      <c r="E9" s="4" t="s">
        <v>144</v>
      </c>
      <c r="F9" s="4" t="s">
        <v>9</v>
      </c>
      <c r="G9" s="4" t="s">
        <v>145</v>
      </c>
    </row>
    <row r="10" spans="1:7" ht="28.5">
      <c r="A10" s="4" t="s">
        <v>26</v>
      </c>
      <c r="B10" s="4" t="s">
        <v>122</v>
      </c>
      <c r="C10" s="4" t="s">
        <v>123</v>
      </c>
      <c r="D10" s="4" t="s">
        <v>124</v>
      </c>
      <c r="E10" s="4" t="s">
        <v>149</v>
      </c>
      <c r="F10" s="4" t="s">
        <v>9</v>
      </c>
      <c r="G10" s="4" t="s">
        <v>150</v>
      </c>
    </row>
    <row r="11" spans="1:7" ht="28.5">
      <c r="A11" s="4" t="s">
        <v>26</v>
      </c>
      <c r="B11" s="4" t="s">
        <v>122</v>
      </c>
      <c r="C11" s="4" t="s">
        <v>123</v>
      </c>
      <c r="D11" s="4" t="s">
        <v>124</v>
      </c>
      <c r="E11" s="4" t="s">
        <v>154</v>
      </c>
      <c r="F11" s="4" t="s">
        <v>9</v>
      </c>
      <c r="G11" s="4" t="s">
        <v>155</v>
      </c>
    </row>
    <row r="12" spans="1:7" ht="28.5">
      <c r="A12" s="4" t="s">
        <v>26</v>
      </c>
      <c r="B12" s="4" t="s">
        <v>122</v>
      </c>
      <c r="C12" s="4" t="s">
        <v>123</v>
      </c>
      <c r="D12" s="4" t="s">
        <v>124</v>
      </c>
      <c r="E12" s="4" t="s">
        <v>159</v>
      </c>
      <c r="F12" s="4" t="s">
        <v>9</v>
      </c>
      <c r="G12" s="4" t="s">
        <v>160</v>
      </c>
    </row>
  </sheetData>
  <printOptions gridLines="1"/>
  <pageMargins left="0.7" right="0.7" top="0.75" bottom="0.75" header="0.3" footer="0.3"/>
  <pageSetup pageOrder="overThenDown" orientation="landscape"/>
  <headerFooter>
    <oddHeader>&amp;LTable: CBP2023.CB2300CBP</oddHeader>
    <oddFooter>&amp;L&amp;Bdata.census.gov&amp;B | Measuring America's People, Places, and Economy &amp;R&amp;P</oddFooter>
    <evenHeader>&amp;LTable: CBP2023.CB2300CBP</evenHeader>
    <evenFooter>&amp;L&amp;Bdata.census.gov&amp;B | Measuring America's People, Places, and Economy &amp;R&amp;P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23fbc9-fed8-4fe5-aa4f-ed739643a384">
      <Terms xmlns="http://schemas.microsoft.com/office/infopath/2007/PartnerControls"/>
    </lcf76f155ced4ddcb4097134ff3c332f>
    <_ip_UnifiedCompliancePolicyUIAction xmlns="http://schemas.microsoft.com/sharepoint/v3" xsi:nil="true"/>
    <TaxCatchAll xmlns="a09e65a3-c7c6-46c4-8cad-d2b1e4cef29c"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01ACFC58A9B741966E24964F98E401" ma:contentTypeVersion="15" ma:contentTypeDescription="Create a new document." ma:contentTypeScope="" ma:versionID="ac809ca55fc7002d74a9772506effe29">
  <xsd:schema xmlns:xsd="http://www.w3.org/2001/XMLSchema" xmlns:xs="http://www.w3.org/2001/XMLSchema" xmlns:p="http://schemas.microsoft.com/office/2006/metadata/properties" xmlns:ns1="http://schemas.microsoft.com/sharepoint/v3" xmlns:ns2="1f23fbc9-fed8-4fe5-aa4f-ed739643a384" xmlns:ns3="a09e65a3-c7c6-46c4-8cad-d2b1e4cef29c" targetNamespace="http://schemas.microsoft.com/office/2006/metadata/properties" ma:root="true" ma:fieldsID="6b24f4ca2dda56f0b82b1f329a45acd9" ns1:_="" ns2:_="" ns3:_="">
    <xsd:import namespace="http://schemas.microsoft.com/sharepoint/v3"/>
    <xsd:import namespace="1f23fbc9-fed8-4fe5-aa4f-ed739643a384"/>
    <xsd:import namespace="a09e65a3-c7c6-46c4-8cad-d2b1e4cef29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23fbc9-fed8-4fe5-aa4f-ed739643a3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ea84bf1-a941-4ccc-bbe9-6e1a58d22ea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9e65a3-c7c6-46c4-8cad-d2b1e4cef29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e8b396a-6396-4d81-8fef-45dc7c2f2882}" ma:internalName="TaxCatchAll" ma:showField="CatchAllData" ma:web="a09e65a3-c7c6-46c4-8cad-d2b1e4cef2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4FDA9C-070F-4096-B0B3-B5600AF05C6C}">
  <ds:schemaRefs>
    <ds:schemaRef ds:uri="http://schemas.microsoft.com/office/2006/metadata/properties"/>
    <ds:schemaRef ds:uri="http://schemas.microsoft.com/office/infopath/2007/PartnerControls"/>
    <ds:schemaRef ds:uri="1f23fbc9-fed8-4fe5-aa4f-ed739643a384"/>
    <ds:schemaRef ds:uri="http://schemas.microsoft.com/sharepoint/v3"/>
    <ds:schemaRef ds:uri="a09e65a3-c7c6-46c4-8cad-d2b1e4cef29c"/>
  </ds:schemaRefs>
</ds:datastoreItem>
</file>

<file path=customXml/itemProps2.xml><?xml version="1.0" encoding="utf-8"?>
<ds:datastoreItem xmlns:ds="http://schemas.openxmlformats.org/officeDocument/2006/customXml" ds:itemID="{9304579B-EAD1-4014-9BDB-918D7669D3E6}">
  <ds:schemaRefs>
    <ds:schemaRef ds:uri="http://schemas.microsoft.com/sharepoint/v3/contenttype/forms"/>
  </ds:schemaRefs>
</ds:datastoreItem>
</file>

<file path=customXml/itemProps3.xml><?xml version="1.0" encoding="utf-8"?>
<ds:datastoreItem xmlns:ds="http://schemas.openxmlformats.org/officeDocument/2006/customXml" ds:itemID="{92A230BB-18BC-498F-B570-536661B9DE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23fbc9-fed8-4fe5-aa4f-ed739643a384"/>
    <ds:schemaRef ds:uri="a09e65a3-c7c6-46c4-8cad-d2b1e4cef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Tabla 1</vt:lpstr>
      <vt:lpstr>Tabla 2</vt:lpstr>
      <vt:lpstr>Tabla 3</vt:lpstr>
      <vt:lpstr>Tabla 4</vt:lpstr>
      <vt:lpstr>Information</vt:lpstr>
      <vt:lpstr>Data</vt:lpstr>
      <vt:lpstr>Data (2)</vt:lpstr>
      <vt:lpstr>Data!Print_Titles</vt:lpstr>
      <vt:lpstr>'Data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2026-07-28T01:44:41Z</dcterms:created>
  <dcterms:modified xsi:type="dcterms:W3CDTF">2026-09-24T20:12:06Z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0x0101009401ACFC58A9B741966E24964F98E401</vt:lpwstr>
  </property>
  <property fmtid="{D5CDD505-2E9C-101B-9397-08002B2CF9AE}" pid="3" name="MediaServiceImageTags">
    <vt:lpwstr/>
  </property>
</Properties>
</file>