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371/2. Tabla/"/>
    </mc:Choice>
  </mc:AlternateContent>
  <xr:revisionPtr revIDLastSave="599" documentId="8_{8B83EA54-E3F2-40AC-8DFD-B96559F83092}" xr6:coauthVersionLast="47" xr6:coauthVersionMax="47" xr10:uidLastSave="{B17B7D08-1776-41AE-9C42-8228C82C59FC}"/>
  <bookViews>
    <workbookView minimized="1" xWindow="43920" yWindow="690" windowWidth="21585" windowHeight="13665" firstSheet="1" activeTab="2" xr2:uid="{3F8FB896-62C6-4904-A9E7-91DB309BA3E0}"/>
  </bookViews>
  <sheets>
    <sheet name="Tabla 1" sheetId="3" r:id="rId1"/>
    <sheet name="Tabla 2" sheetId="1" r:id="rId2"/>
    <sheet name="Tabla 3" sheetId="5" r:id="rId3"/>
    <sheet name="Tabla 4" sheetId="7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7" l="1"/>
  <c r="E6" i="7"/>
  <c r="E5" i="7"/>
  <c r="E4" i="7"/>
  <c r="D3" i="7" a="1"/>
  <c r="D3" i="7" s="1"/>
  <c r="G9" i="5" a="1"/>
  <c r="G9" i="5" s="1"/>
  <c r="E5" i="3"/>
  <c r="E7" i="3"/>
  <c r="E6" i="3"/>
  <c r="E8" i="3"/>
  <c r="F9" i="5" l="1" a="1"/>
  <c r="F9" i="5" s="1"/>
  <c r="E9" i="5" l="1" a="1"/>
  <c r="E9" i="5" s="1"/>
  <c r="H9" i="5" a="1"/>
  <c r="H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<sst xmlns="http://schemas.openxmlformats.org/spreadsheetml/2006/main" count="26" uniqueCount="23">
  <si>
    <t>Procedimiento</t>
  </si>
  <si>
    <t>Costo unitario</t>
  </si>
  <si>
    <t>Esterilización felina</t>
  </si>
  <si>
    <t>$ 100 - $120</t>
  </si>
  <si>
    <t>Gato</t>
  </si>
  <si>
    <t>Gata</t>
  </si>
  <si>
    <t>Esterilización/Castración canina</t>
  </si>
  <si>
    <t>$100 - $180</t>
  </si>
  <si>
    <t>Perros de hasta 10 lbs</t>
  </si>
  <si>
    <t>Cantidad</t>
  </si>
  <si>
    <t>Partida</t>
  </si>
  <si>
    <t>Gastos no personales</t>
  </si>
  <si>
    <t>Gastos personales</t>
  </si>
  <si>
    <t>Esterilizaciones</t>
  </si>
  <si>
    <t>Vacunas</t>
  </si>
  <si>
    <t>Animales atendidos</t>
  </si>
  <si>
    <t>Perros de 11 a 25 lbs</t>
  </si>
  <si>
    <t>Perros de 26 a 50 lbs</t>
  </si>
  <si>
    <t>Perros de 51 a 75 lbs</t>
  </si>
  <si>
    <t>Sedante</t>
  </si>
  <si>
    <t>Presupuesto ($ en millones)</t>
  </si>
  <si>
    <t>Escenario</t>
  </si>
  <si>
    <t>Valor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</si>
</sst>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"/>
  </numFmts>
  <fonts count="8"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b/>
      <sz val="12"/>
      <color rgb="FF000000"/>
      <name val="Myriad Pro Condensed"/>
    </font>
    <font>
      <sz val="12"/>
      <color rgb="FF000000"/>
      <name val="Myriad Pro Condensed"/>
    </font>
    <font>
      <b/>
      <sz val="12"/>
      <color theme="0"/>
      <name val="Myriad Pro Condensed"/>
    </font>
    <font>
      <sz val="8"/>
      <name val="Aptos Narrow"/>
      <family val="2"/>
      <scheme val="minor"/>
    </font>
    <font>
      <sz val="12"/>
      <color theme="1"/>
      <name val="Myriad Pro Condensedow"/>
    </font>
    <font>
      <b/>
      <sz val="12"/>
      <color theme="1"/>
      <name val="Myriad Pro Condensed"/>
    </font>
  </fonts>
  <fills count="4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.%20Datos/DATOS%20-%20PS1371.xlsx" TargetMode="External"/><Relationship Id="rId2" Type="http://schemas.openxmlformats.org/officeDocument/2006/relationships/externalLinkPath" Target="https://opalpr.sharepoint.com/sites/InformesAF2024/Shared%20Documents/&#128119;&#8205;&#9794;&#65039;Informes%20Preliminares/PS%201371/1.%20Datos/DATOS%20-%20PS1371.xlsx" TargetMode="External"/><Relationship Id="rId1" Type="http://schemas.openxmlformats.org/officeDocument/2006/relationships/externalLinkPath" Target="/sites/InformesAF2024/Shared%20Documents/&#128119;&#8205;&#9794;&#65039;Informes%20Preliminares/PS%201371/1.%20Datos/DATOS%20-%20PS137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imacion"/>
      <sheetName val="Costo"/>
      <sheetName val="Hoja1"/>
    </sheetNames>
    <sheetDataSet>
      <sheetData sheetId="0"/>
      <sheetData sheetId="1">
        <row r="10">
          <cell r="G10">
            <v>55000</v>
          </cell>
          <cell r="H10">
            <v>73750</v>
          </cell>
          <cell r="I10">
            <v>35000</v>
          </cell>
          <cell r="J10">
            <v>163750</v>
          </cell>
        </row>
        <row r="11">
          <cell r="G11">
            <v>275000</v>
          </cell>
          <cell r="H11">
            <v>368750</v>
          </cell>
          <cell r="I11">
            <v>175000</v>
          </cell>
          <cell r="J11">
            <v>818750</v>
          </cell>
        </row>
        <row r="12">
          <cell r="G12">
            <v>550000</v>
          </cell>
          <cell r="H12">
            <v>737500</v>
          </cell>
          <cell r="I12">
            <v>350000</v>
          </cell>
          <cell r="J12">
            <v>1637500</v>
          </cell>
        </row>
        <row r="13">
          <cell r="G13">
            <v>1100000</v>
          </cell>
          <cell r="H13">
            <v>1475000</v>
          </cell>
          <cell r="I13">
            <v>700000</v>
          </cell>
          <cell r="J13">
            <v>3275000</v>
          </cell>
        </row>
      </sheetData>
      <sheetData sheetId="2">
        <row r="4">
          <cell r="H4" t="str">
            <v>Escenario</v>
          </cell>
        </row>
        <row r="5">
          <cell r="H5">
            <v>1</v>
          </cell>
          <cell r="I5">
            <v>41.666666666666664</v>
          </cell>
        </row>
        <row r="6">
          <cell r="H6">
            <v>2</v>
          </cell>
        </row>
        <row r="7">
          <cell r="H7">
            <v>3</v>
          </cell>
        </row>
        <row r="8">
          <cell r="H8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BF49-CB34-4E18-B4C3-281D93B9137A}">
  <dimension ref="D4:E10"/>
  <sheetViews>
    <sheetView workbookViewId="0">
      <selection activeCell="D26" sqref="D26"/>
    </sheetView>
  </sheetViews>
  <sheetFormatPr defaultColWidth="10.6640625" defaultRowHeight="14.25"/>
  <cols>
    <col min="4" max="4" width="29.59765625" bestFit="1" customWidth="1"/>
    <col min="5" max="5" width="10.33203125" customWidth="1"/>
  </cols>
  <sheetData>
    <row r="4" spans="4:5" ht="15">
      <c r="D4" s="8" t="s">
        <v>10</v>
      </c>
      <c r="E4" s="8" t="s">
        <v>9</v>
      </c>
    </row>
    <row r="5" spans="4:5" ht="30">
      <c r="D5" s="2" t="s">
        <v>20</v>
      </c>
      <c r="E5" s="12">
        <f>SUM(E6:E7)/1000000</f>
        <v>1.1741079999999999</v>
      </c>
    </row>
    <row r="6" spans="4:5" ht="15">
      <c r="D6" s="3" t="s">
        <v>12</v>
      </c>
      <c r="E6" s="9">
        <f>750608</f>
        <v>750608</v>
      </c>
    </row>
    <row r="7" spans="4:5" ht="15">
      <c r="D7" s="3" t="s">
        <v>11</v>
      </c>
      <c r="E7" s="9">
        <f>423500</f>
        <v>423500</v>
      </c>
    </row>
    <row r="8" spans="4:5" ht="15">
      <c r="D8" s="4" t="s">
        <v>15</v>
      </c>
      <c r="E8" s="10">
        <f>SUM(E9:E10)</f>
        <v>7542</v>
      </c>
    </row>
    <row r="9" spans="4:5" ht="15">
      <c r="D9" s="3" t="s">
        <v>13</v>
      </c>
      <c r="E9" s="11">
        <v>3012</v>
      </c>
    </row>
    <row r="10" spans="4:5" ht="15">
      <c r="D10" s="3" t="s">
        <v>14</v>
      </c>
      <c r="E10" s="11">
        <v>4530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AF31-F544-4986-8448-2CAD597437CB}">
  <dimension ref="D4:E12"/>
  <sheetViews>
    <sheetView workbookViewId="0">
      <selection activeCell="D15" sqref="D15"/>
    </sheetView>
  </sheetViews>
  <sheetFormatPr defaultColWidth="10.6640625" defaultRowHeight="14.25"/>
  <cols>
    <col min="4" max="4" width="26.86328125" customWidth="1"/>
    <col min="5" max="5" width="15.3984375" bestFit="1" customWidth="1"/>
  </cols>
  <sheetData>
    <row r="4" spans="4:5" ht="30">
      <c r="D4" s="1" t="s">
        <v>0</v>
      </c>
      <c r="E4" s="1" t="s">
        <v>1</v>
      </c>
    </row>
    <row r="5" spans="4:5" ht="15">
      <c r="D5" s="2" t="s">
        <v>2</v>
      </c>
      <c r="E5" s="5" t="s">
        <v>3</v>
      </c>
    </row>
    <row r="6" spans="4:5" ht="15">
      <c r="D6" s="3" t="s">
        <v>4</v>
      </c>
      <c r="E6" s="6">
        <v>100</v>
      </c>
    </row>
    <row r="7" spans="4:5" ht="15">
      <c r="D7" s="3" t="s">
        <v>5</v>
      </c>
      <c r="E7" s="6">
        <v>120</v>
      </c>
    </row>
    <row r="8" spans="4:5" ht="30">
      <c r="D8" s="4" t="s">
        <v>6</v>
      </c>
      <c r="E8" s="7" t="s">
        <v>7</v>
      </c>
    </row>
    <row r="9" spans="4:5" ht="15">
      <c r="D9" s="3" t="s">
        <v>8</v>
      </c>
      <c r="E9" s="6">
        <v>100</v>
      </c>
    </row>
    <row r="10" spans="4:5" ht="15">
      <c r="D10" s="3" t="s">
        <v>16</v>
      </c>
      <c r="E10" s="6">
        <v>145</v>
      </c>
    </row>
    <row r="11" spans="4:5" ht="15">
      <c r="D11" s="3" t="s">
        <v>17</v>
      </c>
      <c r="E11" s="6">
        <v>165</v>
      </c>
    </row>
    <row r="12" spans="4:5" ht="15">
      <c r="D12" s="3" t="s">
        <v>18</v>
      </c>
      <c r="E12" s="6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EA7D-7C6A-4E4E-B637-76F57F91AAA0}">
  <dimension ref="D8:H18"/>
  <sheetViews>
    <sheetView tabSelected="1" zoomScaleNormal="100" workbookViewId="0">
      <selection activeCell="D8" sqref="D8:H12"/>
    </sheetView>
  </sheetViews>
  <sheetFormatPr defaultColWidth="10.6640625" defaultRowHeight="14.25"/>
  <cols>
    <col min="4" max="4" width="11.1328125" bestFit="1" customWidth="1"/>
    <col min="5" max="5" width="14.9296875" bestFit="1" customWidth="1"/>
    <col min="6" max="6" width="26.86328125" bestFit="1" customWidth="1"/>
    <col min="7" max="7" width="9.53125" customWidth="1"/>
    <col min="8" max="8" width="12.46484375" bestFit="1" customWidth="1"/>
  </cols>
  <sheetData>
    <row r="8" spans="4:8" ht="30">
      <c r="D8" s="1" t="s">
        <v>21</v>
      </c>
      <c r="E8" s="13" t="s">
        <v>2</v>
      </c>
      <c r="F8" s="13" t="s">
        <v>6</v>
      </c>
      <c r="G8" s="13" t="s">
        <v>19</v>
      </c>
      <c r="H8" s="13" t="s">
        <v>22</v>
      </c>
    </row>
    <row r="9" spans="4:8" ht="15">
      <c r="D9" s="14">
        <v>1</v>
      </c>
      <c r="E9" s="15" cm="1">
        <f t="array" ref="E9:E12">[1]Costo!$G$10:$G$13/1000</f>
        <v>55</v>
      </c>
      <c r="F9" s="15" cm="1">
        <f t="array" ref="F9:F12">[1]Costo!$H$10:$H$13/1000</f>
        <v>73.75</v>
      </c>
      <c r="G9" s="15" cm="1">
        <f t="array" ref="G9:G12">[1]Costo!$I$10:$I$13/1000</f>
        <v>35</v>
      </c>
      <c r="H9" s="16" cm="1">
        <f t="array" ref="H9:H12">[1]Costo!$J$10:$J$13/1000</f>
        <v>163.75</v>
      </c>
    </row>
    <row r="10" spans="4:8" ht="15">
      <c r="D10" s="14">
        <v>2</v>
      </c>
      <c r="E10" s="15">
        <v>275</v>
      </c>
      <c r="F10" s="15">
        <v>368.75</v>
      </c>
      <c r="G10" s="15">
        <v>175</v>
      </c>
      <c r="H10" s="16">
        <v>818.75</v>
      </c>
    </row>
    <row r="11" spans="4:8" ht="15">
      <c r="D11" s="14">
        <v>3</v>
      </c>
      <c r="E11" s="15">
        <v>550</v>
      </c>
      <c r="F11" s="15">
        <v>737.5</v>
      </c>
      <c r="G11" s="15">
        <v>350</v>
      </c>
      <c r="H11" s="16">
        <v>1637.5</v>
      </c>
    </row>
    <row r="12" spans="4:8" ht="15">
      <c r="D12" s="14">
        <v>4</v>
      </c>
      <c r="E12" s="15">
        <v>1100</v>
      </c>
      <c r="F12" s="15">
        <v>1475</v>
      </c>
      <c r="G12" s="15">
        <v>700</v>
      </c>
      <c r="H12" s="16">
        <v>3275</v>
      </c>
    </row>
    <row r="16" spans="4:8">
      <c r="H16" s="17"/>
    </row>
    <row r="18" spans="8:8">
      <c r="H18" s="17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F6E2-0F56-45CF-A5F2-EEAD55D23817}">
  <dimension ref="D3:E7"/>
  <sheetViews>
    <sheetView workbookViewId="0">
      <selection activeCell="E7" sqref="E7"/>
    </sheetView>
  </sheetViews>
  <sheetFormatPr defaultColWidth="10.6640625" defaultRowHeight="14.25"/>
  <cols>
    <col min="4" max="4" width="11.1328125" bestFit="1" customWidth="1"/>
    <col min="5" max="5" width="10" bestFit="1" customWidth="1"/>
  </cols>
  <sheetData>
    <row r="3" spans="4:5" ht="15">
      <c r="D3" s="1" t="str" cm="1">
        <f t="array" ref="D3:D7">[1]Hoja1!$H$4:$H$8</f>
        <v>Escenario</v>
      </c>
      <c r="E3" s="1" t="s">
        <v>9</v>
      </c>
    </row>
    <row r="4" spans="4:5" ht="15">
      <c r="D4" s="18">
        <v>1</v>
      </c>
      <c r="E4" s="19">
        <f>[1]Hoja1!$I$5</f>
        <v>41.666666666666664</v>
      </c>
    </row>
    <row r="5" spans="4:5" ht="15">
      <c r="D5" s="18">
        <v>2</v>
      </c>
      <c r="E5" s="19">
        <f>209</f>
        <v>209</v>
      </c>
    </row>
    <row r="6" spans="4:5" ht="15">
      <c r="D6" s="18">
        <v>3</v>
      </c>
      <c r="E6" s="19">
        <f>417</f>
        <v>417</v>
      </c>
    </row>
    <row r="7" spans="4:5" ht="15">
      <c r="D7" s="18">
        <v>4</v>
      </c>
      <c r="E7" s="19">
        <f>834</f>
        <v>834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800578-F311-4197-AF2F-935C30FCD4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E8E2BC-9430-46CA-B292-FCE8C4C633E4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3.xml><?xml version="1.0" encoding="utf-8"?>
<ds:datastoreItem xmlns:ds="http://schemas.openxmlformats.org/officeDocument/2006/customXml" ds:itemID="{2EC39B87-74FE-44B2-941B-973C6F077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Tabla 1</vt:lpstr>
      <vt:lpstr>Tabla 2</vt:lpstr>
      <vt:lpstr>Tabla 3</vt:lpstr>
      <vt:lpstr>Tabla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Hecrian Martinez Martinez</cp:lastModifiedBy>
  <dcterms:created xsi:type="dcterms:W3CDTF">2026-09-28T19:42:21Z</dcterms:created>
  <dcterms:modified xsi:type="dcterms:W3CDTF">2026-10-16T16:08:36Z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