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jan.domanski\Bez synchronizacji\Wybrane dane PLIKI\Dane na stronę\"/>
    </mc:Choice>
  </mc:AlternateContent>
  <xr:revisionPtr revIDLastSave="0" documentId="13_ncr:1_{02ABEA69-B70C-41DF-85FA-7E61B7149FF1}" xr6:coauthVersionLast="47" xr6:coauthVersionMax="47" xr10:uidLastSave="{00000000-0000-0000-0000-000000000000}"/>
  <bookViews>
    <workbookView xWindow="-110" yWindow="-110" windowWidth="19420" windowHeight="10300" firstSheet="1" activeTab="8" xr2:uid="{00000000-000D-0000-FFFF-FFFF00000000}"/>
  </bookViews>
  <sheets>
    <sheet name="Spis treści - Table of contents" sheetId="6" r:id="rId1"/>
    <sheet name="P&amp;L" sheetId="15" r:id="rId2"/>
    <sheet name="P&amp;L YTD" sheetId="16" r:id="rId3"/>
    <sheet name="CF" sheetId="17" r:id="rId4"/>
    <sheet name="CF YTD" sheetId="18" r:id="rId5"/>
    <sheet name="WC" sheetId="19" r:id="rId6"/>
    <sheet name="WC YTD" sheetId="20" r:id="rId7"/>
    <sheet name="Dividend" sheetId="21" r:id="rId8"/>
    <sheet name="BS" sheetId="22" r:id="rId9"/>
    <sheet name="EPS" sheetId="23" r:id="rId10"/>
  </sheets>
  <definedNames>
    <definedName name="_xlnm.Print_Area" localSheetId="8">BS!$A$1:$AD$18</definedName>
    <definedName name="_xlnm.Print_Area" localSheetId="3">CF!$A$1:$AL$21</definedName>
    <definedName name="_xlnm.Print_Area" localSheetId="4">'CF YTD'!$A$1:$AF$19</definedName>
    <definedName name="_xlnm.Print_Area" localSheetId="7">Dividend!$A$1:$L$15</definedName>
    <definedName name="_xlnm.Print_Area" localSheetId="9">EPS!$A$1:$O$11</definedName>
    <definedName name="_xlnm.Print_Area" localSheetId="1">'P&amp;L'!$A$1:$AN$25</definedName>
    <definedName name="_xlnm.Print_Area" localSheetId="2">'P&amp;L YTD'!$A$1:$AI$25</definedName>
    <definedName name="_xlnm.Print_Area" localSheetId="0">'Spis treści - Table of contents'!$A$1:$E$21</definedName>
    <definedName name="_xlnm.Print_Area" localSheetId="5">WC!$A$1:$AM$17</definedName>
    <definedName name="_xlnm.Print_Area" localSheetId="6">'WC YTD'!$A$1:$AG$17</definedName>
  </definedNames>
  <calcPr calcId="191028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H33" i="22" l="1"/>
  <c r="E30" i="22"/>
  <c r="D30" i="22"/>
  <c r="AU26" i="22"/>
  <c r="E26" i="22"/>
  <c r="D26" i="22"/>
  <c r="BH17" i="22"/>
  <c r="E14" i="22"/>
  <c r="D14" i="22"/>
  <c r="E10" i="22"/>
  <c r="D10" i="22"/>
  <c r="T14" i="21"/>
  <c r="U10" i="21"/>
  <c r="T10" i="21"/>
  <c r="P10" i="21"/>
  <c r="L10" i="21"/>
  <c r="K10" i="21"/>
  <c r="J10" i="21"/>
  <c r="I10" i="21"/>
  <c r="H10" i="21"/>
  <c r="G10" i="21"/>
  <c r="F10" i="21"/>
  <c r="E10" i="21"/>
  <c r="D10" i="21"/>
  <c r="C10" i="21"/>
  <c r="U9" i="21"/>
  <c r="T9" i="21"/>
  <c r="R9" i="21"/>
  <c r="P9" i="21"/>
  <c r="L9" i="21"/>
  <c r="K9" i="21"/>
  <c r="J9" i="21"/>
  <c r="I9" i="21"/>
  <c r="H9" i="21"/>
  <c r="G9" i="21"/>
  <c r="F9" i="21"/>
  <c r="E9" i="21"/>
  <c r="D9" i="21"/>
  <c r="C9" i="21"/>
  <c r="R8" i="21"/>
  <c r="R10" i="21" s="1"/>
  <c r="U7" i="21"/>
  <c r="BH34" i="18"/>
  <c r="CA33" i="17"/>
  <c r="BT33" i="17"/>
  <c r="CA32" i="17"/>
  <c r="BT32" i="17"/>
  <c r="CA31" i="17"/>
  <c r="BT31" i="17"/>
  <c r="CA29" i="17"/>
  <c r="BT29" i="17"/>
  <c r="CA28" i="17"/>
  <c r="BT28" i="17"/>
  <c r="CA27" i="17"/>
  <c r="BT27" i="17"/>
  <c r="CA26" i="17"/>
  <c r="BT26" i="17"/>
  <c r="CA25" i="17"/>
  <c r="BT25" i="17"/>
  <c r="BV18" i="17"/>
  <c r="BT18" i="17"/>
  <c r="BT17" i="17"/>
  <c r="BT16" i="17"/>
  <c r="BT14" i="17"/>
  <c r="BT13" i="17"/>
  <c r="BT12" i="17"/>
  <c r="BT11" i="17"/>
  <c r="BO11" i="17"/>
  <c r="BT10" i="17"/>
  <c r="BC39" i="16"/>
  <c r="BB39" i="16"/>
  <c r="BA39" i="16"/>
  <c r="AZ39" i="16"/>
  <c r="AY39" i="16"/>
  <c r="AX39" i="16"/>
  <c r="AS39" i="16"/>
  <c r="AR39" i="16"/>
  <c r="AQ39" i="16"/>
  <c r="AP39" i="16"/>
  <c r="AF39" i="16"/>
  <c r="AE39" i="16"/>
  <c r="AD39" i="16"/>
  <c r="AC39" i="16"/>
  <c r="AB39" i="16"/>
  <c r="AA39" i="16"/>
  <c r="Z39" i="16"/>
  <c r="Y39" i="16"/>
  <c r="BC36" i="16"/>
  <c r="BB36" i="16"/>
  <c r="BA36" i="16"/>
  <c r="AZ36" i="16"/>
  <c r="AY36" i="16"/>
  <c r="AX36" i="16"/>
  <c r="AS36" i="16"/>
  <c r="AR36" i="16"/>
  <c r="AQ36" i="16"/>
  <c r="AP36" i="16"/>
  <c r="AF36" i="16"/>
  <c r="AE36" i="16"/>
  <c r="AD36" i="16"/>
  <c r="AC36" i="16"/>
  <c r="AB36" i="16"/>
  <c r="AA36" i="16"/>
  <c r="Z36" i="16"/>
  <c r="Y36" i="16"/>
  <c r="BC34" i="16"/>
  <c r="BB34" i="16"/>
  <c r="BA34" i="16"/>
  <c r="AZ34" i="16"/>
  <c r="AY34" i="16"/>
  <c r="AX34" i="16"/>
  <c r="AS34" i="16"/>
  <c r="AR34" i="16"/>
  <c r="AQ34" i="16"/>
  <c r="AP34" i="16"/>
  <c r="AF34" i="16"/>
  <c r="AE34" i="16"/>
  <c r="AD34" i="16"/>
  <c r="AC34" i="16"/>
  <c r="AB34" i="16"/>
  <c r="AA34" i="16"/>
  <c r="Z34" i="16"/>
  <c r="Y34" i="16"/>
  <c r="E34" i="16"/>
  <c r="BC32" i="16"/>
  <c r="BB32" i="16"/>
  <c r="BA32" i="16"/>
  <c r="AZ32" i="16"/>
  <c r="AY32" i="16"/>
  <c r="AX32" i="16"/>
  <c r="AS32" i="16"/>
  <c r="AR32" i="16"/>
  <c r="AQ32" i="16"/>
  <c r="AP32" i="16"/>
  <c r="AF32" i="16"/>
  <c r="AE32" i="16"/>
  <c r="AD32" i="16"/>
  <c r="AC32" i="16"/>
  <c r="AB32" i="16"/>
  <c r="AA32" i="16"/>
  <c r="Z32" i="16"/>
  <c r="Y32" i="16"/>
  <c r="BI23" i="16"/>
  <c r="BC23" i="16"/>
  <c r="BB23" i="16"/>
  <c r="BA23" i="16"/>
  <c r="AZ23" i="16"/>
  <c r="AY23" i="16"/>
  <c r="AX23" i="16"/>
  <c r="AW23" i="16"/>
  <c r="AV23" i="16"/>
  <c r="AU23" i="16"/>
  <c r="AT23" i="16"/>
  <c r="AS23" i="16"/>
  <c r="AR23" i="16"/>
  <c r="AQ23" i="16"/>
  <c r="AP23" i="16"/>
  <c r="AF23" i="16"/>
  <c r="AE23" i="16"/>
  <c r="AD23" i="16"/>
  <c r="AC23" i="16"/>
  <c r="AB23" i="16"/>
  <c r="AA23" i="16"/>
  <c r="Z23" i="16"/>
  <c r="Y23" i="16"/>
  <c r="BI17" i="16"/>
  <c r="BC17" i="16"/>
  <c r="BB17" i="16"/>
  <c r="BA17" i="16"/>
  <c r="AZ17" i="16"/>
  <c r="AY17" i="16"/>
  <c r="AX17" i="16"/>
  <c r="AW17" i="16"/>
  <c r="AV17" i="16"/>
  <c r="AU17" i="16"/>
  <c r="AT17" i="16"/>
  <c r="AS17" i="16"/>
  <c r="AR17" i="16"/>
  <c r="AQ17" i="16"/>
  <c r="AP17" i="16"/>
  <c r="AF17" i="16"/>
  <c r="AE17" i="16"/>
  <c r="AD17" i="16"/>
  <c r="AC17" i="16"/>
  <c r="AB17" i="16"/>
  <c r="AA17" i="16"/>
  <c r="Z17" i="16"/>
  <c r="Y17" i="16"/>
  <c r="BC15" i="16"/>
  <c r="BB15" i="16"/>
  <c r="BA15" i="16"/>
  <c r="AZ15" i="16"/>
  <c r="AY15" i="16"/>
  <c r="AX15" i="16"/>
  <c r="AW15" i="16"/>
  <c r="AV15" i="16"/>
  <c r="AU15" i="16"/>
  <c r="AT15" i="16"/>
  <c r="AS15" i="16"/>
  <c r="AR15" i="16"/>
  <c r="AQ15" i="16"/>
  <c r="AP15" i="16"/>
  <c r="AF15" i="16"/>
  <c r="AE15" i="16"/>
  <c r="AD15" i="16"/>
  <c r="AC15" i="16"/>
  <c r="AB15" i="16"/>
  <c r="AA15" i="16"/>
  <c r="Z15" i="16"/>
  <c r="Y15" i="16"/>
  <c r="E15" i="16"/>
  <c r="BI13" i="16"/>
  <c r="BC13" i="16"/>
  <c r="BB13" i="16"/>
  <c r="BA13" i="16"/>
  <c r="AZ13" i="16"/>
  <c r="AY13" i="16"/>
  <c r="AX13" i="16"/>
  <c r="AW13" i="16"/>
  <c r="AV13" i="16"/>
  <c r="AU13" i="16"/>
  <c r="AT13" i="16"/>
  <c r="AS13" i="16"/>
  <c r="AR13" i="16"/>
  <c r="AQ13" i="16"/>
  <c r="AP13" i="16"/>
  <c r="AF13" i="16"/>
  <c r="AE13" i="16"/>
  <c r="AD13" i="16"/>
  <c r="AC13" i="16"/>
  <c r="AB13" i="16"/>
  <c r="AA13" i="16"/>
  <c r="Z13" i="16"/>
  <c r="Y13" i="16"/>
  <c r="BM40" i="15"/>
  <c r="BL40" i="15"/>
  <c r="BK40" i="15"/>
  <c r="BJ40" i="15"/>
  <c r="BI40" i="15"/>
  <c r="BH40" i="15"/>
  <c r="BG40" i="15"/>
  <c r="BF40" i="15"/>
  <c r="AZ40" i="15"/>
  <c r="AI40" i="15"/>
  <c r="AH40" i="15"/>
  <c r="AG40" i="15"/>
  <c r="AF40" i="15"/>
  <c r="AE40" i="15"/>
  <c r="AD40" i="15"/>
  <c r="AC40" i="15"/>
  <c r="AB40" i="15"/>
  <c r="AA40" i="15"/>
  <c r="Z40" i="15"/>
  <c r="BM37" i="15"/>
  <c r="BL37" i="15"/>
  <c r="BK37" i="15"/>
  <c r="BJ37" i="15"/>
  <c r="BI37" i="15"/>
  <c r="BH37" i="15"/>
  <c r="BG37" i="15"/>
  <c r="BF37" i="15"/>
  <c r="AI37" i="15"/>
  <c r="AH37" i="15"/>
  <c r="AG37" i="15"/>
  <c r="AF37" i="15"/>
  <c r="AE37" i="15"/>
  <c r="AD37" i="15"/>
  <c r="AC37" i="15"/>
  <c r="AB37" i="15"/>
  <c r="AA37" i="15"/>
  <c r="Z37" i="15"/>
  <c r="BM35" i="15"/>
  <c r="BL35" i="15"/>
  <c r="BK35" i="15"/>
  <c r="BJ35" i="15"/>
  <c r="BI35" i="15"/>
  <c r="BH35" i="15"/>
  <c r="BG35" i="15"/>
  <c r="BF35" i="15"/>
  <c r="AI35" i="15"/>
  <c r="AH35" i="15"/>
  <c r="AG35" i="15"/>
  <c r="AF35" i="15"/>
  <c r="AE35" i="15"/>
  <c r="AD35" i="15"/>
  <c r="AC35" i="15"/>
  <c r="AB35" i="15"/>
  <c r="AA35" i="15"/>
  <c r="Z35" i="15"/>
  <c r="BO33" i="15"/>
  <c r="BM33" i="15"/>
  <c r="BL33" i="15"/>
  <c r="BK33" i="15"/>
  <c r="BJ33" i="15"/>
  <c r="BI33" i="15"/>
  <c r="BH33" i="15"/>
  <c r="BG33" i="15"/>
  <c r="BF33" i="15"/>
  <c r="AI33" i="15"/>
  <c r="AH33" i="15"/>
  <c r="AG33" i="15"/>
  <c r="AF33" i="15"/>
  <c r="AE33" i="15"/>
  <c r="AD33" i="15"/>
  <c r="AC33" i="15"/>
  <c r="AB33" i="15"/>
  <c r="AA33" i="15"/>
  <c r="Z33" i="15"/>
  <c r="BL23" i="15"/>
  <c r="BK23" i="15"/>
  <c r="BJ23" i="15"/>
  <c r="BI23" i="15"/>
  <c r="BH23" i="15"/>
  <c r="BG23" i="15"/>
  <c r="BF23" i="15"/>
  <c r="AZ23" i="15"/>
  <c r="AI23" i="15"/>
  <c r="AH23" i="15"/>
  <c r="AG23" i="15"/>
  <c r="AF23" i="15"/>
  <c r="AE23" i="15"/>
  <c r="AD23" i="15"/>
  <c r="AC23" i="15"/>
  <c r="AB23" i="15"/>
  <c r="AA23" i="15"/>
  <c r="Z23" i="15"/>
  <c r="BL17" i="15"/>
  <c r="BK17" i="15"/>
  <c r="BJ17" i="15"/>
  <c r="BI17" i="15"/>
  <c r="BH17" i="15"/>
  <c r="BG17" i="15"/>
  <c r="BF17" i="15"/>
  <c r="AZ17" i="15"/>
  <c r="AI17" i="15"/>
  <c r="AH17" i="15"/>
  <c r="AG17" i="15"/>
  <c r="AF17" i="15"/>
  <c r="AE17" i="15"/>
  <c r="AD17" i="15"/>
  <c r="AC17" i="15"/>
  <c r="AB17" i="15"/>
  <c r="AA17" i="15"/>
  <c r="Z17" i="15"/>
  <c r="BL15" i="15"/>
  <c r="BK15" i="15"/>
  <c r="BJ15" i="15"/>
  <c r="BI15" i="15"/>
  <c r="BH15" i="15"/>
  <c r="BG15" i="15"/>
  <c r="BF15" i="15"/>
  <c r="BD15" i="15"/>
  <c r="BC15" i="15"/>
  <c r="BB15" i="15"/>
  <c r="BA15" i="15"/>
  <c r="AZ15" i="15"/>
  <c r="AY15" i="15"/>
  <c r="AX15" i="15"/>
  <c r="AW15" i="15"/>
  <c r="AV15" i="15"/>
  <c r="AI15" i="15"/>
  <c r="AH15" i="15"/>
  <c r="AG15" i="15"/>
  <c r="AF15" i="15"/>
  <c r="AE15" i="15"/>
  <c r="AD15" i="15"/>
  <c r="AC15" i="15"/>
  <c r="AB15" i="15"/>
  <c r="AA15" i="15"/>
  <c r="Z15" i="15"/>
  <c r="BS13" i="15"/>
  <c r="BL13" i="15"/>
  <c r="BK13" i="15"/>
  <c r="BJ13" i="15"/>
  <c r="BI13" i="15"/>
  <c r="BH13" i="15"/>
  <c r="BG13" i="15"/>
  <c r="BF13" i="15"/>
  <c r="AZ13" i="15"/>
  <c r="AI13" i="15"/>
  <c r="AH13" i="15"/>
  <c r="AG13" i="15"/>
  <c r="AF13" i="15"/>
  <c r="AE13" i="15"/>
  <c r="AD13" i="15"/>
  <c r="AC13" i="15"/>
  <c r="AB13" i="15"/>
  <c r="AA13" i="15"/>
  <c r="Z13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O11" authorId="0" shapeId="0" xr:uid="{F87E7ACF-CE95-4366-824E-A65F4A3FC60C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restated in Q421</t>
        </r>
      </text>
    </comment>
    <comment ref="BO13" authorId="0" shapeId="0" xr:uid="{62EC39EB-A995-4689-B7D1-EC3B6A4521D6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restated in Q421
</t>
        </r>
      </text>
    </comment>
  </commentList>
</comments>
</file>

<file path=xl/sharedStrings.xml><?xml version="1.0" encoding="utf-8"?>
<sst xmlns="http://schemas.openxmlformats.org/spreadsheetml/2006/main" count="1270" uniqueCount="293">
  <si>
    <t>Grupa Eurocash / Eurocash Group</t>
  </si>
  <si>
    <t>Spis treści / Table of contents</t>
  </si>
  <si>
    <t>P&amp;L</t>
  </si>
  <si>
    <t>Rachunek zysków i strat (kwartalnie)</t>
  </si>
  <si>
    <t>P&amp;L account (quarterly)</t>
  </si>
  <si>
    <t>P&amp;L YTD</t>
  </si>
  <si>
    <t>Rachunek zysków i strat (narastająco)</t>
  </si>
  <si>
    <t>P&amp;L account (cumulative)</t>
  </si>
  <si>
    <t>CF</t>
  </si>
  <si>
    <t>Przepływy pieniężne (kwartalnie)</t>
  </si>
  <si>
    <t>Cash flow (quarterly)</t>
  </si>
  <si>
    <t>CF YTD</t>
  </si>
  <si>
    <t>Przepływy pieniężne (narastająco)</t>
  </si>
  <si>
    <t>Cash flow (cumulative)</t>
  </si>
  <si>
    <t>WC</t>
  </si>
  <si>
    <t>Rotacja kapitału obrotowego (kwartalnie)</t>
  </si>
  <si>
    <t>Working capital ratios (quarterly)</t>
  </si>
  <si>
    <t>WC YTD</t>
  </si>
  <si>
    <t>Rotacja kapitału obrotowego (narastająco)</t>
  </si>
  <si>
    <t>Working capital ratios (cumulative)</t>
  </si>
  <si>
    <t>BS</t>
  </si>
  <si>
    <t>Wybrane pozycje bilansowe</t>
  </si>
  <si>
    <t>Selected balance sheet items</t>
  </si>
  <si>
    <t>Dividend</t>
  </si>
  <si>
    <t>Dywidenda</t>
  </si>
  <si>
    <t>EPS</t>
  </si>
  <si>
    <t>Liczba akcji; zysk na akcję</t>
  </si>
  <si>
    <t>Number of shares; earnings per share - EPS</t>
  </si>
  <si>
    <t>Rachunek zysków i strat (skons.)</t>
  </si>
  <si>
    <t>Consolidated P&amp;L account</t>
  </si>
  <si>
    <t>Główne wyniki i wskaźniki finansowe</t>
  </si>
  <si>
    <t>Key figures and profitability ratios</t>
  </si>
  <si>
    <t>kwartalnie</t>
  </si>
  <si>
    <t>quarterly</t>
  </si>
  <si>
    <t>Before IFRS15</t>
  </si>
  <si>
    <t>After IFRS15</t>
  </si>
  <si>
    <t>IFRS15</t>
  </si>
  <si>
    <t>Before IFRS16</t>
  </si>
  <si>
    <t>After IFRS16</t>
  </si>
  <si>
    <t>IFRS16</t>
  </si>
  <si>
    <t>mln zł</t>
  </si>
  <si>
    <t>PLN m</t>
  </si>
  <si>
    <t>Q1'08</t>
  </si>
  <si>
    <t>Q2'08</t>
  </si>
  <si>
    <t>Q3'08</t>
  </si>
  <si>
    <t>Q4'08</t>
  </si>
  <si>
    <t>Q1'09</t>
  </si>
  <si>
    <t>Q2'09</t>
  </si>
  <si>
    <t>Q3'09</t>
  </si>
  <si>
    <t>Q4'09</t>
  </si>
  <si>
    <t>Q1'10</t>
  </si>
  <si>
    <t>Q2'10</t>
  </si>
  <si>
    <t>Q3'10</t>
  </si>
  <si>
    <t>Q4'10</t>
  </si>
  <si>
    <t>Q1'11</t>
  </si>
  <si>
    <t>Q2'11</t>
  </si>
  <si>
    <t>Q3'11</t>
  </si>
  <si>
    <t>Q4'11</t>
  </si>
  <si>
    <t>Q1'12</t>
  </si>
  <si>
    <t>Q2'12</t>
  </si>
  <si>
    <t>Q3'12</t>
  </si>
  <si>
    <t>Q4'12</t>
  </si>
  <si>
    <t>Q1'13</t>
  </si>
  <si>
    <t>Q2'13</t>
  </si>
  <si>
    <t>Q3'13</t>
  </si>
  <si>
    <t>Q4'13</t>
  </si>
  <si>
    <t>Q1'14</t>
  </si>
  <si>
    <t>Q2'14</t>
  </si>
  <si>
    <t>Q3'14</t>
  </si>
  <si>
    <t>Q4'14</t>
  </si>
  <si>
    <t>Q1'15</t>
  </si>
  <si>
    <t>Q2'15</t>
  </si>
  <si>
    <t>Q3'15</t>
  </si>
  <si>
    <t>Q4' 15</t>
  </si>
  <si>
    <t>Q1'16</t>
  </si>
  <si>
    <t>Q2'16</t>
  </si>
  <si>
    <t>Q3'16</t>
  </si>
  <si>
    <t>Q4' 16</t>
  </si>
  <si>
    <t>Q1'17</t>
  </si>
  <si>
    <t>Q2'17</t>
  </si>
  <si>
    <t>Q3'17</t>
  </si>
  <si>
    <t>Q4' 17</t>
  </si>
  <si>
    <t>Q1'18</t>
  </si>
  <si>
    <t>Q2'18</t>
  </si>
  <si>
    <t>Q3'18</t>
  </si>
  <si>
    <t>Q4'18</t>
  </si>
  <si>
    <t>Q1'19</t>
  </si>
  <si>
    <t>Q2'19</t>
  </si>
  <si>
    <t>Q3'19</t>
  </si>
  <si>
    <t>Q4'19</t>
  </si>
  <si>
    <t>Q1'20</t>
  </si>
  <si>
    <t>Q2'20</t>
  </si>
  <si>
    <t>Q3'20</t>
  </si>
  <si>
    <t>Q4'20</t>
  </si>
  <si>
    <t>Q1'21</t>
  </si>
  <si>
    <t>Q2`21</t>
  </si>
  <si>
    <t>Q3'21</t>
  </si>
  <si>
    <t>Q4'21</t>
  </si>
  <si>
    <t>Q1'22</t>
  </si>
  <si>
    <t>Przychody ze sprzedaży</t>
  </si>
  <si>
    <t>Sales revenue</t>
  </si>
  <si>
    <t>Zysk brutto na sprzedaży</t>
  </si>
  <si>
    <t>Gross profit on sales</t>
  </si>
  <si>
    <t>Rentowność brutto na sprzedaży</t>
  </si>
  <si>
    <t>Gross margin</t>
  </si>
  <si>
    <t>EBITDA</t>
  </si>
  <si>
    <t>Marża EBITDA</t>
  </si>
  <si>
    <t>EBITDA margin</t>
  </si>
  <si>
    <t>Zysk z działalności operacyjnej</t>
  </si>
  <si>
    <t>EBIT</t>
  </si>
  <si>
    <t>Marża zysku operacyjnego</t>
  </si>
  <si>
    <t>EBIT margin</t>
  </si>
  <si>
    <t>Zysk brutto</t>
  </si>
  <si>
    <t>Profit before tax</t>
  </si>
  <si>
    <t>Zysk netto</t>
  </si>
  <si>
    <t>Net profit</t>
  </si>
  <si>
    <t>Rentowność netto</t>
  </si>
  <si>
    <t>Net profitability</t>
  </si>
  <si>
    <t>narastająco</t>
  </si>
  <si>
    <t>cumulative</t>
  </si>
  <si>
    <t>Q2'08 YTD</t>
  </si>
  <si>
    <t>Q3'08 YTD</t>
  </si>
  <si>
    <t>Q2'09 YTD</t>
  </si>
  <si>
    <t>Q3'09 YTD</t>
  </si>
  <si>
    <t>Q2'10 YTD</t>
  </si>
  <si>
    <t>Q3'10 YTD</t>
  </si>
  <si>
    <t>Q2'11 YTD</t>
  </si>
  <si>
    <t>Q3'11 YTD</t>
  </si>
  <si>
    <t>Q2'12 YTD</t>
  </si>
  <si>
    <t>Q3'12 YTD</t>
  </si>
  <si>
    <t>Q2'13 YTD</t>
  </si>
  <si>
    <t>Q3'13 YTD</t>
  </si>
  <si>
    <t>Q2'14 YTD</t>
  </si>
  <si>
    <t>Q3'14 YTD</t>
  </si>
  <si>
    <t>Q2'15 YTD</t>
  </si>
  <si>
    <t>Q3'15 YTD</t>
  </si>
  <si>
    <t>Q2'16 YTD</t>
  </si>
  <si>
    <t>Q3'16 YTD</t>
  </si>
  <si>
    <t>Q2'17 YTD</t>
  </si>
  <si>
    <t>Q3'17 YTD</t>
  </si>
  <si>
    <t>Q2'18 YTD</t>
  </si>
  <si>
    <t>Q3'18 YTD</t>
  </si>
  <si>
    <t>Q2'19 YTD</t>
  </si>
  <si>
    <t>Q3'19 YTD</t>
  </si>
  <si>
    <t>Q2'20 YTD</t>
  </si>
  <si>
    <t>Q3'20 YTD</t>
  </si>
  <si>
    <t>Q3`21</t>
  </si>
  <si>
    <t>Skonsolidowane przepływy pieniężne</t>
  </si>
  <si>
    <t>Consolidated cash flow</t>
  </si>
  <si>
    <t>Q1'2015</t>
  </si>
  <si>
    <t>Q4'15</t>
  </si>
  <si>
    <t>Q1'2016</t>
  </si>
  <si>
    <t>Q4'16</t>
  </si>
  <si>
    <t>Q1'2017</t>
  </si>
  <si>
    <t>Q4'17</t>
  </si>
  <si>
    <t>Q2'21</t>
  </si>
  <si>
    <t>Q4`21</t>
  </si>
  <si>
    <t>Przepływy z działalności operacyjnej</t>
  </si>
  <si>
    <t>Operating cash flow</t>
  </si>
  <si>
    <t>78.83</t>
  </si>
  <si>
    <t xml:space="preserve"> zysk (strata) przed opodatkowaniem</t>
  </si>
  <si>
    <t xml:space="preserve"> profit (loss) before tax</t>
  </si>
  <si>
    <t>31.73</t>
  </si>
  <si>
    <t xml:space="preserve"> amortyzacja</t>
  </si>
  <si>
    <t xml:space="preserve"> depreciation</t>
  </si>
  <si>
    <t>11.95</t>
  </si>
  <si>
    <t xml:space="preserve"> zmiana kapitału obrotowego</t>
  </si>
  <si>
    <t xml:space="preserve"> change in working capital</t>
  </si>
  <si>
    <t>34.60</t>
  </si>
  <si>
    <t xml:space="preserve"> inne</t>
  </si>
  <si>
    <t xml:space="preserve"> other</t>
  </si>
  <si>
    <t>0.54</t>
  </si>
  <si>
    <t>Przepływy z działalności inwestycyjnej</t>
  </si>
  <si>
    <t>Cash flow from investments</t>
  </si>
  <si>
    <t>(20.51)</t>
  </si>
  <si>
    <t>Przepływy z działalności finansowej</t>
  </si>
  <si>
    <t>Cash flow from financing activities</t>
  </si>
  <si>
    <t>2.29</t>
  </si>
  <si>
    <t>Przepływy pieniężne razem</t>
  </si>
  <si>
    <t>Total cash flow</t>
  </si>
  <si>
    <t>60.61</t>
  </si>
  <si>
    <t>Rotacja kapitału obrotowego</t>
  </si>
  <si>
    <t>Working capital ratios</t>
  </si>
  <si>
    <t>IFRS16 with no impact on working capital ratios</t>
  </si>
  <si>
    <t>w dniach</t>
  </si>
  <si>
    <t>in days</t>
  </si>
  <si>
    <t>1. Cykl rotacji zapasów</t>
  </si>
  <si>
    <t>1. Inventories turnover</t>
  </si>
  <si>
    <t>18.01</t>
  </si>
  <si>
    <t>2. Cykl rotacji należności</t>
  </si>
  <si>
    <t>2. Trade receivables turnover</t>
  </si>
  <si>
    <t>18.52</t>
  </si>
  <si>
    <t>3. Cykl rotacji zobowiązań</t>
  </si>
  <si>
    <t>3. Trade liabilities turnover</t>
  </si>
  <si>
    <t>47.64</t>
  </si>
  <si>
    <t>4. Cykl operacyjny (1+2)</t>
  </si>
  <si>
    <t>4. Operating cycle (1+2)</t>
  </si>
  <si>
    <t>36.53</t>
  </si>
  <si>
    <t>5. Konwersja gotówki (4-3)</t>
  </si>
  <si>
    <t>5. Cash conversion (4-3)</t>
  </si>
  <si>
    <t>(11.12)</t>
  </si>
  <si>
    <t>31.12.2018</t>
  </si>
  <si>
    <t>Aktywa trwałe</t>
  </si>
  <si>
    <t>Fixed assets</t>
  </si>
  <si>
    <t>1 948.76</t>
  </si>
  <si>
    <t>Aktywa obrotowe</t>
  </si>
  <si>
    <t>Current assets</t>
  </si>
  <si>
    <t>2 619.59</t>
  </si>
  <si>
    <t>Razem Aktywa</t>
  </si>
  <si>
    <t>Total assets</t>
  </si>
  <si>
    <t>4 568.35</t>
  </si>
  <si>
    <t>Kapitał własny</t>
  </si>
  <si>
    <t>Equity</t>
  </si>
  <si>
    <t>795.05</t>
  </si>
  <si>
    <t>Zobowiązana i rezerwy</t>
  </si>
  <si>
    <t>Liabilities and privisions</t>
  </si>
  <si>
    <t>3 773.31</t>
  </si>
  <si>
    <t>Razem Pasywa</t>
  </si>
  <si>
    <t>Total liabilities and equity</t>
  </si>
  <si>
    <t>Zadłużenie netto</t>
  </si>
  <si>
    <t>Net debt</t>
  </si>
  <si>
    <t>za rok finansowy</t>
  </si>
  <si>
    <t>for the financial year</t>
  </si>
  <si>
    <t>2017*</t>
  </si>
  <si>
    <t>Dywidenda na akcję (zł)</t>
  </si>
  <si>
    <t>Dividend per share (PLN)</t>
  </si>
  <si>
    <t>Łączna dywidenda (zł)</t>
  </si>
  <si>
    <t>Total dividend (PLN)</t>
  </si>
  <si>
    <t>Dywidenda jako % zysku netto Eurocash S.A.</t>
  </si>
  <si>
    <t xml:space="preserve">Dividend as % of the net profit of Eurocash S.A. </t>
  </si>
  <si>
    <t>Dywidenda jako % skonsolidowanego zysku netto Grupy Eurocash</t>
  </si>
  <si>
    <t>Dividend as % of the consolidated net profit of Eurocash Group</t>
  </si>
  <si>
    <t>Data przyznania dywidendy</t>
  </si>
  <si>
    <t>Date of dividend</t>
  </si>
  <si>
    <t>-</t>
  </si>
  <si>
    <t>Termin wypłaty dywidendy</t>
  </si>
  <si>
    <t>Payment date</t>
  </si>
  <si>
    <t>Net profit of Eurocash S.A. (PLN)</t>
  </si>
  <si>
    <t>Skonsolidowany zysk netto Grupy Eurocash (zł)</t>
  </si>
  <si>
    <t>Consolidated net profit of Eurocash Group (PLN)</t>
  </si>
  <si>
    <t>Średnia ważona liczba akcji zwykłych</t>
  </si>
  <si>
    <t>Weighted average number of ordinary shares</t>
  </si>
  <si>
    <t>Średnia ważona rozwodniona liczba akcji zwykłych</t>
  </si>
  <si>
    <t>Weighted average diluted number of ordinary shares</t>
  </si>
  <si>
    <t>Zysk na akcję (zł)</t>
  </si>
  <si>
    <t>Earnings per share - EPS (PLN)</t>
  </si>
  <si>
    <t>Rozwodniony zysk na akcję (zł)</t>
  </si>
  <si>
    <t>Diluted earnings per share (PLN)</t>
  </si>
  <si>
    <t>Q2`22</t>
  </si>
  <si>
    <t>Q3'22</t>
  </si>
  <si>
    <t>Q4'22</t>
  </si>
  <si>
    <t>Q2`21 YTD</t>
  </si>
  <si>
    <t>Q3`21 YTD</t>
  </si>
  <si>
    <t>Q2`22 YTD</t>
  </si>
  <si>
    <t>Q3`22 YTD</t>
  </si>
  <si>
    <t>Q2'22</t>
  </si>
  <si>
    <t>Q3`22</t>
  </si>
  <si>
    <t>Q4`22</t>
  </si>
  <si>
    <t>Q1'23</t>
  </si>
  <si>
    <t>Q2'23</t>
  </si>
  <si>
    <t>Q2'23 YTD</t>
  </si>
  <si>
    <t>Q3'23</t>
  </si>
  <si>
    <t>Q3'23 YTD</t>
  </si>
  <si>
    <t>Q4'23</t>
  </si>
  <si>
    <t>Q1'24</t>
  </si>
  <si>
    <t>Q2'24</t>
  </si>
  <si>
    <t>Q2'24 YTD</t>
  </si>
  <si>
    <t>Q3'24</t>
  </si>
  <si>
    <t xml:space="preserve">Q2'24 YTD </t>
  </si>
  <si>
    <t>Q3'24 YTD</t>
  </si>
  <si>
    <t xml:space="preserve">Q3'24 YTD </t>
  </si>
  <si>
    <t>Q4'24</t>
  </si>
  <si>
    <t>3 kw. 2024</t>
  </si>
  <si>
    <t>Q1'25 YTD</t>
  </si>
  <si>
    <t>2025.12.31</t>
  </si>
  <si>
    <t>Zobowiązania i rezerwy</t>
  </si>
  <si>
    <t>Aktywa trwałe (długoterminowe)</t>
  </si>
  <si>
    <t>Q1'25</t>
  </si>
  <si>
    <t>2025.03.31</t>
  </si>
  <si>
    <t>n/a</t>
  </si>
  <si>
    <t>Q2'25</t>
  </si>
  <si>
    <t>Zysk (strata) netto z działalności kontynuowanej</t>
  </si>
  <si>
    <t>Profit (loss) on continued operations</t>
  </si>
  <si>
    <t>Rentowność netto %</t>
  </si>
  <si>
    <t>Net profitability %</t>
  </si>
  <si>
    <t>Zysk (strata) netto z działalności zaniechanej</t>
  </si>
  <si>
    <t>Profit (loss) on discontinued operations</t>
  </si>
  <si>
    <t>2 kw. 2025</t>
  </si>
  <si>
    <t>Zysk netto Eurocash S.A. (zł)</t>
  </si>
  <si>
    <t>After IFRS17</t>
  </si>
  <si>
    <t>Impact of deconsolidation of Inmedio from 1Q2025</t>
  </si>
  <si>
    <t>Q3'25</t>
  </si>
  <si>
    <t>Q3'26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</si>
</sst>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164" formatCode="yyyy/mm/dd;@"/>
    <numFmt numFmtId="165" formatCode="#,##0.00_ ;\(#,##0.00\)_ ;\-____"/>
    <numFmt numFmtId="166" formatCode="#,##0.00_);\(#,##0.00\);\-______"/>
    <numFmt numFmtId="167" formatCode="#,##0_);\(#,##0\);\-______"/>
    <numFmt numFmtId="168" formatCode="#,##0.0_ ;\(#,##0.0\)_ ;\-____"/>
    <numFmt numFmtId="169" formatCode="#,##0.0"/>
    <numFmt numFmtId="170" formatCode="0.0"/>
    <numFmt numFmtId="171" formatCode="#,##0.00_-;\(#,##0.00\)_-;\ \-_-_-"/>
    <numFmt numFmtId="172" formatCode="0.0%"/>
    <numFmt numFmtId="173" formatCode="#,##0.00000"/>
  </numFmts>
  <fonts count="23">
    <font>
      <sz val="11"/>
      <color theme="1"/>
      <name val="Czcionka tekstu podstawowego"/>
      <family val="2"/>
      <charset val="238"/>
    </font>
    <font>
      <u/>
      <sz val="11"/>
      <color theme="10"/>
      <name val="Czcionka tekstu podstawowego"/>
      <family val="2"/>
      <charset val="238"/>
    </font>
    <font>
      <u/>
      <sz val="10"/>
      <color rgb="FF00B05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9"/>
      <color theme="1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6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u/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 CE"/>
      <family val="2"/>
      <charset val="238"/>
    </font>
    <font>
      <sz val="10"/>
      <color rgb="FFFF000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i/>
      <sz val="10"/>
      <color rgb="FFFF0000"/>
      <name val="Arial"/>
      <family val="2"/>
      <charset val="238"/>
    </font>
    <font>
      <i/>
      <sz val="11"/>
      <color rgb="FFFF0000"/>
      <name val="Czcionka tekstu podstawowego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8"/>
      <name val="Czcionka tekstu podstawoweg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rgb="FF000000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B050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9" fontId="5" fillId="0" borderId="0" applyFont="0" applyFill="0" applyBorder="0" applyAlignment="0" applyProtection="0"/>
    <xf numFmtId="0" fontId="5" fillId="0" borderId="0"/>
    <xf numFmtId="0" fontId="14" fillId="0" borderId="0" applyNumberFormat="0" applyFont="0" applyFill="0" applyBorder="0" applyAlignment="0" applyProtection="0"/>
    <xf numFmtId="171" fontId="15" fillId="0" borderId="0"/>
  </cellStyleXfs>
  <cellXfs count="19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4" fillId="2" borderId="1" xfId="0" applyNumberFormat="1" applyFont="1" applyFill="1" applyBorder="1" applyAlignment="1">
      <alignment horizontal="left" vertical="center"/>
    </xf>
    <xf numFmtId="4" fontId="4" fillId="2" borderId="0" xfId="0" applyNumberFormat="1" applyFont="1" applyFill="1" applyAlignment="1">
      <alignment horizontal="left" vertical="center"/>
    </xf>
    <xf numFmtId="10" fontId="3" fillId="2" borderId="1" xfId="0" applyNumberFormat="1" applyFont="1" applyFill="1" applyBorder="1" applyAlignment="1">
      <alignment horizontal="left" vertical="center"/>
    </xf>
    <xf numFmtId="4" fontId="4" fillId="2" borderId="2" xfId="0" applyNumberFormat="1" applyFont="1" applyFill="1" applyBorder="1" applyAlignment="1">
      <alignment horizontal="left"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" fontId="4" fillId="0" borderId="0" xfId="0" applyNumberFormat="1" applyFont="1" applyAlignment="1">
      <alignment wrapText="1"/>
    </xf>
    <xf numFmtId="10" fontId="3" fillId="0" borderId="0" xfId="0" applyNumberFormat="1" applyFont="1" applyAlignment="1">
      <alignment wrapText="1"/>
    </xf>
    <xf numFmtId="0" fontId="4" fillId="0" borderId="0" xfId="0" applyFont="1"/>
    <xf numFmtId="4" fontId="4" fillId="3" borderId="1" xfId="0" applyNumberFormat="1" applyFont="1" applyFill="1" applyBorder="1"/>
    <xf numFmtId="4" fontId="4" fillId="2" borderId="1" xfId="0" applyNumberFormat="1" applyFont="1" applyFill="1" applyBorder="1"/>
    <xf numFmtId="4" fontId="4" fillId="0" borderId="0" xfId="0" applyNumberFormat="1" applyFont="1"/>
    <xf numFmtId="4" fontId="4" fillId="3" borderId="0" xfId="0" applyNumberFormat="1" applyFont="1" applyFill="1"/>
    <xf numFmtId="4" fontId="4" fillId="2" borderId="0" xfId="0" applyNumberFormat="1" applyFont="1" applyFill="1"/>
    <xf numFmtId="10" fontId="3" fillId="3" borderId="1" xfId="0" applyNumberFormat="1" applyFont="1" applyFill="1" applyBorder="1"/>
    <xf numFmtId="10" fontId="3" fillId="2" borderId="1" xfId="0" applyNumberFormat="1" applyFont="1" applyFill="1" applyBorder="1"/>
    <xf numFmtId="10" fontId="3" fillId="0" borderId="0" xfId="0" applyNumberFormat="1" applyFont="1"/>
    <xf numFmtId="4" fontId="4" fillId="3" borderId="2" xfId="0" applyNumberFormat="1" applyFont="1" applyFill="1" applyBorder="1"/>
    <xf numFmtId="4" fontId="4" fillId="2" borderId="2" xfId="0" applyNumberFormat="1" applyFont="1" applyFill="1" applyBorder="1"/>
    <xf numFmtId="4" fontId="3" fillId="2" borderId="0" xfId="0" applyNumberFormat="1" applyFont="1" applyFill="1" applyAlignment="1">
      <alignment horizontal="left" vertical="center"/>
    </xf>
    <xf numFmtId="4" fontId="3" fillId="3" borderId="0" xfId="0" applyNumberFormat="1" applyFont="1" applyFill="1"/>
    <xf numFmtId="4" fontId="3" fillId="2" borderId="0" xfId="0" applyNumberFormat="1" applyFont="1" applyFill="1"/>
    <xf numFmtId="4" fontId="3" fillId="0" borderId="0" xfId="0" applyNumberFormat="1" applyFont="1"/>
    <xf numFmtId="10" fontId="3" fillId="2" borderId="0" xfId="0" applyNumberFormat="1" applyFont="1" applyFill="1" applyAlignment="1">
      <alignment horizontal="left" vertical="center"/>
    </xf>
    <xf numFmtId="4" fontId="3" fillId="0" borderId="0" xfId="0" applyNumberFormat="1" applyFont="1" applyAlignment="1">
      <alignment horizontal="left" vertical="center"/>
    </xf>
    <xf numFmtId="4" fontId="3" fillId="2" borderId="3" xfId="0" applyNumberFormat="1" applyFont="1" applyFill="1" applyBorder="1" applyAlignment="1">
      <alignment horizontal="left" vertical="center"/>
    </xf>
    <xf numFmtId="4" fontId="3" fillId="3" borderId="3" xfId="0" applyNumberFormat="1" applyFont="1" applyFill="1" applyBorder="1"/>
    <xf numFmtId="4" fontId="3" fillId="2" borderId="2" xfId="0" applyNumberFormat="1" applyFont="1" applyFill="1" applyBorder="1"/>
    <xf numFmtId="4" fontId="3" fillId="3" borderId="2" xfId="0" applyNumberFormat="1" applyFont="1" applyFill="1" applyBorder="1"/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10" fontId="4" fillId="2" borderId="3" xfId="0" applyNumberFormat="1" applyFont="1" applyFill="1" applyBorder="1" applyAlignment="1">
      <alignment horizontal="left" vertical="center"/>
    </xf>
    <xf numFmtId="10" fontId="4" fillId="0" borderId="0" xfId="0" applyNumberFormat="1" applyFont="1"/>
    <xf numFmtId="4" fontId="3" fillId="0" borderId="0" xfId="0" applyNumberFormat="1" applyFont="1" applyAlignment="1">
      <alignment wrapText="1"/>
    </xf>
    <xf numFmtId="10" fontId="4" fillId="2" borderId="1" xfId="0" applyNumberFormat="1" applyFont="1" applyFill="1" applyBorder="1" applyAlignment="1">
      <alignment horizontal="left" vertical="center"/>
    </xf>
    <xf numFmtId="0" fontId="3" fillId="3" borderId="2" xfId="0" applyFont="1" applyFill="1" applyBorder="1"/>
    <xf numFmtId="0" fontId="3" fillId="2" borderId="2" xfId="0" applyFont="1" applyFill="1" applyBorder="1"/>
    <xf numFmtId="0" fontId="4" fillId="0" borderId="0" xfId="0" applyFont="1" applyAlignment="1">
      <alignment horizontal="left" vertical="center" wrapText="1"/>
    </xf>
    <xf numFmtId="4" fontId="4" fillId="3" borderId="0" xfId="0" applyNumberFormat="1" applyFont="1" applyFill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left" vertical="center" wrapText="1"/>
    </xf>
    <xf numFmtId="10" fontId="3" fillId="3" borderId="0" xfId="0" applyNumberFormat="1" applyFont="1" applyFill="1" applyAlignment="1">
      <alignment horizontal="left" vertical="center" wrapText="1"/>
    </xf>
    <xf numFmtId="4" fontId="3" fillId="3" borderId="2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4" fillId="3" borderId="0" xfId="0" applyNumberFormat="1" applyFont="1" applyFill="1" applyAlignment="1">
      <alignment horizontal="right" vertical="center" wrapText="1"/>
    </xf>
    <xf numFmtId="9" fontId="3" fillId="3" borderId="0" xfId="2" applyFont="1" applyFill="1" applyBorder="1" applyAlignment="1">
      <alignment horizontal="right" vertical="center" wrapText="1"/>
    </xf>
    <xf numFmtId="164" fontId="3" fillId="3" borderId="0" xfId="0" applyNumberFormat="1" applyFont="1" applyFill="1" applyAlignment="1">
      <alignment horizontal="right" vertical="center" wrapText="1"/>
    </xf>
    <xf numFmtId="164" fontId="3" fillId="3" borderId="2" xfId="0" applyNumberFormat="1" applyFont="1" applyFill="1" applyBorder="1" applyAlignment="1">
      <alignment horizontal="right" vertical="center" wrapText="1"/>
    </xf>
    <xf numFmtId="9" fontId="4" fillId="3" borderId="2" xfId="2" applyFont="1" applyFill="1" applyBorder="1" applyAlignment="1">
      <alignment horizontal="right" vertical="center" wrapText="1"/>
    </xf>
    <xf numFmtId="3" fontId="3" fillId="3" borderId="2" xfId="0" applyNumberFormat="1" applyFont="1" applyFill="1" applyBorder="1" applyAlignment="1">
      <alignment horizontal="right" vertical="center" wrapText="1"/>
    </xf>
    <xf numFmtId="3" fontId="3" fillId="3" borderId="0" xfId="0" applyNumberFormat="1" applyFont="1" applyFill="1" applyAlignment="1">
      <alignment horizontal="right" vertical="center" wrapText="1"/>
    </xf>
    <xf numFmtId="3" fontId="4" fillId="3" borderId="2" xfId="0" applyNumberFormat="1" applyFont="1" applyFill="1" applyBorder="1" applyAlignment="1">
      <alignment horizontal="right" vertical="center" wrapText="1"/>
    </xf>
    <xf numFmtId="165" fontId="3" fillId="3" borderId="3" xfId="0" applyNumberFormat="1" applyFont="1" applyFill="1" applyBorder="1"/>
    <xf numFmtId="165" fontId="3" fillId="3" borderId="0" xfId="0" applyNumberFormat="1" applyFont="1" applyFill="1"/>
    <xf numFmtId="165" fontId="3" fillId="2" borderId="0" xfId="0" applyNumberFormat="1" applyFont="1" applyFill="1"/>
    <xf numFmtId="165" fontId="3" fillId="3" borderId="1" xfId="0" applyNumberFormat="1" applyFont="1" applyFill="1" applyBorder="1"/>
    <xf numFmtId="165" fontId="3" fillId="2" borderId="1" xfId="0" applyNumberFormat="1" applyFont="1" applyFill="1" applyBorder="1"/>
    <xf numFmtId="165" fontId="3" fillId="0" borderId="0" xfId="0" applyNumberFormat="1" applyFont="1"/>
    <xf numFmtId="165" fontId="4" fillId="3" borderId="3" xfId="0" applyNumberFormat="1" applyFont="1" applyFill="1" applyBorder="1"/>
    <xf numFmtId="165" fontId="4" fillId="3" borderId="1" xfId="0" applyNumberFormat="1" applyFont="1" applyFill="1" applyBorder="1"/>
    <xf numFmtId="165" fontId="4" fillId="2" borderId="1" xfId="0" applyNumberFormat="1" applyFont="1" applyFill="1" applyBorder="1"/>
    <xf numFmtId="165" fontId="4" fillId="3" borderId="0" xfId="0" applyNumberFormat="1" applyFont="1" applyFill="1"/>
    <xf numFmtId="165" fontId="4" fillId="3" borderId="2" xfId="0" applyNumberFormat="1" applyFont="1" applyFill="1" applyBorder="1"/>
    <xf numFmtId="165" fontId="4" fillId="2" borderId="2" xfId="0" applyNumberFormat="1" applyFont="1" applyFill="1" applyBorder="1"/>
    <xf numFmtId="4" fontId="3" fillId="3" borderId="0" xfId="0" applyNumberFormat="1" applyFont="1" applyFill="1" applyAlignment="1">
      <alignment horizontal="left" vertical="center" wrapText="1"/>
    </xf>
    <xf numFmtId="4" fontId="4" fillId="3" borderId="2" xfId="2" applyNumberFormat="1" applyFont="1" applyFill="1" applyBorder="1" applyAlignment="1">
      <alignment horizontal="right" vertical="center" wrapText="1"/>
    </xf>
    <xf numFmtId="10" fontId="4" fillId="3" borderId="0" xfId="0" applyNumberFormat="1" applyFont="1" applyFill="1" applyAlignment="1">
      <alignment horizontal="left" vertical="center" wrapText="1"/>
    </xf>
    <xf numFmtId="4" fontId="4" fillId="3" borderId="0" xfId="2" applyNumberFormat="1" applyFont="1" applyFill="1" applyBorder="1" applyAlignment="1">
      <alignment horizontal="right" vertical="center" wrapText="1"/>
    </xf>
    <xf numFmtId="10" fontId="4" fillId="0" borderId="0" xfId="0" applyNumberFormat="1" applyFont="1" applyAlignment="1">
      <alignment wrapText="1"/>
    </xf>
    <xf numFmtId="4" fontId="3" fillId="3" borderId="1" xfId="0" applyNumberFormat="1" applyFont="1" applyFill="1" applyBorder="1" applyAlignment="1">
      <alignment horizontal="left" vertical="center" wrapText="1"/>
    </xf>
    <xf numFmtId="0" fontId="2" fillId="0" borderId="0" xfId="1" applyFont="1" applyAlignment="1" applyProtection="1"/>
    <xf numFmtId="0" fontId="2" fillId="0" borderId="0" xfId="0" applyFont="1"/>
    <xf numFmtId="164" fontId="6" fillId="3" borderId="1" xfId="0" applyNumberFormat="1" applyFont="1" applyFill="1" applyBorder="1" applyAlignment="1">
      <alignment horizontal="center" vertical="center"/>
    </xf>
    <xf numFmtId="166" fontId="4" fillId="3" borderId="1" xfId="0" applyNumberFormat="1" applyFont="1" applyFill="1" applyBorder="1"/>
    <xf numFmtId="166" fontId="4" fillId="3" borderId="0" xfId="0" applyNumberFormat="1" applyFont="1" applyFill="1"/>
    <xf numFmtId="166" fontId="4" fillId="3" borderId="2" xfId="0" applyNumberFormat="1" applyFont="1" applyFill="1" applyBorder="1"/>
    <xf numFmtId="2" fontId="3" fillId="0" borderId="0" xfId="0" applyNumberFormat="1" applyFont="1"/>
    <xf numFmtId="167" fontId="7" fillId="0" borderId="0" xfId="3" applyNumberFormat="1" applyFont="1" applyAlignment="1">
      <alignment horizontal="left" wrapText="1" readingOrder="1"/>
    </xf>
    <xf numFmtId="0" fontId="8" fillId="0" borderId="0" xfId="0" applyFont="1" applyAlignment="1">
      <alignment wrapText="1"/>
    </xf>
    <xf numFmtId="4" fontId="3" fillId="2" borderId="3" xfId="0" applyNumberFormat="1" applyFont="1" applyFill="1" applyBorder="1"/>
    <xf numFmtId="10" fontId="3" fillId="2" borderId="3" xfId="0" applyNumberFormat="1" applyFont="1" applyFill="1" applyBorder="1" applyAlignment="1">
      <alignment horizontal="left" vertical="center"/>
    </xf>
    <xf numFmtId="164" fontId="3" fillId="3" borderId="0" xfId="0" applyNumberFormat="1" applyFont="1" applyFill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left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4" fontId="9" fillId="3" borderId="0" xfId="0" applyNumberFormat="1" applyFont="1" applyFill="1"/>
    <xf numFmtId="10" fontId="10" fillId="3" borderId="1" xfId="0" applyNumberFormat="1" applyFont="1" applyFill="1" applyBorder="1"/>
    <xf numFmtId="4" fontId="9" fillId="3" borderId="2" xfId="0" applyNumberFormat="1" applyFont="1" applyFill="1" applyBorder="1"/>
    <xf numFmtId="4" fontId="9" fillId="2" borderId="0" xfId="0" applyNumberFormat="1" applyFont="1" applyFill="1"/>
    <xf numFmtId="10" fontId="10" fillId="2" borderId="1" xfId="0" applyNumberFormat="1" applyFont="1" applyFill="1" applyBorder="1"/>
    <xf numFmtId="4" fontId="9" fillId="2" borderId="2" xfId="0" applyNumberFormat="1" applyFont="1" applyFill="1" applyBorder="1"/>
    <xf numFmtId="168" fontId="3" fillId="2" borderId="3" xfId="0" applyNumberFormat="1" applyFont="1" applyFill="1" applyBorder="1"/>
    <xf numFmtId="168" fontId="3" fillId="3" borderId="3" xfId="0" applyNumberFormat="1" applyFont="1" applyFill="1" applyBorder="1"/>
    <xf numFmtId="168" fontId="3" fillId="2" borderId="0" xfId="0" applyNumberFormat="1" applyFont="1" applyFill="1"/>
    <xf numFmtId="168" fontId="3" fillId="3" borderId="0" xfId="0" applyNumberFormat="1" applyFont="1" applyFill="1"/>
    <xf numFmtId="168" fontId="3" fillId="2" borderId="1" xfId="0" applyNumberFormat="1" applyFont="1" applyFill="1" applyBorder="1"/>
    <xf numFmtId="168" fontId="3" fillId="3" borderId="1" xfId="0" applyNumberFormat="1" applyFont="1" applyFill="1" applyBorder="1"/>
    <xf numFmtId="168" fontId="3" fillId="0" borderId="0" xfId="0" applyNumberFormat="1" applyFont="1"/>
    <xf numFmtId="168" fontId="4" fillId="2" borderId="3" xfId="0" applyNumberFormat="1" applyFont="1" applyFill="1" applyBorder="1"/>
    <xf numFmtId="168" fontId="4" fillId="3" borderId="3" xfId="0" applyNumberFormat="1" applyFont="1" applyFill="1" applyBorder="1"/>
    <xf numFmtId="168" fontId="4" fillId="2" borderId="1" xfId="0" applyNumberFormat="1" applyFont="1" applyFill="1" applyBorder="1"/>
    <xf numFmtId="168" fontId="4" fillId="3" borderId="1" xfId="0" applyNumberFormat="1" applyFont="1" applyFill="1" applyBorder="1"/>
    <xf numFmtId="169" fontId="4" fillId="2" borderId="1" xfId="0" applyNumberFormat="1" applyFont="1" applyFill="1" applyBorder="1" applyAlignment="1">
      <alignment horizontal="left" vertical="center"/>
    </xf>
    <xf numFmtId="169" fontId="4" fillId="3" borderId="1" xfId="0" applyNumberFormat="1" applyFont="1" applyFill="1" applyBorder="1"/>
    <xf numFmtId="169" fontId="4" fillId="2" borderId="1" xfId="0" applyNumberFormat="1" applyFont="1" applyFill="1" applyBorder="1"/>
    <xf numFmtId="169" fontId="4" fillId="0" borderId="0" xfId="0" applyNumberFormat="1" applyFont="1"/>
    <xf numFmtId="169" fontId="3" fillId="2" borderId="0" xfId="0" applyNumberFormat="1" applyFont="1" applyFill="1" applyAlignment="1">
      <alignment horizontal="left" vertical="center"/>
    </xf>
    <xf numFmtId="169" fontId="3" fillId="3" borderId="0" xfId="0" applyNumberFormat="1" applyFont="1" applyFill="1"/>
    <xf numFmtId="169" fontId="3" fillId="2" borderId="0" xfId="0" applyNumberFormat="1" applyFont="1" applyFill="1"/>
    <xf numFmtId="169" fontId="3" fillId="0" borderId="0" xfId="0" applyNumberFormat="1" applyFont="1"/>
    <xf numFmtId="169" fontId="3" fillId="2" borderId="1" xfId="0" applyNumberFormat="1" applyFont="1" applyFill="1" applyBorder="1" applyAlignment="1">
      <alignment horizontal="left" vertical="center"/>
    </xf>
    <xf numFmtId="169" fontId="3" fillId="3" borderId="1" xfId="0" applyNumberFormat="1" applyFont="1" applyFill="1" applyBorder="1"/>
    <xf numFmtId="169" fontId="3" fillId="2" borderId="1" xfId="0" applyNumberFormat="1" applyFont="1" applyFill="1" applyBorder="1"/>
    <xf numFmtId="169" fontId="4" fillId="2" borderId="0" xfId="0" applyNumberFormat="1" applyFont="1" applyFill="1" applyAlignment="1">
      <alignment horizontal="left" vertical="center"/>
    </xf>
    <xf numFmtId="169" fontId="4" fillId="3" borderId="0" xfId="0" applyNumberFormat="1" applyFont="1" applyFill="1"/>
    <xf numFmtId="169" fontId="4" fillId="2" borderId="0" xfId="0" applyNumberFormat="1" applyFont="1" applyFill="1"/>
    <xf numFmtId="169" fontId="4" fillId="3" borderId="2" xfId="0" applyNumberFormat="1" applyFont="1" applyFill="1" applyBorder="1"/>
    <xf numFmtId="169" fontId="9" fillId="3" borderId="2" xfId="0" applyNumberFormat="1" applyFont="1" applyFill="1" applyBorder="1"/>
    <xf numFmtId="169" fontId="4" fillId="2" borderId="2" xfId="0" applyNumberFormat="1" applyFont="1" applyFill="1" applyBorder="1" applyAlignment="1">
      <alignment horizontal="left" vertical="center"/>
    </xf>
    <xf numFmtId="169" fontId="4" fillId="2" borderId="2" xfId="0" applyNumberFormat="1" applyFont="1" applyFill="1" applyBorder="1"/>
    <xf numFmtId="0" fontId="2" fillId="0" borderId="0" xfId="1" applyFont="1" applyAlignment="1" applyProtection="1">
      <alignment horizontal="left"/>
    </xf>
    <xf numFmtId="2" fontId="3" fillId="0" borderId="0" xfId="2" applyNumberFormat="1" applyFont="1"/>
    <xf numFmtId="4" fontId="4" fillId="3" borderId="2" xfId="2" quotePrefix="1" applyNumberFormat="1" applyFont="1" applyFill="1" applyBorder="1" applyAlignment="1">
      <alignment horizontal="right" vertical="center" wrapText="1"/>
    </xf>
    <xf numFmtId="2" fontId="4" fillId="0" borderId="0" xfId="0" applyNumberFormat="1" applyFont="1"/>
    <xf numFmtId="3" fontId="13" fillId="0" borderId="0" xfId="0" applyNumberFormat="1" applyFont="1"/>
    <xf numFmtId="3" fontId="3" fillId="3" borderId="2" xfId="0" applyNumberFormat="1" applyFont="1" applyFill="1" applyBorder="1"/>
    <xf numFmtId="3" fontId="3" fillId="2" borderId="2" xfId="0" applyNumberFormat="1" applyFont="1" applyFill="1" applyBorder="1"/>
    <xf numFmtId="168" fontId="4" fillId="2" borderId="2" xfId="0" applyNumberFormat="1" applyFont="1" applyFill="1" applyBorder="1"/>
    <xf numFmtId="168" fontId="4" fillId="3" borderId="2" xfId="0" applyNumberFormat="1" applyFont="1" applyFill="1" applyBorder="1"/>
    <xf numFmtId="168" fontId="9" fillId="3" borderId="2" xfId="0" applyNumberFormat="1" applyFont="1" applyFill="1" applyBorder="1"/>
    <xf numFmtId="168" fontId="4" fillId="2" borderId="0" xfId="0" applyNumberFormat="1" applyFont="1" applyFill="1"/>
    <xf numFmtId="168" fontId="4" fillId="3" borderId="0" xfId="0" applyNumberFormat="1" applyFont="1" applyFill="1"/>
    <xf numFmtId="3" fontId="3" fillId="0" borderId="0" xfId="0" applyNumberFormat="1" applyFont="1"/>
    <xf numFmtId="1" fontId="3" fillId="0" borderId="0" xfId="0" applyNumberFormat="1" applyFont="1"/>
    <xf numFmtId="170" fontId="3" fillId="0" borderId="0" xfId="0" applyNumberFormat="1" applyFont="1"/>
    <xf numFmtId="10" fontId="3" fillId="0" borderId="0" xfId="2" applyNumberFormat="1" applyFont="1"/>
    <xf numFmtId="0" fontId="15" fillId="0" borderId="0" xfId="5" applyNumberFormat="1" applyAlignment="1">
      <alignment horizontal="left" vertical="center" wrapText="1" indent="2"/>
    </xf>
    <xf numFmtId="172" fontId="3" fillId="3" borderId="1" xfId="0" applyNumberFormat="1" applyFont="1" applyFill="1" applyBorder="1"/>
    <xf numFmtId="173" fontId="3" fillId="0" borderId="0" xfId="0" applyNumberFormat="1" applyFont="1" applyAlignment="1">
      <alignment horizontal="right"/>
    </xf>
    <xf numFmtId="0" fontId="3" fillId="4" borderId="0" xfId="0" applyFont="1" applyFill="1"/>
    <xf numFmtId="4" fontId="4" fillId="3" borderId="1" xfId="0" applyNumberFormat="1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center"/>
    </xf>
    <xf numFmtId="4" fontId="4" fillId="3" borderId="0" xfId="0" applyNumberFormat="1" applyFont="1" applyFill="1" applyAlignment="1">
      <alignment horizontal="center"/>
    </xf>
    <xf numFmtId="4" fontId="4" fillId="2" borderId="0" xfId="0" applyNumberFormat="1" applyFont="1" applyFill="1" applyAlignment="1">
      <alignment horizontal="center"/>
    </xf>
    <xf numFmtId="10" fontId="3" fillId="3" borderId="1" xfId="0" applyNumberFormat="1" applyFont="1" applyFill="1" applyBorder="1" applyAlignment="1">
      <alignment horizontal="center"/>
    </xf>
    <xf numFmtId="10" fontId="3" fillId="2" borderId="1" xfId="0" applyNumberFormat="1" applyFont="1" applyFill="1" applyBorder="1" applyAlignment="1">
      <alignment horizontal="center"/>
    </xf>
    <xf numFmtId="4" fontId="4" fillId="3" borderId="2" xfId="0" applyNumberFormat="1" applyFont="1" applyFill="1" applyBorder="1" applyAlignment="1">
      <alignment horizontal="center"/>
    </xf>
    <xf numFmtId="4" fontId="4" fillId="2" borderId="2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164" fontId="6" fillId="3" borderId="1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4" fontId="3" fillId="3" borderId="3" xfId="0" applyNumberFormat="1" applyFont="1" applyFill="1" applyBorder="1" applyAlignment="1">
      <alignment horizontal="right"/>
    </xf>
    <xf numFmtId="4" fontId="3" fillId="3" borderId="0" xfId="0" applyNumberFormat="1" applyFont="1" applyFill="1" applyAlignment="1">
      <alignment horizontal="right"/>
    </xf>
    <xf numFmtId="4" fontId="4" fillId="3" borderId="1" xfId="0" applyNumberFormat="1" applyFont="1" applyFill="1" applyBorder="1" applyAlignment="1">
      <alignment horizontal="right"/>
    </xf>
    <xf numFmtId="4" fontId="3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3" fontId="3" fillId="3" borderId="2" xfId="0" applyNumberFormat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1" applyFont="1" applyAlignment="1" applyProtection="1">
      <alignment horizontal="left"/>
    </xf>
    <xf numFmtId="0" fontId="2" fillId="0" borderId="0" xfId="1" applyFont="1" applyAlignment="1" applyProtection="1">
      <alignment horizontal="left" vertical="center" wrapText="1"/>
    </xf>
    <xf numFmtId="0" fontId="2" fillId="0" borderId="0" xfId="1" applyFont="1" applyAlignment="1" applyProtection="1">
      <alignment horizontal="left" vertical="center"/>
    </xf>
    <xf numFmtId="0" fontId="16" fillId="4" borderId="0" xfId="0" applyFont="1" applyFill="1"/>
    <xf numFmtId="0" fontId="17" fillId="4" borderId="0" xfId="0" applyFont="1" applyFill="1"/>
    <xf numFmtId="0" fontId="18" fillId="4" borderId="0" xfId="0" applyFont="1" applyFill="1"/>
    <xf numFmtId="0" fontId="19" fillId="4" borderId="0" xfId="0" applyFont="1" applyFill="1"/>
    <xf numFmtId="4" fontId="21" fillId="5" borderId="1" xfId="0" applyNumberFormat="1" applyFont="1" applyFill="1" applyBorder="1"/>
    <xf numFmtId="4" fontId="21" fillId="5" borderId="0" xfId="0" applyNumberFormat="1" applyFont="1" applyFill="1"/>
    <xf numFmtId="10" fontId="20" fillId="5" borderId="1" xfId="0" applyNumberFormat="1" applyFont="1" applyFill="1" applyBorder="1"/>
    <xf numFmtId="4" fontId="21" fillId="5" borderId="2" xfId="0" applyNumberFormat="1" applyFont="1" applyFill="1" applyBorder="1"/>
    <xf numFmtId="169" fontId="21" fillId="5" borderId="1" xfId="0" applyNumberFormat="1" applyFont="1" applyFill="1" applyBorder="1"/>
    <xf numFmtId="169" fontId="20" fillId="5" borderId="0" xfId="0" applyNumberFormat="1" applyFont="1" applyFill="1"/>
    <xf numFmtId="169" fontId="20" fillId="5" borderId="1" xfId="0" applyNumberFormat="1" applyFont="1" applyFill="1" applyBorder="1"/>
    <xf numFmtId="169" fontId="9" fillId="5" borderId="2" xfId="0" applyNumberFormat="1" applyFont="1" applyFill="1" applyBorder="1"/>
    <xf numFmtId="0" fontId="16" fillId="4" borderId="0" xfId="0" applyFont="1" applyFill="1" applyAlignment="1">
      <alignment horizontal="left" vertical="top" wrapText="1"/>
    </xf>
    <xf numFmtId="168" fontId="20" fillId="5" borderId="3" xfId="0" applyNumberFormat="1" applyFont="1" applyFill="1" applyBorder="1"/>
    <xf numFmtId="168" fontId="20" fillId="5" borderId="0" xfId="0" applyNumberFormat="1" applyFont="1" applyFill="1"/>
    <xf numFmtId="168" fontId="20" fillId="5" borderId="1" xfId="0" applyNumberFormat="1" applyFont="1" applyFill="1" applyBorder="1"/>
    <xf numFmtId="168" fontId="20" fillId="0" borderId="0" xfId="0" applyNumberFormat="1" applyFont="1"/>
    <xf numFmtId="168" fontId="21" fillId="5" borderId="3" xfId="0" applyNumberFormat="1" applyFont="1" applyFill="1" applyBorder="1"/>
    <xf numFmtId="168" fontId="21" fillId="5" borderId="1" xfId="0" applyNumberFormat="1" applyFont="1" applyFill="1" applyBorder="1"/>
    <xf numFmtId="4" fontId="20" fillId="5" borderId="3" xfId="0" applyNumberFormat="1" applyFont="1" applyFill="1" applyBorder="1"/>
    <xf numFmtId="4" fontId="20" fillId="5" borderId="0" xfId="0" applyNumberFormat="1" applyFont="1" applyFill="1"/>
    <xf numFmtId="4" fontId="20" fillId="0" borderId="0" xfId="0" applyNumberFormat="1" applyFont="1"/>
  </cellXfs>
  <cellStyles count="6">
    <cellStyle name="Hiperłącze" xfId="1" builtinId="8"/>
    <cellStyle name="Normalny" xfId="0" builtinId="0"/>
    <cellStyle name="Normalny 2" xfId="4" xr:uid="{091888EE-8957-4452-8867-A2D733D82604}"/>
    <cellStyle name="Normalny 3" xfId="3" xr:uid="{00000000-0005-0000-0000-000002000000}"/>
    <cellStyle name="Normalny_RS Financial Statements" xfId="5" xr:uid="{47C960D8-61D5-43C7-B51D-4C6CC04EC1C8}"/>
    <cellStyle name="Procentowy" xfId="2" builtinId="5"/>
  </cellStyles>
  <dxfs count="22"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2" defaultTableStyle="TableStyleMedium2" defaultPivotStyle="PivotStyleLight16">
    <tableStyle name="PivotStyleLight16 2" table="0" count="11" xr9:uid="{3632A5BC-B118-4DF7-A7B2-96FB50BB73D0}">
      <tableStyleElement type="headerRow" dxfId="21"/>
      <tableStyleElement type="totalRow" dxfId="20"/>
      <tableStyleElement type="firstRowStripe" dxfId="19"/>
      <tableStyleElement type="firstColumnStripe" dxfId="18"/>
      <tableStyleElement type="firstSubtotalColumn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  <tableStyle name="PivotStyleLight16 3" table="0" count="11" xr9:uid="{3CE84AFD-1D41-485F-8C93-13021D896917}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1591310</xdr:colOff>
      <xdr:row>3</xdr:row>
      <xdr:rowOff>116205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61925"/>
          <a:ext cx="2277110" cy="4400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B6:D19"/>
  <sheetViews>
    <sheetView showGridLines="0" zoomScaleNormal="100" zoomScaleSheetLayoutView="100" workbookViewId="0">
      <selection activeCell="H18" sqref="H18"/>
    </sheetView>
  </sheetViews>
  <sheetFormatPr defaultColWidth="9" defaultRowHeight="12.5"/>
  <cols>
    <col min="1" max="1" width="3.5" style="1" customWidth="1"/>
    <col min="2" max="2" width="9" style="1" customWidth="1"/>
    <col min="3" max="4" width="33.5" style="1" customWidth="1"/>
    <col min="5" max="5" width="3.5" style="1" customWidth="1"/>
    <col min="6" max="16384" width="9" style="1"/>
  </cols>
  <sheetData>
    <row r="6" spans="2:4" ht="13">
      <c r="B6" s="165" t="s">
        <v>0</v>
      </c>
      <c r="C6" s="165"/>
      <c r="D6" s="165"/>
    </row>
    <row r="8" spans="2:4">
      <c r="B8" s="166" t="s">
        <v>1</v>
      </c>
      <c r="C8" s="166"/>
      <c r="D8" s="166"/>
    </row>
    <row r="10" spans="2:4">
      <c r="B10" s="77" t="s">
        <v>2</v>
      </c>
      <c r="C10" s="1" t="s">
        <v>3</v>
      </c>
      <c r="D10" s="1" t="s">
        <v>4</v>
      </c>
    </row>
    <row r="11" spans="2:4">
      <c r="B11" s="77" t="s">
        <v>5</v>
      </c>
      <c r="C11" s="1" t="s">
        <v>6</v>
      </c>
      <c r="D11" s="1" t="s">
        <v>7</v>
      </c>
    </row>
    <row r="12" spans="2:4">
      <c r="B12" s="77" t="s">
        <v>8</v>
      </c>
      <c r="C12" s="1" t="s">
        <v>9</v>
      </c>
      <c r="D12" s="1" t="s">
        <v>10</v>
      </c>
    </row>
    <row r="13" spans="2:4">
      <c r="B13" s="77" t="s">
        <v>11</v>
      </c>
      <c r="C13" s="1" t="s">
        <v>12</v>
      </c>
      <c r="D13" s="1" t="s">
        <v>13</v>
      </c>
    </row>
    <row r="14" spans="2:4">
      <c r="B14" s="77" t="s">
        <v>14</v>
      </c>
      <c r="C14" s="1" t="s">
        <v>15</v>
      </c>
      <c r="D14" s="1" t="s">
        <v>16</v>
      </c>
    </row>
    <row r="15" spans="2:4">
      <c r="B15" s="77" t="s">
        <v>17</v>
      </c>
      <c r="C15" s="1" t="s">
        <v>18</v>
      </c>
      <c r="D15" s="1" t="s">
        <v>19</v>
      </c>
    </row>
    <row r="16" spans="2:4">
      <c r="B16" s="77" t="s">
        <v>20</v>
      </c>
      <c r="C16" s="1" t="s">
        <v>21</v>
      </c>
      <c r="D16" s="1" t="s">
        <v>22</v>
      </c>
    </row>
    <row r="17" spans="2:4">
      <c r="B17" s="78"/>
    </row>
    <row r="18" spans="2:4">
      <c r="B18" s="77" t="s">
        <v>23</v>
      </c>
      <c r="C18" s="1" t="s">
        <v>24</v>
      </c>
      <c r="D18" s="1" t="s">
        <v>23</v>
      </c>
    </row>
    <row r="19" spans="2:4">
      <c r="B19" s="77" t="s">
        <v>25</v>
      </c>
      <c r="C19" s="1" t="s">
        <v>26</v>
      </c>
      <c r="D19" s="1" t="s">
        <v>27</v>
      </c>
    </row>
  </sheetData>
  <mergeCells count="2">
    <mergeCell ref="B6:D6"/>
    <mergeCell ref="B8:D8"/>
  </mergeCells>
  <hyperlinks>
    <hyperlink ref="B10" location="'P&amp;L'!A1" display="P&amp;L" xr:uid="{00000000-0004-0000-0000-000000000000}"/>
    <hyperlink ref="B11" location="'P&amp;L YTD'!A1" display="P&amp;L YTD" xr:uid="{00000000-0004-0000-0000-000001000000}"/>
    <hyperlink ref="B12" location="CF!A1" display="CF" xr:uid="{00000000-0004-0000-0000-000002000000}"/>
    <hyperlink ref="B13" location="'CF YTD'!A1" display="CF YTD" xr:uid="{00000000-0004-0000-0000-000003000000}"/>
    <hyperlink ref="B14" location="WC!A1" display="WC" xr:uid="{00000000-0004-0000-0000-000004000000}"/>
    <hyperlink ref="B15" location="'WC YTD'!A1" display="WC YTD" xr:uid="{00000000-0004-0000-0000-000005000000}"/>
    <hyperlink ref="B16" location="BS!A1" display="BS" xr:uid="{00000000-0004-0000-0000-000006000000}"/>
    <hyperlink ref="B18" location="Dividend!A1" display="Dividend" xr:uid="{00000000-0004-0000-0000-000007000000}"/>
    <hyperlink ref="B19" location="EPS!A1" display="EPS" xr:uid="{00000000-0004-0000-0000-000008000000}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C1626-3ED2-4768-8224-B61205DA760A}">
  <sheetPr codeName="Arkusz10">
    <pageSetUpPr fitToPage="1"/>
  </sheetPr>
  <dimension ref="A2:W22"/>
  <sheetViews>
    <sheetView showGridLines="0" zoomScaleNormal="100" zoomScaleSheetLayoutView="100" workbookViewId="0">
      <pane xSplit="2" topLeftCell="O1" activePane="topRight" state="frozen"/>
      <selection activeCell="CJ11" sqref="CJ11"/>
      <selection pane="topRight" activeCell="CJ11" sqref="CJ11"/>
    </sheetView>
  </sheetViews>
  <sheetFormatPr defaultColWidth="9" defaultRowHeight="12.5"/>
  <cols>
    <col min="1" max="2" width="26.5" style="2" customWidth="1"/>
    <col min="3" max="4" width="10.08203125" style="1" customWidth="1"/>
    <col min="5" max="7" width="10.08203125" style="1" customWidth="1" collapsed="1"/>
    <col min="8" max="11" width="10.08203125" style="1" customWidth="1"/>
    <col min="12" max="12" width="10.08203125" style="1" customWidth="1" collapsed="1"/>
    <col min="13" max="13" width="10.08203125" style="1" customWidth="1"/>
    <col min="14" max="21" width="10.6640625" style="1" bestFit="1" customWidth="1"/>
    <col min="22" max="22" width="11.08203125" style="1" bestFit="1" customWidth="1"/>
    <col min="23" max="23" width="10.58203125" style="1" customWidth="1"/>
    <col min="24" max="16384" width="9" style="1"/>
  </cols>
  <sheetData>
    <row r="2" spans="1:23">
      <c r="A2" s="169" t="s">
        <v>1</v>
      </c>
      <c r="B2" s="169"/>
    </row>
    <row r="4" spans="1:23" s="5" customFormat="1">
      <c r="A4" s="2"/>
      <c r="B4" s="2"/>
      <c r="C4" s="3">
        <v>2004</v>
      </c>
      <c r="D4" s="3">
        <v>2005</v>
      </c>
      <c r="E4" s="3">
        <v>2006</v>
      </c>
      <c r="F4" s="3">
        <v>2007</v>
      </c>
      <c r="G4" s="3">
        <v>2008</v>
      </c>
      <c r="H4" s="3">
        <v>2009</v>
      </c>
      <c r="I4" s="3">
        <v>2010</v>
      </c>
      <c r="J4" s="3">
        <v>2011</v>
      </c>
      <c r="K4" s="3">
        <v>2012</v>
      </c>
      <c r="L4" s="3">
        <v>2013</v>
      </c>
      <c r="M4" s="3">
        <v>2014</v>
      </c>
      <c r="N4" s="3">
        <v>2015</v>
      </c>
      <c r="O4" s="3">
        <v>2016</v>
      </c>
      <c r="P4" s="3">
        <v>2017</v>
      </c>
      <c r="Q4" s="3">
        <v>2018</v>
      </c>
      <c r="R4" s="3">
        <v>2019</v>
      </c>
      <c r="S4" s="3">
        <v>2020</v>
      </c>
      <c r="T4" s="3">
        <v>2021</v>
      </c>
      <c r="U4" s="3">
        <v>2022</v>
      </c>
      <c r="V4" s="3">
        <v>2023</v>
      </c>
      <c r="W4" s="3">
        <v>2024</v>
      </c>
    </row>
    <row r="5" spans="1:23" s="5" customFormat="1">
      <c r="A5" s="2"/>
      <c r="B5" s="2"/>
    </row>
    <row r="6" spans="1:23" s="41" customFormat="1" ht="25.5" customHeight="1">
      <c r="A6" s="71" t="s">
        <v>240</v>
      </c>
      <c r="B6" s="76" t="s">
        <v>241</v>
      </c>
      <c r="C6" s="57">
        <v>126859622</v>
      </c>
      <c r="D6" s="57">
        <v>127742000</v>
      </c>
      <c r="E6" s="57">
        <v>127742000</v>
      </c>
      <c r="F6" s="57">
        <v>130928889</v>
      </c>
      <c r="G6" s="57">
        <v>130969660</v>
      </c>
      <c r="H6" s="57">
        <v>135203460</v>
      </c>
      <c r="I6" s="57">
        <v>136276586</v>
      </c>
      <c r="J6" s="57">
        <v>136765168</v>
      </c>
      <c r="K6" s="57">
        <v>137921774</v>
      </c>
      <c r="L6" s="57">
        <v>138188296</v>
      </c>
      <c r="M6" s="57">
        <v>138478040</v>
      </c>
      <c r="N6" s="57">
        <v>138697752</v>
      </c>
      <c r="O6" s="57">
        <v>139023791</v>
      </c>
      <c r="P6" s="57">
        <v>139158564</v>
      </c>
      <c r="Q6" s="57">
        <v>139163286</v>
      </c>
      <c r="R6" s="57">
        <v>139163286</v>
      </c>
      <c r="S6" s="57">
        <v>139163286</v>
      </c>
      <c r="T6" s="57">
        <v>139163286</v>
      </c>
      <c r="U6" s="57">
        <v>139163286</v>
      </c>
      <c r="V6" s="57">
        <v>139163286</v>
      </c>
      <c r="W6" s="57">
        <v>139163286</v>
      </c>
    </row>
    <row r="7" spans="1:23" s="41" customFormat="1" ht="25.5" customHeight="1">
      <c r="A7" s="49" t="s">
        <v>242</v>
      </c>
      <c r="B7" s="76" t="s">
        <v>243</v>
      </c>
      <c r="C7" s="56">
        <v>128749504</v>
      </c>
      <c r="D7" s="56">
        <v>134129100</v>
      </c>
      <c r="E7" s="56">
        <v>134934158</v>
      </c>
      <c r="F7" s="56">
        <v>132671679</v>
      </c>
      <c r="G7" s="56">
        <v>134301128</v>
      </c>
      <c r="H7" s="56">
        <v>135897909</v>
      </c>
      <c r="I7" s="56">
        <v>137853556</v>
      </c>
      <c r="J7" s="56">
        <v>138064230</v>
      </c>
      <c r="K7" s="56">
        <v>138875685</v>
      </c>
      <c r="L7" s="56">
        <v>138721946</v>
      </c>
      <c r="M7" s="56">
        <v>138657693</v>
      </c>
      <c r="N7" s="56">
        <v>138761353</v>
      </c>
      <c r="O7" s="56">
        <v>139120988</v>
      </c>
      <c r="P7" s="56">
        <v>139158564</v>
      </c>
      <c r="Q7" s="56">
        <v>139163286</v>
      </c>
      <c r="R7" s="56">
        <v>139163286</v>
      </c>
      <c r="S7" s="56">
        <v>139163286</v>
      </c>
      <c r="T7" s="56">
        <v>139163286</v>
      </c>
      <c r="U7" s="56">
        <v>139163286</v>
      </c>
      <c r="V7" s="56">
        <v>139163286</v>
      </c>
      <c r="W7" s="56">
        <v>139163286</v>
      </c>
    </row>
    <row r="8" spans="1:23" s="75" customFormat="1" ht="25.5" customHeight="1">
      <c r="A8" s="73" t="s">
        <v>244</v>
      </c>
      <c r="B8" s="73" t="s">
        <v>245</v>
      </c>
      <c r="C8" s="74">
        <v>0.17</v>
      </c>
      <c r="D8" s="74">
        <v>0.25</v>
      </c>
      <c r="E8" s="74">
        <v>0.33</v>
      </c>
      <c r="F8" s="74">
        <v>0.45</v>
      </c>
      <c r="G8" s="74">
        <v>0.6</v>
      </c>
      <c r="H8" s="74">
        <v>0.76</v>
      </c>
      <c r="I8" s="74">
        <v>0.94</v>
      </c>
      <c r="J8" s="74">
        <v>0.98</v>
      </c>
      <c r="K8" s="74">
        <v>1.82</v>
      </c>
      <c r="L8" s="74">
        <v>1.6</v>
      </c>
      <c r="M8" s="74">
        <v>1.3</v>
      </c>
      <c r="N8" s="74">
        <v>3.61</v>
      </c>
      <c r="O8" s="74">
        <v>1.29</v>
      </c>
      <c r="P8" s="74">
        <v>-0.24</v>
      </c>
      <c r="Q8" s="74">
        <v>0.79</v>
      </c>
      <c r="R8" s="74">
        <v>0.5</v>
      </c>
      <c r="S8" s="72">
        <v>0.44</v>
      </c>
      <c r="T8" s="130">
        <v>-0.81610268242731776</v>
      </c>
      <c r="U8" s="72">
        <v>0.64119257868572432</v>
      </c>
      <c r="V8" s="72">
        <v>1.03994413440338</v>
      </c>
      <c r="W8" s="72">
        <v>2.7602301658786643E-2</v>
      </c>
    </row>
    <row r="9" spans="1:23" s="14" customFormat="1" ht="25.5" customHeight="1">
      <c r="A9" s="47" t="s">
        <v>246</v>
      </c>
      <c r="B9" s="47" t="s">
        <v>247</v>
      </c>
      <c r="C9" s="72">
        <v>0.17</v>
      </c>
      <c r="D9" s="72">
        <v>0.24</v>
      </c>
      <c r="E9" s="72">
        <v>0.31</v>
      </c>
      <c r="F9" s="72">
        <v>0.44</v>
      </c>
      <c r="G9" s="72">
        <v>0.57999999999999996</v>
      </c>
      <c r="H9" s="72">
        <v>0.75</v>
      </c>
      <c r="I9" s="72">
        <v>0.93</v>
      </c>
      <c r="J9" s="72">
        <v>0.97</v>
      </c>
      <c r="K9" s="72">
        <v>1.8</v>
      </c>
      <c r="L9" s="72">
        <v>1.59</v>
      </c>
      <c r="M9" s="72">
        <v>1.3</v>
      </c>
      <c r="N9" s="72">
        <v>3.61</v>
      </c>
      <c r="O9" s="72">
        <v>1.29</v>
      </c>
      <c r="P9" s="72">
        <v>-0.24</v>
      </c>
      <c r="Q9" s="72">
        <v>0.79</v>
      </c>
      <c r="R9" s="72">
        <v>0.5</v>
      </c>
      <c r="S9" s="72">
        <v>0.44</v>
      </c>
      <c r="T9" s="130">
        <v>-0.81610268242731776</v>
      </c>
      <c r="U9" s="72">
        <v>0.64119257868572432</v>
      </c>
      <c r="V9" s="72">
        <v>1.03994413440338</v>
      </c>
      <c r="W9" s="72">
        <v>2.7602301658786643E-2</v>
      </c>
    </row>
    <row r="10" spans="1:23">
      <c r="T10" s="129"/>
    </row>
    <row r="12" spans="1:23" ht="14">
      <c r="S12" s="132"/>
      <c r="T12" s="132"/>
      <c r="U12" s="132"/>
    </row>
    <row r="13" spans="1:23" ht="14">
      <c r="S13" s="132"/>
      <c r="T13" s="132"/>
      <c r="U13" s="132"/>
      <c r="V13" s="30"/>
    </row>
    <row r="14" spans="1:23" ht="14">
      <c r="P14" s="131"/>
      <c r="Q14" s="131"/>
      <c r="R14" s="131"/>
      <c r="S14" s="132"/>
      <c r="T14" s="132"/>
      <c r="U14" s="132"/>
    </row>
    <row r="15" spans="1:23" ht="14">
      <c r="S15" s="132"/>
      <c r="T15" s="132"/>
      <c r="U15" s="132"/>
    </row>
    <row r="16" spans="1:23" ht="14">
      <c r="S16" s="132"/>
      <c r="T16" s="132"/>
      <c r="U16" s="132"/>
    </row>
    <row r="17" spans="19:21" ht="14">
      <c r="S17" s="132"/>
      <c r="T17" s="132"/>
      <c r="U17" s="132"/>
    </row>
    <row r="18" spans="19:21" ht="14">
      <c r="S18" s="132"/>
      <c r="T18" s="132"/>
      <c r="U18" s="132"/>
    </row>
    <row r="19" spans="19:21" ht="14">
      <c r="S19" s="132"/>
      <c r="T19" s="132"/>
      <c r="U19" s="132"/>
    </row>
    <row r="20" spans="19:21" ht="14">
      <c r="S20" s="132"/>
      <c r="T20" s="132"/>
      <c r="U20" s="132"/>
    </row>
    <row r="21" spans="19:21" ht="14">
      <c r="S21" s="132"/>
      <c r="T21" s="132"/>
      <c r="U21" s="132"/>
    </row>
    <row r="22" spans="19:21" ht="14">
      <c r="S22" s="132"/>
      <c r="T22" s="132"/>
      <c r="U22" s="132"/>
    </row>
  </sheetData>
  <mergeCells count="1">
    <mergeCell ref="A2:B2"/>
  </mergeCells>
  <hyperlinks>
    <hyperlink ref="A2" location="'Spis treści - Table of contents'!A1" display="Spis treści / Table of contents" xr:uid="{410A58E9-C702-46ED-A267-B2CCD609F7B6}"/>
  </hyperlink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043B2-BEBC-4860-963A-6E691E9D658C}">
  <sheetPr codeName="Arkusz2">
    <pageSetUpPr fitToPage="1"/>
  </sheetPr>
  <dimension ref="A2:DU42"/>
  <sheetViews>
    <sheetView showGridLines="0" topLeftCell="A5" zoomScaleNormal="100" zoomScaleSheetLayoutView="100" workbookViewId="0">
      <pane xSplit="2" topLeftCell="CE1" activePane="topRight" state="frozen"/>
      <selection activeCell="CJ11" sqref="CJ11"/>
      <selection pane="topRight" activeCell="CL9" sqref="CL9"/>
    </sheetView>
  </sheetViews>
  <sheetFormatPr defaultColWidth="9" defaultRowHeight="14" outlineLevelCol="2"/>
  <cols>
    <col min="1" max="2" width="27.5" style="1" customWidth="1"/>
    <col min="3" max="6" width="9" style="1" customWidth="1" outlineLevel="1"/>
    <col min="7" max="7" width="9" style="1"/>
    <col min="8" max="11" width="9" style="1" customWidth="1" outlineLevel="1"/>
    <col min="12" max="12" width="9" style="1"/>
    <col min="13" max="16" width="9" style="1" customWidth="1" outlineLevel="1"/>
    <col min="17" max="17" width="9" style="1"/>
    <col min="18" max="21" width="9" style="1" customWidth="1" outlineLevel="1"/>
    <col min="22" max="22" width="9" style="1"/>
    <col min="23" max="26" width="9" style="1" customWidth="1" outlineLevel="1"/>
    <col min="27" max="27" width="9" style="1"/>
    <col min="28" max="31" width="9" style="1" customWidth="1" outlineLevel="1"/>
    <col min="32" max="32" width="9" style="1"/>
    <col min="33" max="36" width="9" style="1" customWidth="1" outlineLevel="1"/>
    <col min="37" max="37" width="9" style="1"/>
    <col min="38" max="41" width="9" style="1" customWidth="1" outlineLevel="1"/>
    <col min="42" max="42" width="9" style="1"/>
    <col min="43" max="46" width="9" style="1" customWidth="1" outlineLevel="1"/>
    <col min="47" max="47" width="9" style="1"/>
    <col min="48" max="51" width="9" style="1" customWidth="1" outlineLevel="1"/>
    <col min="52" max="52" width="9" style="1"/>
    <col min="53" max="56" width="9" style="1" customWidth="1" outlineLevel="1"/>
    <col min="57" max="57" width="9" style="1"/>
    <col min="58" max="61" width="9" style="1" customWidth="1" outlineLevel="1"/>
    <col min="62" max="62" width="9" style="1"/>
    <col min="63" max="66" width="11.4140625" style="1" customWidth="1" outlineLevel="1"/>
    <col min="67" max="67" width="9" style="1"/>
    <col min="68" max="69" width="10.08203125" style="1" customWidth="1" outlineLevel="1"/>
    <col min="70" max="71" width="11.4140625" style="1" customWidth="1" outlineLevel="1"/>
    <col min="72" max="72" width="9" style="1"/>
    <col min="73" max="76" width="10.08203125" style="1" customWidth="1" outlineLevel="1"/>
    <col min="77" max="77" width="9" style="1"/>
    <col min="78" max="81" width="10.08203125" style="1" customWidth="1" outlineLevel="1"/>
    <col min="82" max="82" width="9" style="1"/>
    <col min="83" max="86" width="11.6640625" style="1" customWidth="1" outlineLevel="2"/>
    <col min="87" max="87" width="11.6640625" style="1" customWidth="1"/>
    <col min="88" max="90" width="10.4140625" style="1" customWidth="1"/>
    <col min="91" max="91" width="13.5" customWidth="1"/>
    <col min="92" max="92" width="9" style="1"/>
    <col min="93" max="94" width="9" style="1" customWidth="1"/>
    <col min="95" max="95" width="11.4140625" style="1" customWidth="1"/>
    <col min="96" max="96" width="9" style="1" customWidth="1"/>
    <col min="97" max="97" width="9" style="1"/>
    <col min="98" max="101" width="9" style="1" customWidth="1"/>
    <col min="102" max="102" width="9" style="1"/>
    <col min="103" max="107" width="10.08203125" style="1" customWidth="1"/>
    <col min="108" max="109" width="9" style="1" customWidth="1"/>
    <col min="110" max="110" width="11.4140625" style="1" customWidth="1"/>
    <col min="111" max="111" width="9" style="1" customWidth="1"/>
    <col min="112" max="112" width="9" style="1"/>
    <col min="113" max="116" width="10.08203125" style="1" customWidth="1"/>
    <col min="117" max="117" width="9.4140625" style="1" customWidth="1"/>
    <col min="118" max="119" width="10.08203125" style="1" customWidth="1"/>
    <col min="120" max="120" width="9" style="1" customWidth="1"/>
    <col min="121" max="121" width="10" style="1" customWidth="1"/>
    <col min="122" max="16384" width="9" style="1"/>
  </cols>
  <sheetData>
    <row r="2" spans="1:125">
      <c r="A2" s="167" t="s">
        <v>1</v>
      </c>
      <c r="B2" s="167"/>
    </row>
    <row r="4" spans="1:125">
      <c r="A4" s="16" t="s">
        <v>28</v>
      </c>
      <c r="B4" s="16" t="s">
        <v>29</v>
      </c>
    </row>
    <row r="5" spans="1:125" ht="14.5">
      <c r="A5" s="1" t="s">
        <v>30</v>
      </c>
      <c r="B5" s="1" t="s">
        <v>31</v>
      </c>
      <c r="CJ5" s="172" t="s">
        <v>290</v>
      </c>
      <c r="CK5" s="172"/>
      <c r="CL5" s="172"/>
      <c r="CM5" s="173"/>
    </row>
    <row r="7" spans="1:125">
      <c r="A7" s="1" t="s">
        <v>32</v>
      </c>
      <c r="B7" s="1" t="s">
        <v>33</v>
      </c>
      <c r="AV7" s="1" t="s">
        <v>35</v>
      </c>
      <c r="AZ7" s="5" t="s">
        <v>36</v>
      </c>
      <c r="BF7" s="1" t="s">
        <v>38</v>
      </c>
      <c r="BJ7" s="5" t="s">
        <v>39</v>
      </c>
      <c r="BK7" s="1" t="s">
        <v>38</v>
      </c>
      <c r="BO7" s="5" t="s">
        <v>39</v>
      </c>
      <c r="BP7" s="1" t="s">
        <v>38</v>
      </c>
      <c r="BQ7" s="1" t="s">
        <v>38</v>
      </c>
      <c r="BR7" s="1" t="s">
        <v>38</v>
      </c>
      <c r="BS7" s="1" t="s">
        <v>38</v>
      </c>
      <c r="BT7" s="1" t="s">
        <v>38</v>
      </c>
      <c r="BU7" s="1" t="s">
        <v>38</v>
      </c>
      <c r="BV7" s="1" t="s">
        <v>38</v>
      </c>
      <c r="BW7" s="1" t="s">
        <v>38</v>
      </c>
      <c r="BX7" s="1" t="s">
        <v>38</v>
      </c>
      <c r="BY7" s="1" t="s">
        <v>38</v>
      </c>
      <c r="BZ7" s="1" t="s">
        <v>38</v>
      </c>
      <c r="CA7" s="1" t="s">
        <v>38</v>
      </c>
      <c r="CB7" s="1" t="s">
        <v>38</v>
      </c>
      <c r="CC7" s="1" t="s">
        <v>38</v>
      </c>
      <c r="CD7" s="1" t="s">
        <v>38</v>
      </c>
      <c r="CE7" s="1" t="s">
        <v>38</v>
      </c>
      <c r="CF7" s="1" t="s">
        <v>38</v>
      </c>
      <c r="CG7" s="1" t="s">
        <v>38</v>
      </c>
      <c r="CH7" s="1" t="s">
        <v>38</v>
      </c>
      <c r="CI7" s="1" t="s">
        <v>38</v>
      </c>
      <c r="CJ7" s="1" t="s">
        <v>38</v>
      </c>
      <c r="CK7" s="1" t="s">
        <v>38</v>
      </c>
    </row>
    <row r="8" spans="1:125">
      <c r="BS8"/>
      <c r="CI8"/>
      <c r="CJ8"/>
      <c r="CK8"/>
      <c r="CL8"/>
    </row>
    <row r="9" spans="1:125" s="5" customFormat="1" ht="12.5">
      <c r="A9" s="2" t="s">
        <v>40</v>
      </c>
      <c r="B9" s="2" t="s">
        <v>41</v>
      </c>
      <c r="C9" s="4" t="s">
        <v>42</v>
      </c>
      <c r="D9" s="4" t="s">
        <v>43</v>
      </c>
      <c r="E9" s="4" t="s">
        <v>44</v>
      </c>
      <c r="F9" s="4" t="s">
        <v>45</v>
      </c>
      <c r="G9" s="3">
        <v>2008</v>
      </c>
      <c r="H9" s="4" t="s">
        <v>46</v>
      </c>
      <c r="I9" s="4" t="s">
        <v>47</v>
      </c>
      <c r="J9" s="4" t="s">
        <v>48</v>
      </c>
      <c r="K9" s="4" t="s">
        <v>49</v>
      </c>
      <c r="L9" s="3">
        <v>2009</v>
      </c>
      <c r="M9" s="4" t="s">
        <v>50</v>
      </c>
      <c r="N9" s="4" t="s">
        <v>51</v>
      </c>
      <c r="O9" s="4" t="s">
        <v>52</v>
      </c>
      <c r="P9" s="4" t="s">
        <v>53</v>
      </c>
      <c r="Q9" s="3">
        <v>2010</v>
      </c>
      <c r="R9" s="4" t="s">
        <v>54</v>
      </c>
      <c r="S9" s="4" t="s">
        <v>55</v>
      </c>
      <c r="T9" s="4" t="s">
        <v>56</v>
      </c>
      <c r="U9" s="4" t="s">
        <v>57</v>
      </c>
      <c r="V9" s="3">
        <v>2011</v>
      </c>
      <c r="W9" s="4" t="s">
        <v>58</v>
      </c>
      <c r="X9" s="4" t="s">
        <v>59</v>
      </c>
      <c r="Y9" s="4" t="s">
        <v>60</v>
      </c>
      <c r="Z9" s="4" t="s">
        <v>61</v>
      </c>
      <c r="AA9" s="3">
        <v>2012</v>
      </c>
      <c r="AB9" s="4" t="s">
        <v>62</v>
      </c>
      <c r="AC9" s="4" t="s">
        <v>63</v>
      </c>
      <c r="AD9" s="4" t="s">
        <v>64</v>
      </c>
      <c r="AE9" s="4" t="s">
        <v>65</v>
      </c>
      <c r="AF9" s="3">
        <v>2013</v>
      </c>
      <c r="AG9" s="4" t="s">
        <v>66</v>
      </c>
      <c r="AH9" s="4" t="s">
        <v>67</v>
      </c>
      <c r="AI9" s="4" t="s">
        <v>68</v>
      </c>
      <c r="AJ9" s="4" t="s">
        <v>69</v>
      </c>
      <c r="AK9" s="3">
        <v>2014</v>
      </c>
      <c r="AL9" s="4" t="s">
        <v>70</v>
      </c>
      <c r="AM9" s="4" t="s">
        <v>71</v>
      </c>
      <c r="AN9" s="4" t="s">
        <v>72</v>
      </c>
      <c r="AO9" s="4" t="s">
        <v>73</v>
      </c>
      <c r="AP9" s="3">
        <v>2015</v>
      </c>
      <c r="AQ9" s="4" t="s">
        <v>74</v>
      </c>
      <c r="AR9" s="4" t="s">
        <v>75</v>
      </c>
      <c r="AS9" s="4" t="s">
        <v>76</v>
      </c>
      <c r="AT9" s="4" t="s">
        <v>77</v>
      </c>
      <c r="AU9" s="3">
        <v>2016</v>
      </c>
      <c r="AV9" s="4" t="s">
        <v>78</v>
      </c>
      <c r="AW9" s="4" t="s">
        <v>79</v>
      </c>
      <c r="AX9" s="4" t="s">
        <v>80</v>
      </c>
      <c r="AY9" s="4" t="s">
        <v>81</v>
      </c>
      <c r="AZ9" s="3">
        <v>2017</v>
      </c>
      <c r="BA9" s="4" t="s">
        <v>82</v>
      </c>
      <c r="BB9" s="4" t="s">
        <v>83</v>
      </c>
      <c r="BC9" s="4" t="s">
        <v>84</v>
      </c>
      <c r="BD9" s="4" t="s">
        <v>85</v>
      </c>
      <c r="BE9" s="3">
        <v>2018</v>
      </c>
      <c r="BF9" s="4" t="s">
        <v>86</v>
      </c>
      <c r="BG9" s="4" t="s">
        <v>87</v>
      </c>
      <c r="BH9" s="4" t="s">
        <v>88</v>
      </c>
      <c r="BI9" s="4" t="s">
        <v>89</v>
      </c>
      <c r="BJ9" s="3">
        <v>2019</v>
      </c>
      <c r="BK9" s="4" t="s">
        <v>90</v>
      </c>
      <c r="BL9" s="4" t="s">
        <v>91</v>
      </c>
      <c r="BM9" s="4" t="s">
        <v>92</v>
      </c>
      <c r="BN9" s="4" t="s">
        <v>93</v>
      </c>
      <c r="BO9" s="3">
        <v>2020</v>
      </c>
      <c r="BP9" s="4" t="s">
        <v>94</v>
      </c>
      <c r="BQ9" s="4" t="s">
        <v>95</v>
      </c>
      <c r="BR9" s="4" t="s">
        <v>96</v>
      </c>
      <c r="BS9" s="4" t="s">
        <v>97</v>
      </c>
      <c r="BT9" s="3">
        <v>2021</v>
      </c>
      <c r="BU9" s="4" t="s">
        <v>98</v>
      </c>
      <c r="BV9" s="4" t="s">
        <v>255</v>
      </c>
      <c r="BW9" s="4" t="s">
        <v>249</v>
      </c>
      <c r="BX9" s="4" t="s">
        <v>250</v>
      </c>
      <c r="BY9" s="3">
        <v>2022</v>
      </c>
      <c r="BZ9" s="4" t="s">
        <v>258</v>
      </c>
      <c r="CA9" s="4" t="s">
        <v>259</v>
      </c>
      <c r="CB9" s="4" t="s">
        <v>261</v>
      </c>
      <c r="CC9" s="4" t="s">
        <v>263</v>
      </c>
      <c r="CD9" s="3">
        <v>2023</v>
      </c>
      <c r="CE9" s="4" t="s">
        <v>264</v>
      </c>
      <c r="CF9" s="4" t="s">
        <v>265</v>
      </c>
      <c r="CG9" s="4" t="s">
        <v>267</v>
      </c>
      <c r="CH9" s="4" t="s">
        <v>271</v>
      </c>
      <c r="CI9" s="3">
        <v>2024</v>
      </c>
      <c r="CJ9" s="4" t="s">
        <v>277</v>
      </c>
      <c r="CK9" s="4" t="s">
        <v>280</v>
      </c>
      <c r="CL9" s="4" t="s">
        <v>291</v>
      </c>
    </row>
    <row r="10" spans="1:125" s="5" customFormat="1">
      <c r="BV10" s="1"/>
      <c r="BW10" s="1"/>
      <c r="BX10" s="1"/>
      <c r="CA10" s="1"/>
      <c r="CB10" s="1"/>
      <c r="CC10" s="1"/>
      <c r="CD10" s="1"/>
      <c r="CI10"/>
      <c r="CJ10"/>
      <c r="CK10"/>
      <c r="CL10"/>
    </row>
    <row r="11" spans="1:125" s="19" customFormat="1" ht="13">
      <c r="A11" s="6" t="s">
        <v>99</v>
      </c>
      <c r="B11" s="6" t="s">
        <v>100</v>
      </c>
      <c r="C11" s="17">
        <v>1226.51</v>
      </c>
      <c r="D11" s="17">
        <v>1569.32</v>
      </c>
      <c r="E11" s="17">
        <v>1733.29</v>
      </c>
      <c r="F11" s="17">
        <v>1595.42</v>
      </c>
      <c r="G11" s="18">
        <v>6121.75</v>
      </c>
      <c r="H11" s="17">
        <v>1486.61</v>
      </c>
      <c r="I11" s="17">
        <v>1713.01</v>
      </c>
      <c r="J11" s="17">
        <v>1850.4</v>
      </c>
      <c r="K11" s="17">
        <v>1648.35</v>
      </c>
      <c r="L11" s="18">
        <v>6698.34</v>
      </c>
      <c r="M11" s="17">
        <v>1540.63</v>
      </c>
      <c r="N11" s="17">
        <v>1764.3599999999997</v>
      </c>
      <c r="O11" s="17">
        <v>2189.2199999999998</v>
      </c>
      <c r="P11" s="17">
        <v>2297.5500000000002</v>
      </c>
      <c r="Q11" s="18">
        <v>7791.76</v>
      </c>
      <c r="R11" s="17">
        <v>2079.37</v>
      </c>
      <c r="S11" s="17">
        <v>2564.63</v>
      </c>
      <c r="T11" s="17">
        <v>2716.61</v>
      </c>
      <c r="U11" s="17">
        <v>2619.98</v>
      </c>
      <c r="V11" s="18">
        <v>9980.6</v>
      </c>
      <c r="W11" s="17">
        <v>3734.76</v>
      </c>
      <c r="X11" s="17">
        <v>4213.05</v>
      </c>
      <c r="Y11" s="17">
        <v>4391.3500000000004</v>
      </c>
      <c r="Z11" s="17">
        <v>4211.05</v>
      </c>
      <c r="AA11" s="18">
        <v>16609.29</v>
      </c>
      <c r="AB11" s="17">
        <v>3863.85</v>
      </c>
      <c r="AC11" s="17">
        <v>4198.97</v>
      </c>
      <c r="AD11" s="17">
        <v>4244.5600000000004</v>
      </c>
      <c r="AE11" s="17">
        <v>4230.1499999999996</v>
      </c>
      <c r="AF11" s="18">
        <v>16537.53</v>
      </c>
      <c r="AG11" s="17">
        <v>3721.36</v>
      </c>
      <c r="AH11" s="17">
        <v>4288.74</v>
      </c>
      <c r="AI11" s="17">
        <v>4507.91</v>
      </c>
      <c r="AJ11" s="17">
        <v>4445.84</v>
      </c>
      <c r="AK11" s="18">
        <v>16963.849999999999</v>
      </c>
      <c r="AL11" s="17">
        <v>4605.7700000000004</v>
      </c>
      <c r="AM11" s="17">
        <v>5181.696194791999</v>
      </c>
      <c r="AN11" s="17">
        <v>5486.5749054780008</v>
      </c>
      <c r="AO11" s="17">
        <v>5044.1742156799983</v>
      </c>
      <c r="AP11" s="18">
        <v>20318.212635239997</v>
      </c>
      <c r="AQ11" s="80">
        <v>4764.046980860001</v>
      </c>
      <c r="AR11" s="17">
        <v>5340.7660169399996</v>
      </c>
      <c r="AS11" s="17">
        <v>5761.1788460599992</v>
      </c>
      <c r="AT11" s="17">
        <v>5353.907925479999</v>
      </c>
      <c r="AU11" s="18">
        <v>21219.899769340002</v>
      </c>
      <c r="AV11" s="17">
        <v>4651.0763933799999</v>
      </c>
      <c r="AW11" s="17">
        <v>5466.740763325839</v>
      </c>
      <c r="AX11" s="17">
        <v>5540.7054632849195</v>
      </c>
      <c r="AY11" s="17">
        <v>5190.9423422092423</v>
      </c>
      <c r="AZ11" s="18">
        <v>20849.4649622</v>
      </c>
      <c r="BA11" s="17">
        <v>4987.1104977163677</v>
      </c>
      <c r="BB11" s="17">
        <v>5759.4357820781133</v>
      </c>
      <c r="BC11" s="17">
        <v>6285.3373046851175</v>
      </c>
      <c r="BD11" s="17">
        <v>5801.0048139742394</v>
      </c>
      <c r="BE11" s="18">
        <v>22832.888398453837</v>
      </c>
      <c r="BF11" s="17">
        <v>5482.9366373159219</v>
      </c>
      <c r="BG11" s="17">
        <v>6438.2318864835952</v>
      </c>
      <c r="BH11" s="17">
        <v>6672.8704645242506</v>
      </c>
      <c r="BI11" s="17">
        <v>6258.2017075579261</v>
      </c>
      <c r="BJ11" s="18">
        <v>24852.240695881694</v>
      </c>
      <c r="BK11" s="17">
        <v>5919.1006719332199</v>
      </c>
      <c r="BL11" s="17">
        <v>6196.2704500979416</v>
      </c>
      <c r="BM11" s="17">
        <v>7005.9119180999987</v>
      </c>
      <c r="BN11" s="17">
        <v>6289.7586609855443</v>
      </c>
      <c r="BO11" s="18">
        <v>25411.041701116701</v>
      </c>
      <c r="BP11" s="17">
        <v>5812.1</v>
      </c>
      <c r="BQ11" s="17">
        <v>6550.513262878354</v>
      </c>
      <c r="BR11" s="17">
        <v>7029.5487004337328</v>
      </c>
      <c r="BS11" s="17">
        <v>6903.2295805126696</v>
      </c>
      <c r="BT11" s="18">
        <v>26281.43</v>
      </c>
      <c r="BU11" s="17">
        <v>6527.8912235124017</v>
      </c>
      <c r="BV11" s="17">
        <v>7838.7641306881587</v>
      </c>
      <c r="BW11" s="17">
        <v>8268.3508111603205</v>
      </c>
      <c r="BX11" s="17">
        <v>8222.6588090788809</v>
      </c>
      <c r="BY11" s="18">
        <v>30857.664974439762</v>
      </c>
      <c r="BZ11" s="17">
        <v>7588.3959999999997</v>
      </c>
      <c r="CA11" s="17">
        <v>8378.841621997808</v>
      </c>
      <c r="CB11" s="17">
        <v>8570.1652947470775</v>
      </c>
      <c r="CC11" s="17">
        <v>7920.3942192657996</v>
      </c>
      <c r="CD11" s="18">
        <v>32451.962544999998</v>
      </c>
      <c r="CE11" s="17">
        <v>7624.8037260000001</v>
      </c>
      <c r="CF11" s="17">
        <v>8171.0114059999996</v>
      </c>
      <c r="CG11" s="17">
        <v>8491.0757179699995</v>
      </c>
      <c r="CH11" s="17">
        <v>7953.8388299999997</v>
      </c>
      <c r="CI11" s="18">
        <v>32241.140372000002</v>
      </c>
      <c r="CJ11" s="17">
        <v>6873.7822492700006</v>
      </c>
      <c r="CK11" s="17">
        <v>7886.4801258099997</v>
      </c>
      <c r="CL11" s="174">
        <v>7937.4366608367518</v>
      </c>
    </row>
    <row r="12" spans="1:125" s="19" customFormat="1" ht="13">
      <c r="A12" s="7" t="s">
        <v>101</v>
      </c>
      <c r="B12" s="7" t="s">
        <v>102</v>
      </c>
      <c r="C12" s="20">
        <v>102.88</v>
      </c>
      <c r="D12" s="20">
        <v>144.97999999999999</v>
      </c>
      <c r="E12" s="20">
        <v>152.69</v>
      </c>
      <c r="F12" s="20">
        <v>137.24</v>
      </c>
      <c r="G12" s="21">
        <v>534.98</v>
      </c>
      <c r="H12" s="20">
        <v>126.97</v>
      </c>
      <c r="I12" s="20">
        <v>153.72999999999999</v>
      </c>
      <c r="J12" s="20">
        <v>158.69999999999999</v>
      </c>
      <c r="K12" s="20">
        <v>184.59</v>
      </c>
      <c r="L12" s="21">
        <v>624.03</v>
      </c>
      <c r="M12" s="20">
        <v>139.47</v>
      </c>
      <c r="N12" s="20">
        <v>180.77</v>
      </c>
      <c r="O12" s="20">
        <v>210.64</v>
      </c>
      <c r="P12" s="20">
        <v>270.38</v>
      </c>
      <c r="Q12" s="21">
        <v>801.27</v>
      </c>
      <c r="R12" s="20">
        <v>200.92</v>
      </c>
      <c r="S12" s="20">
        <v>248.01000000000002</v>
      </c>
      <c r="T12" s="20">
        <v>244.81</v>
      </c>
      <c r="U12" s="20">
        <v>294.63</v>
      </c>
      <c r="V12" s="21">
        <v>988.36</v>
      </c>
      <c r="W12" s="20">
        <v>375.59</v>
      </c>
      <c r="X12" s="20">
        <v>467.56</v>
      </c>
      <c r="Y12" s="20">
        <v>448.38</v>
      </c>
      <c r="Z12" s="20">
        <v>507.18</v>
      </c>
      <c r="AA12" s="21">
        <v>1790.75</v>
      </c>
      <c r="AB12" s="20">
        <v>354.67</v>
      </c>
      <c r="AC12" s="20">
        <v>426.51</v>
      </c>
      <c r="AD12" s="20">
        <v>430.77</v>
      </c>
      <c r="AE12" s="20">
        <v>461.78</v>
      </c>
      <c r="AF12" s="21">
        <v>1673.73</v>
      </c>
      <c r="AG12" s="20">
        <v>379.58</v>
      </c>
      <c r="AH12" s="20">
        <v>458.16</v>
      </c>
      <c r="AI12" s="20">
        <v>468.99</v>
      </c>
      <c r="AJ12" s="20">
        <v>505.55</v>
      </c>
      <c r="AK12" s="21">
        <v>1812.28</v>
      </c>
      <c r="AL12" s="20">
        <v>419.26</v>
      </c>
      <c r="AM12" s="20">
        <v>513.6541294192657</v>
      </c>
      <c r="AN12" s="20">
        <v>530.84460460238461</v>
      </c>
      <c r="AO12" s="20">
        <v>553.06938883796784</v>
      </c>
      <c r="AP12" s="21">
        <v>2016.8311602628594</v>
      </c>
      <c r="AQ12" s="81">
        <v>462.38918953073693</v>
      </c>
      <c r="AR12" s="20">
        <v>558.34998713156028</v>
      </c>
      <c r="AS12" s="20">
        <v>569.96951768100166</v>
      </c>
      <c r="AT12" s="20">
        <v>587.91999999999996</v>
      </c>
      <c r="AU12" s="21">
        <v>2183.790834188896</v>
      </c>
      <c r="AV12" s="20">
        <v>531.24717887850284</v>
      </c>
      <c r="AW12" s="20">
        <v>654.98967331554888</v>
      </c>
      <c r="AX12" s="20">
        <v>628.25217122175025</v>
      </c>
      <c r="AY12" s="20">
        <v>650.82823790035627</v>
      </c>
      <c r="AZ12" s="21">
        <v>2465.3172613161582</v>
      </c>
      <c r="BA12" s="20">
        <v>581.56813975370221</v>
      </c>
      <c r="BB12" s="20">
        <v>706.0168572011147</v>
      </c>
      <c r="BC12" s="20">
        <v>785.05011994741631</v>
      </c>
      <c r="BD12" s="20">
        <v>809.24415475039291</v>
      </c>
      <c r="BE12" s="21">
        <v>2881.8792716526259</v>
      </c>
      <c r="BF12" s="20">
        <v>706.03903502729315</v>
      </c>
      <c r="BG12" s="20">
        <v>844.09673694310663</v>
      </c>
      <c r="BH12" s="20">
        <v>835.35479481988239</v>
      </c>
      <c r="BI12" s="20">
        <v>857.48443990029625</v>
      </c>
      <c r="BJ12" s="21">
        <v>3242.9750066905785</v>
      </c>
      <c r="BK12" s="20">
        <v>787.62028213627627</v>
      </c>
      <c r="BL12" s="20">
        <v>842.50888124536323</v>
      </c>
      <c r="BM12" s="20">
        <v>886.098711040534</v>
      </c>
      <c r="BN12" s="20">
        <v>850.32296168574328</v>
      </c>
      <c r="BO12" s="21">
        <v>3366.5508361079178</v>
      </c>
      <c r="BP12" s="20">
        <v>743.12</v>
      </c>
      <c r="BQ12" s="93">
        <v>823.59356174769778</v>
      </c>
      <c r="BR12" s="20">
        <v>906.17443982577424</v>
      </c>
      <c r="BS12" s="20">
        <v>941.94197193907405</v>
      </c>
      <c r="BT12" s="21">
        <v>3409.35</v>
      </c>
      <c r="BU12" s="20">
        <v>908.79639106187722</v>
      </c>
      <c r="BV12" s="20">
        <v>1058.1155366624994</v>
      </c>
      <c r="BW12" s="20">
        <v>1114.5803858842735</v>
      </c>
      <c r="BX12" s="20">
        <v>1151.2840695315608</v>
      </c>
      <c r="BY12" s="21">
        <v>4232.7763831402126</v>
      </c>
      <c r="BZ12" s="20">
        <v>1019.56</v>
      </c>
      <c r="CA12" s="20">
        <v>1093.8514821827202</v>
      </c>
      <c r="CB12" s="20">
        <v>1148.4562155472918</v>
      </c>
      <c r="CC12" s="20">
        <v>1147.3658960343989</v>
      </c>
      <c r="CD12" s="21">
        <v>4409.2366249999995</v>
      </c>
      <c r="CE12" s="20">
        <v>1008.0464449999999</v>
      </c>
      <c r="CF12" s="20">
        <v>1066.8924360000001</v>
      </c>
      <c r="CG12" s="20">
        <v>1096.683833</v>
      </c>
      <c r="CH12" s="20">
        <v>1138.2387200000001</v>
      </c>
      <c r="CI12" s="21">
        <v>4309.8614340000004</v>
      </c>
      <c r="CJ12" s="20">
        <v>939.77011651000021</v>
      </c>
      <c r="CK12" s="20">
        <v>1012.6651686299991</v>
      </c>
      <c r="CL12" s="175">
        <v>1030.7587555499993</v>
      </c>
    </row>
    <row r="13" spans="1:125" s="24" customFormat="1" ht="13">
      <c r="A13" s="8" t="s">
        <v>103</v>
      </c>
      <c r="B13" s="8" t="s">
        <v>104</v>
      </c>
      <c r="C13" s="22">
        <v>8.3900000000000002E-2</v>
      </c>
      <c r="D13" s="22">
        <v>9.2399999999999996E-2</v>
      </c>
      <c r="E13" s="22">
        <v>8.8099999999999998E-2</v>
      </c>
      <c r="F13" s="22">
        <v>8.5999999999999993E-2</v>
      </c>
      <c r="G13" s="23">
        <v>8.7400000000000005E-2</v>
      </c>
      <c r="H13" s="22">
        <v>8.5400000000000004E-2</v>
      </c>
      <c r="I13" s="22">
        <v>2.2999999999999965E-3</v>
      </c>
      <c r="J13" s="22">
        <v>8.5999999999999993E-2</v>
      </c>
      <c r="K13" s="22">
        <v>0.112</v>
      </c>
      <c r="L13" s="23">
        <v>9.3200000000000005E-2</v>
      </c>
      <c r="M13" s="22">
        <v>9.0499999999999997E-2</v>
      </c>
      <c r="N13" s="22">
        <v>6.4000000000000029E-3</v>
      </c>
      <c r="O13" s="22">
        <v>9.6199999999999994E-2</v>
      </c>
      <c r="P13" s="22">
        <v>0.1177</v>
      </c>
      <c r="Q13" s="23">
        <v>0.1028</v>
      </c>
      <c r="R13" s="22">
        <v>9.6600000000000005E-2</v>
      </c>
      <c r="S13" s="22">
        <v>9.9999999999988987E-5</v>
      </c>
      <c r="T13" s="22">
        <v>9.01E-2</v>
      </c>
      <c r="U13" s="22">
        <v>0.1125</v>
      </c>
      <c r="V13" s="23">
        <v>9.9000000000000005E-2</v>
      </c>
      <c r="W13" s="22">
        <v>0.10059999999999999</v>
      </c>
      <c r="X13" s="22">
        <v>0.111</v>
      </c>
      <c r="Y13" s="22">
        <v>0.1021</v>
      </c>
      <c r="Z13" s="22">
        <f t="shared" ref="Z13:AI13" si="0">Z12/Z11</f>
        <v>0.12044027024138873</v>
      </c>
      <c r="AA13" s="23">
        <f t="shared" si="0"/>
        <v>0.10781616793974938</v>
      </c>
      <c r="AB13" s="22">
        <f t="shared" si="0"/>
        <v>9.1791865626253619E-2</v>
      </c>
      <c r="AC13" s="22">
        <f t="shared" si="0"/>
        <v>0.10157491003746157</v>
      </c>
      <c r="AD13" s="22">
        <f t="shared" si="0"/>
        <v>0.10148755112426257</v>
      </c>
      <c r="AE13" s="22">
        <f t="shared" si="0"/>
        <v>0.10916397763672683</v>
      </c>
      <c r="AF13" s="23">
        <f t="shared" si="0"/>
        <v>0.10120797966806411</v>
      </c>
      <c r="AG13" s="22">
        <f t="shared" si="0"/>
        <v>0.10200034396027258</v>
      </c>
      <c r="AH13" s="22">
        <f t="shared" si="0"/>
        <v>0.10682857902320962</v>
      </c>
      <c r="AI13" s="22">
        <f t="shared" si="0"/>
        <v>0.10403712585211329</v>
      </c>
      <c r="AJ13" s="22">
        <v>0.1137</v>
      </c>
      <c r="AK13" s="23">
        <v>0.10680000000000001</v>
      </c>
      <c r="AL13" s="22">
        <v>9.0999999999999998E-2</v>
      </c>
      <c r="AM13" s="22">
        <v>9.9128569122892113E-2</v>
      </c>
      <c r="AN13" s="22">
        <v>9.675336867676218E-2</v>
      </c>
      <c r="AO13" s="22">
        <v>0.10964517980341194</v>
      </c>
      <c r="AP13" s="23">
        <v>9.9262233173249628E-2</v>
      </c>
      <c r="AQ13" s="22">
        <v>9.7058066679113E-2</v>
      </c>
      <c r="AR13" s="22">
        <v>0.10454492583284294</v>
      </c>
      <c r="AS13" s="22">
        <v>9.8932793601920019E-2</v>
      </c>
      <c r="AT13" s="22">
        <v>0.11235551837280917</v>
      </c>
      <c r="AU13" s="23">
        <v>0.10291240099749152</v>
      </c>
      <c r="AV13" s="22">
        <v>0.11422026514865269</v>
      </c>
      <c r="AW13" s="22">
        <v>0.11981356015811298</v>
      </c>
      <c r="AX13" s="22">
        <v>0.11338848011048727</v>
      </c>
      <c r="AY13" s="22">
        <v>0.12537766651890159</v>
      </c>
      <c r="AZ13" s="23">
        <f>AZ12/AZ11</f>
        <v>0.11824367031891557</v>
      </c>
      <c r="BA13" s="22">
        <v>0.11661424787359459</v>
      </c>
      <c r="BB13" s="22">
        <v>0.12258437873342699</v>
      </c>
      <c r="BC13" s="22">
        <v>0.12490182815840871</v>
      </c>
      <c r="BD13" s="22">
        <v>0.1395006866398347</v>
      </c>
      <c r="BE13" s="23">
        <v>0.12621615020234481</v>
      </c>
      <c r="BF13" s="22">
        <f t="shared" ref="BF13:BL13" si="1">BF12/BF11</f>
        <v>0.12877023422487013</v>
      </c>
      <c r="BG13" s="22">
        <f t="shared" si="1"/>
        <v>0.13110691752423531</v>
      </c>
      <c r="BH13" s="22">
        <f t="shared" si="1"/>
        <v>0.12518672425322433</v>
      </c>
      <c r="BI13" s="22">
        <f t="shared" si="1"/>
        <v>0.13701770571963612</v>
      </c>
      <c r="BJ13" s="23">
        <f t="shared" si="1"/>
        <v>0.13049024618645261</v>
      </c>
      <c r="BK13" s="22">
        <f t="shared" si="1"/>
        <v>0.13306418082580676</v>
      </c>
      <c r="BL13" s="22">
        <f t="shared" si="1"/>
        <v>0.13597032086164768</v>
      </c>
      <c r="BM13" s="22">
        <v>0.1264787113225431</v>
      </c>
      <c r="BN13" s="22">
        <v>0.13519166752139039</v>
      </c>
      <c r="BO13" s="23">
        <v>0.13248377912661377</v>
      </c>
      <c r="BP13" s="22">
        <v>0.12790000000000001</v>
      </c>
      <c r="BQ13" s="94">
        <v>0.1257296228090993</v>
      </c>
      <c r="BR13" s="94">
        <v>0.12890933379120939</v>
      </c>
      <c r="BS13" s="94">
        <f>BS12/BS11</f>
        <v>0.13644946339291827</v>
      </c>
      <c r="BT13" s="23">
        <v>0.12970000000000001</v>
      </c>
      <c r="BU13" s="22">
        <v>0.13921745322418067</v>
      </c>
      <c r="BV13" s="22">
        <v>0.13498499495858773</v>
      </c>
      <c r="BW13" s="22">
        <v>0.13480080990030727</v>
      </c>
      <c r="BX13" s="22">
        <v>0.14001360098516966</v>
      </c>
      <c r="BY13" s="23">
        <v>0.13717098771557523</v>
      </c>
      <c r="BZ13" s="22">
        <v>0.13435</v>
      </c>
      <c r="CA13" s="22">
        <v>0.13054924911230245</v>
      </c>
      <c r="CB13" s="22">
        <v>0.13400630863575252</v>
      </c>
      <c r="CC13" s="22">
        <v>0.14486222077728308</v>
      </c>
      <c r="CD13" s="23">
        <v>0.13586964482921074</v>
      </c>
      <c r="CE13" s="22">
        <v>0.13220621555970527</v>
      </c>
      <c r="CF13" s="22">
        <v>0.13057042549427572</v>
      </c>
      <c r="CG13" s="22">
        <v>0.12915723159540843</v>
      </c>
      <c r="CH13" s="22">
        <v>0.14310558012652114</v>
      </c>
      <c r="CI13" s="23">
        <v>0.13367583727723611</v>
      </c>
      <c r="CJ13" s="22">
        <v>0.13671805163886364</v>
      </c>
      <c r="CK13" s="22">
        <v>0.12840521404674066</v>
      </c>
      <c r="CL13" s="176">
        <v>0.12986040702986074</v>
      </c>
      <c r="DT13" s="19"/>
      <c r="DU13" s="19"/>
    </row>
    <row r="14" spans="1:125" s="19" customFormat="1" ht="13">
      <c r="A14" s="7" t="s">
        <v>105</v>
      </c>
      <c r="B14" s="7" t="s">
        <v>105</v>
      </c>
      <c r="C14" s="20">
        <v>22.66</v>
      </c>
      <c r="D14" s="20">
        <v>41.22</v>
      </c>
      <c r="E14" s="20">
        <v>41.37</v>
      </c>
      <c r="F14" s="20">
        <v>53.19</v>
      </c>
      <c r="G14" s="21">
        <v>158.44</v>
      </c>
      <c r="H14" s="20">
        <v>27.73</v>
      </c>
      <c r="I14" s="20">
        <v>46.989999999999995</v>
      </c>
      <c r="J14" s="20">
        <v>47.5</v>
      </c>
      <c r="K14" s="20">
        <v>72.28</v>
      </c>
      <c r="L14" s="21">
        <v>194.52</v>
      </c>
      <c r="M14" s="20">
        <v>29.51</v>
      </c>
      <c r="N14" s="20">
        <v>52.36999999999999</v>
      </c>
      <c r="O14" s="20">
        <v>57.54</v>
      </c>
      <c r="P14" s="20">
        <v>91.3</v>
      </c>
      <c r="Q14" s="21">
        <v>230.71</v>
      </c>
      <c r="R14" s="20">
        <v>32.67</v>
      </c>
      <c r="S14" s="20">
        <v>64.3</v>
      </c>
      <c r="T14" s="20">
        <v>65.64</v>
      </c>
      <c r="U14" s="20">
        <v>103.15</v>
      </c>
      <c r="V14" s="21">
        <v>265.76</v>
      </c>
      <c r="W14" s="20">
        <v>60</v>
      </c>
      <c r="X14" s="20">
        <v>110.28</v>
      </c>
      <c r="Y14" s="20">
        <v>125.45</v>
      </c>
      <c r="Z14" s="20">
        <v>194.46</v>
      </c>
      <c r="AA14" s="21">
        <v>490.19</v>
      </c>
      <c r="AB14" s="20">
        <v>50.18</v>
      </c>
      <c r="AC14" s="20">
        <v>112.68</v>
      </c>
      <c r="AD14" s="20">
        <v>115.17</v>
      </c>
      <c r="AE14" s="20">
        <v>124.11</v>
      </c>
      <c r="AF14" s="21">
        <v>402.14</v>
      </c>
      <c r="AG14" s="20">
        <v>41.56</v>
      </c>
      <c r="AH14" s="20">
        <v>100.85</v>
      </c>
      <c r="AI14" s="20">
        <v>112.77</v>
      </c>
      <c r="AJ14" s="20">
        <v>157.30000000000001</v>
      </c>
      <c r="AK14" s="21">
        <v>412.46</v>
      </c>
      <c r="AL14" s="20">
        <v>41.78</v>
      </c>
      <c r="AM14" s="20">
        <v>114.02483404926573</v>
      </c>
      <c r="AN14" s="20">
        <v>135.11117066238469</v>
      </c>
      <c r="AO14" s="20">
        <v>184.71287186796781</v>
      </c>
      <c r="AP14" s="21">
        <v>475.63383977285935</v>
      </c>
      <c r="AQ14" s="81">
        <v>47.340947200736913</v>
      </c>
      <c r="AR14" s="20">
        <v>110.26441454156033</v>
      </c>
      <c r="AS14" s="20">
        <v>123.24101955966825</v>
      </c>
      <c r="AT14" s="20">
        <v>159.64833053693013</v>
      </c>
      <c r="AU14" s="21">
        <v>440.49471183889625</v>
      </c>
      <c r="AV14" s="20">
        <v>37.493321391502576</v>
      </c>
      <c r="AW14" s="20">
        <v>5.8679294075528645</v>
      </c>
      <c r="AX14" s="20">
        <v>101.46620385074651</v>
      </c>
      <c r="AY14" s="20">
        <v>101.48410628135963</v>
      </c>
      <c r="AZ14" s="21">
        <v>246.31156093115888</v>
      </c>
      <c r="BA14" s="20">
        <v>39.610268683702166</v>
      </c>
      <c r="BB14" s="20">
        <v>117.0305018211144</v>
      </c>
      <c r="BC14" s="20">
        <v>105.12536067742477</v>
      </c>
      <c r="BD14" s="20">
        <v>156.84550302041262</v>
      </c>
      <c r="BE14" s="21">
        <v>418.61163420265495</v>
      </c>
      <c r="BF14" s="20">
        <v>121.36597102518664</v>
      </c>
      <c r="BG14" s="20">
        <v>216.1573259270568</v>
      </c>
      <c r="BH14" s="20">
        <v>219.20294106267639</v>
      </c>
      <c r="BI14" s="20">
        <v>237.35286254850206</v>
      </c>
      <c r="BJ14" s="21">
        <v>794.07910056342519</v>
      </c>
      <c r="BK14" s="20">
        <v>126.16434709376151</v>
      </c>
      <c r="BL14" s="20">
        <v>210.46482059787812</v>
      </c>
      <c r="BM14" s="20">
        <v>225.07661271553403</v>
      </c>
      <c r="BN14" s="20">
        <v>242.23451412220663</v>
      </c>
      <c r="BO14" s="21">
        <v>803.94029452938116</v>
      </c>
      <c r="BP14" s="20">
        <v>115.93</v>
      </c>
      <c r="BQ14" s="20">
        <v>86.65891710156663</v>
      </c>
      <c r="BR14" s="20">
        <v>235.84367405577478</v>
      </c>
      <c r="BS14" s="20">
        <v>269.72957692361325</v>
      </c>
      <c r="BT14" s="21">
        <v>708.16</v>
      </c>
      <c r="BU14" s="20">
        <v>151.02136123867706</v>
      </c>
      <c r="BV14" s="20">
        <v>256.31977236243978</v>
      </c>
      <c r="BW14" s="20">
        <v>284.89030627589557</v>
      </c>
      <c r="BX14" s="20">
        <v>308.07025707190189</v>
      </c>
      <c r="BY14" s="21">
        <v>1000.3016969489162</v>
      </c>
      <c r="BZ14" s="20">
        <v>165.48</v>
      </c>
      <c r="CA14" s="20">
        <v>268.87776909396257</v>
      </c>
      <c r="CB14" s="20">
        <v>305.09033440729081</v>
      </c>
      <c r="CC14" s="20">
        <v>326.07730428328466</v>
      </c>
      <c r="CD14" s="21">
        <v>1065.5292059999999</v>
      </c>
      <c r="CE14" s="20">
        <v>139.13135965128669</v>
      </c>
      <c r="CF14" s="20">
        <v>225.67674034871331</v>
      </c>
      <c r="CG14" s="20">
        <v>243.54005999999998</v>
      </c>
      <c r="CH14" s="20">
        <v>325.163183</v>
      </c>
      <c r="CI14" s="21">
        <v>933.519407</v>
      </c>
      <c r="CJ14" s="20">
        <v>121.07120089000023</v>
      </c>
      <c r="CK14" s="20">
        <v>229.54413097999918</v>
      </c>
      <c r="CL14" s="175">
        <v>232.1106349699993</v>
      </c>
    </row>
    <row r="15" spans="1:125" s="24" customFormat="1" ht="13">
      <c r="A15" s="8" t="s">
        <v>106</v>
      </c>
      <c r="B15" s="8" t="s">
        <v>107</v>
      </c>
      <c r="C15" s="22">
        <v>1.8499999999999999E-2</v>
      </c>
      <c r="D15" s="22">
        <v>2.63E-2</v>
      </c>
      <c r="E15" s="22">
        <v>2.3900000000000001E-2</v>
      </c>
      <c r="F15" s="22">
        <v>3.3300000000000003E-2</v>
      </c>
      <c r="G15" s="23">
        <v>2.5899999999999999E-2</v>
      </c>
      <c r="H15" s="22">
        <v>1.8700000000000001E-2</v>
      </c>
      <c r="I15" s="22">
        <v>4.6999999999999993E-3</v>
      </c>
      <c r="J15" s="22">
        <v>2.5999999999999999E-2</v>
      </c>
      <c r="K15" s="22">
        <v>4.3799999999999999E-2</v>
      </c>
      <c r="L15" s="23">
        <v>2.9000000000000001E-2</v>
      </c>
      <c r="M15" s="22">
        <v>1.9199999999999998E-2</v>
      </c>
      <c r="N15" s="22">
        <v>5.6000000000000008E-3</v>
      </c>
      <c r="O15" s="22">
        <v>2.63E-2</v>
      </c>
      <c r="P15" s="22">
        <v>3.9699999999999999E-2</v>
      </c>
      <c r="Q15" s="23">
        <v>2.9600000000000001E-2</v>
      </c>
      <c r="R15" s="22">
        <v>1.5699999999999999E-2</v>
      </c>
      <c r="S15" s="22">
        <v>5.1999999999999998E-3</v>
      </c>
      <c r="T15" s="22">
        <v>2.4199999999999999E-2</v>
      </c>
      <c r="U15" s="22">
        <v>3.9399999999999998E-2</v>
      </c>
      <c r="V15" s="23">
        <v>2.6599999999999999E-2</v>
      </c>
      <c r="W15" s="22">
        <v>1.61E-2</v>
      </c>
      <c r="X15" s="22">
        <v>2.6200000000000001E-2</v>
      </c>
      <c r="Y15" s="22">
        <v>2.86E-2</v>
      </c>
      <c r="Z15" s="22">
        <f t="shared" ref="Z15:AI15" si="2">Z14/Z11</f>
        <v>4.6178506548248059E-2</v>
      </c>
      <c r="AA15" s="23">
        <f t="shared" si="2"/>
        <v>2.9513001458822141E-2</v>
      </c>
      <c r="AB15" s="22">
        <f t="shared" si="2"/>
        <v>1.2987046598599842E-2</v>
      </c>
      <c r="AC15" s="22">
        <f t="shared" si="2"/>
        <v>2.6835152430238846E-2</v>
      </c>
      <c r="AD15" s="22">
        <f t="shared" si="2"/>
        <v>2.7133554479145068E-2</v>
      </c>
      <c r="AE15" s="22">
        <f t="shared" si="2"/>
        <v>2.9339385128186946E-2</v>
      </c>
      <c r="AF15" s="23">
        <f t="shared" si="2"/>
        <v>2.4316811519011605E-2</v>
      </c>
      <c r="AG15" s="22">
        <f t="shared" si="2"/>
        <v>1.116796010060838E-2</v>
      </c>
      <c r="AH15" s="22">
        <f t="shared" si="2"/>
        <v>2.3515065030754952E-2</v>
      </c>
      <c r="AI15" s="22">
        <f t="shared" si="2"/>
        <v>2.501602738297792E-2</v>
      </c>
      <c r="AJ15" s="22">
        <v>3.5400000000000001E-2</v>
      </c>
      <c r="AK15" s="23">
        <v>2.4299999999999999E-2</v>
      </c>
      <c r="AL15" s="22">
        <v>9.1000000000000004E-3</v>
      </c>
      <c r="AM15" s="22">
        <v>2.2005310570671708E-2</v>
      </c>
      <c r="AN15" s="22">
        <v>2.4625777099568015E-2</v>
      </c>
      <c r="AO15" s="22">
        <v>3.6619050803951447E-2</v>
      </c>
      <c r="AP15" s="23">
        <v>2.3409236250826412E-2</v>
      </c>
      <c r="AQ15" s="22">
        <v>9.9371285360815177E-3</v>
      </c>
      <c r="AR15" s="22">
        <v>2.0645805150763093E-2</v>
      </c>
      <c r="AS15" s="22">
        <v>2.1391632312187513E-2</v>
      </c>
      <c r="AT15" s="22">
        <v>2.9819028036911381E-2</v>
      </c>
      <c r="AU15" s="23">
        <v>2.0758567035050461E-2</v>
      </c>
      <c r="AV15" s="22">
        <f t="shared" ref="AV15:BA15" si="3">AV14/AV11</f>
        <v>8.0612138396324376E-3</v>
      </c>
      <c r="AW15" s="22">
        <f t="shared" si="3"/>
        <v>1.0733871719175781E-3</v>
      </c>
      <c r="AX15" s="22">
        <f t="shared" si="3"/>
        <v>1.8312867291557889E-2</v>
      </c>
      <c r="AY15" s="22">
        <f t="shared" si="3"/>
        <v>1.9550227991584363E-2</v>
      </c>
      <c r="AZ15" s="23">
        <f t="shared" si="3"/>
        <v>1.1813807278878418E-2</v>
      </c>
      <c r="BA15" s="22">
        <f t="shared" si="3"/>
        <v>7.9425287853236819E-3</v>
      </c>
      <c r="BB15" s="22">
        <f>BB14/BB11</f>
        <v>2.0319785869526194E-2</v>
      </c>
      <c r="BC15" s="22">
        <f>BC14/BC11</f>
        <v>1.6725492297615257E-2</v>
      </c>
      <c r="BD15" s="22">
        <f>BD14/BD11</f>
        <v>2.7037644003084105E-2</v>
      </c>
      <c r="BE15" s="23">
        <v>1.8333713496843519E-2</v>
      </c>
      <c r="BF15" s="22">
        <f t="shared" ref="BF15:BL15" si="4">BF14/BF11</f>
        <v>2.2135213126336487E-2</v>
      </c>
      <c r="BG15" s="22">
        <f t="shared" si="4"/>
        <v>3.35740199698083E-2</v>
      </c>
      <c r="BH15" s="22">
        <f t="shared" si="4"/>
        <v>3.28498720645111E-2</v>
      </c>
      <c r="BI15" s="22">
        <f t="shared" si="4"/>
        <v>3.7926687831402905E-2</v>
      </c>
      <c r="BJ15" s="23">
        <f t="shared" si="4"/>
        <v>3.1952012306681599E-2</v>
      </c>
      <c r="BK15" s="22">
        <f t="shared" si="4"/>
        <v>2.1314783121023577E-2</v>
      </c>
      <c r="BL15" s="22">
        <f t="shared" si="4"/>
        <v>3.3966370947309345E-2</v>
      </c>
      <c r="BM15" s="22">
        <v>3.2126668925717056E-2</v>
      </c>
      <c r="BN15" s="22">
        <v>3.8512529204777282E-2</v>
      </c>
      <c r="BO15" s="23">
        <v>3.1637439503082287E-2</v>
      </c>
      <c r="BP15" s="22">
        <v>1.9900000000000001E-2</v>
      </c>
      <c r="BQ15" s="22">
        <v>1.3229332362802961E-2</v>
      </c>
      <c r="BR15" s="22">
        <v>3.3550329346352332E-2</v>
      </c>
      <c r="BS15" s="22">
        <v>3.907295473484481E-2</v>
      </c>
      <c r="BT15" s="23">
        <v>2.69E-2</v>
      </c>
      <c r="BU15" s="22">
        <v>2.3134785195979168E-2</v>
      </c>
      <c r="BV15" s="22">
        <v>3.2699003068477027E-2</v>
      </c>
      <c r="BW15" s="22">
        <v>3.4455517524892752E-2</v>
      </c>
      <c r="BX15" s="22">
        <v>3.7466014852975828E-2</v>
      </c>
      <c r="BY15" s="23">
        <v>3.241663611869184E-2</v>
      </c>
      <c r="BZ15" s="22">
        <v>2.18E-2</v>
      </c>
      <c r="CA15" s="22">
        <v>3.2090088490042704E-2</v>
      </c>
      <c r="CB15" s="22">
        <v>3.55991190268279E-2</v>
      </c>
      <c r="CC15" s="22">
        <v>4.116932759358425E-2</v>
      </c>
      <c r="CD15" s="23">
        <v>3.2834045229852213E-2</v>
      </c>
      <c r="CE15" s="22">
        <v>1.8247205390593772E-2</v>
      </c>
      <c r="CF15" s="22">
        <v>2.7619192916925578E-2</v>
      </c>
      <c r="CG15" s="22">
        <v>2.8681885321619086E-2</v>
      </c>
      <c r="CH15" s="22">
        <v>4.0881288890788355E-2</v>
      </c>
      <c r="CI15" s="23">
        <v>2.8954292442171809E-2</v>
      </c>
      <c r="CJ15" s="22">
        <v>1.761347632198533E-2</v>
      </c>
      <c r="CK15" s="22">
        <v>2.9106030487387212E-2</v>
      </c>
      <c r="CL15" s="176">
        <v>2.9242518068236221E-2</v>
      </c>
      <c r="DT15" s="19"/>
      <c r="DU15" s="19"/>
    </row>
    <row r="16" spans="1:125" s="19" customFormat="1" ht="13">
      <c r="A16" s="7" t="s">
        <v>108</v>
      </c>
      <c r="B16" s="7" t="s">
        <v>109</v>
      </c>
      <c r="C16" s="20">
        <v>13.27</v>
      </c>
      <c r="D16" s="20">
        <v>31.02</v>
      </c>
      <c r="E16" s="20">
        <v>29.97</v>
      </c>
      <c r="F16" s="20">
        <v>41.24</v>
      </c>
      <c r="G16" s="21">
        <v>115.5</v>
      </c>
      <c r="H16" s="20">
        <v>15.91</v>
      </c>
      <c r="I16" s="20">
        <v>34.879999999999995</v>
      </c>
      <c r="J16" s="20">
        <v>35.1</v>
      </c>
      <c r="K16" s="20">
        <v>59.26</v>
      </c>
      <c r="L16" s="21">
        <v>145.19999999999999</v>
      </c>
      <c r="M16" s="20">
        <v>16.27</v>
      </c>
      <c r="N16" s="20">
        <v>38.790000000000006</v>
      </c>
      <c r="O16" s="20">
        <v>41.49</v>
      </c>
      <c r="P16" s="20">
        <v>73.89</v>
      </c>
      <c r="Q16" s="21">
        <v>170.45</v>
      </c>
      <c r="R16" s="20">
        <v>14.56</v>
      </c>
      <c r="S16" s="20">
        <v>46.309999999999995</v>
      </c>
      <c r="T16" s="20">
        <v>47.66</v>
      </c>
      <c r="U16" s="20">
        <v>84.43</v>
      </c>
      <c r="V16" s="21">
        <v>192.96</v>
      </c>
      <c r="W16" s="20">
        <v>33.869999999999997</v>
      </c>
      <c r="X16" s="20">
        <v>84.96</v>
      </c>
      <c r="Y16" s="20">
        <v>97.3</v>
      </c>
      <c r="Z16" s="20">
        <v>160.69999999999999</v>
      </c>
      <c r="AA16" s="21">
        <v>376.83</v>
      </c>
      <c r="AB16" s="20">
        <v>21.21</v>
      </c>
      <c r="AC16" s="20">
        <v>84.28</v>
      </c>
      <c r="AD16" s="20">
        <v>85.84</v>
      </c>
      <c r="AE16" s="20">
        <v>94.36</v>
      </c>
      <c r="AF16" s="21">
        <v>285.69</v>
      </c>
      <c r="AG16" s="20">
        <v>12.06</v>
      </c>
      <c r="AH16" s="20">
        <v>69.58</v>
      </c>
      <c r="AI16" s="20">
        <v>80.52</v>
      </c>
      <c r="AJ16" s="20">
        <v>125.01</v>
      </c>
      <c r="AK16" s="21">
        <v>287.17</v>
      </c>
      <c r="AL16" s="20">
        <v>6.76</v>
      </c>
      <c r="AM16" s="20">
        <v>75.339031509265737</v>
      </c>
      <c r="AN16" s="20">
        <v>97.707585452384677</v>
      </c>
      <c r="AO16" s="20">
        <v>145.27501878796781</v>
      </c>
      <c r="AP16" s="21">
        <v>325.08218751285932</v>
      </c>
      <c r="AQ16" s="81">
        <v>6.6425177007369101</v>
      </c>
      <c r="AR16" s="20">
        <v>70.037641481560328</v>
      </c>
      <c r="AS16" s="20">
        <v>81.077695943001544</v>
      </c>
      <c r="AT16" s="20">
        <v>116.52436430359685</v>
      </c>
      <c r="AU16" s="21">
        <v>274.28221942889627</v>
      </c>
      <c r="AV16" s="20">
        <v>-6.9800408184971436</v>
      </c>
      <c r="AW16" s="20">
        <v>-39.562807822451077</v>
      </c>
      <c r="AX16" s="20">
        <v>58.152973700750337</v>
      </c>
      <c r="AY16" s="20">
        <v>51.384122841356216</v>
      </c>
      <c r="AZ16" s="21">
        <v>62.994247901158332</v>
      </c>
      <c r="BA16" s="20">
        <v>-7.0980963862978328</v>
      </c>
      <c r="BB16" s="20">
        <v>67.62881268111542</v>
      </c>
      <c r="BC16" s="20">
        <v>51.500878317424743</v>
      </c>
      <c r="BD16" s="20">
        <v>102.3438886904126</v>
      </c>
      <c r="BE16" s="21">
        <v>214.37548330265491</v>
      </c>
      <c r="BF16" s="20">
        <v>-9.694036667782143</v>
      </c>
      <c r="BG16" s="20">
        <v>81.410349464318358</v>
      </c>
      <c r="BH16" s="20">
        <v>84.319452201949758</v>
      </c>
      <c r="BI16" s="20">
        <v>88.486451384938661</v>
      </c>
      <c r="BJ16" s="21">
        <v>244.52221638342471</v>
      </c>
      <c r="BK16" s="20">
        <v>-10.409585736842926</v>
      </c>
      <c r="BL16" s="20">
        <v>72.18249302848298</v>
      </c>
      <c r="BM16" s="20">
        <v>87.896749075533933</v>
      </c>
      <c r="BN16" s="20">
        <v>100.759428760666</v>
      </c>
      <c r="BO16" s="21">
        <v>250.42908512784058</v>
      </c>
      <c r="BP16" s="20">
        <v>-33.619999999999997</v>
      </c>
      <c r="BQ16" s="20">
        <v>-58.052768972032446</v>
      </c>
      <c r="BR16" s="20">
        <v>94.021090102045534</v>
      </c>
      <c r="BS16" s="20">
        <v>95.181264524018204</v>
      </c>
      <c r="BT16" s="21">
        <v>97.53</v>
      </c>
      <c r="BU16" s="20">
        <v>1.6611541464800053</v>
      </c>
      <c r="BV16" s="20">
        <v>104.4783277246306</v>
      </c>
      <c r="BW16" s="20">
        <v>132.06130842687247</v>
      </c>
      <c r="BX16" s="20">
        <v>165.53067670061321</v>
      </c>
      <c r="BY16" s="21">
        <v>403.73146699859819</v>
      </c>
      <c r="BZ16" s="20">
        <v>14.154999999999999</v>
      </c>
      <c r="CA16" s="20">
        <v>112.14017521673068</v>
      </c>
      <c r="CB16" s="20">
        <v>141.94200518789864</v>
      </c>
      <c r="CC16" s="20">
        <v>167.75624863072463</v>
      </c>
      <c r="CD16" s="21">
        <v>435.99420199999997</v>
      </c>
      <c r="CE16" s="20">
        <v>-21.006381348713315</v>
      </c>
      <c r="CF16" s="20">
        <v>62.630662348713315</v>
      </c>
      <c r="CG16" s="20">
        <v>82.963778000000005</v>
      </c>
      <c r="CH16" s="20">
        <v>159.96603099999999</v>
      </c>
      <c r="CI16" s="21">
        <v>284.55408999999997</v>
      </c>
      <c r="CJ16" s="20">
        <v>-28.876101319999776</v>
      </c>
      <c r="CK16" s="20">
        <v>82.414839909999202</v>
      </c>
      <c r="CL16" s="175">
        <v>86.423451429999417</v>
      </c>
    </row>
    <row r="17" spans="1:125" s="24" customFormat="1" ht="13">
      <c r="A17" s="8" t="s">
        <v>110</v>
      </c>
      <c r="B17" s="8" t="s">
        <v>111</v>
      </c>
      <c r="C17" s="22">
        <v>1.0800000000000001E-2</v>
      </c>
      <c r="D17" s="22">
        <v>1.9800000000000002E-2</v>
      </c>
      <c r="E17" s="22">
        <v>1.7299999999999999E-2</v>
      </c>
      <c r="F17" s="22">
        <v>2.58E-2</v>
      </c>
      <c r="G17" s="23">
        <v>1.89E-2</v>
      </c>
      <c r="H17" s="22">
        <v>1.0699999999999999E-2</v>
      </c>
      <c r="I17" s="22">
        <v>5.2000000000000015E-3</v>
      </c>
      <c r="J17" s="22">
        <v>1.9E-2</v>
      </c>
      <c r="K17" s="22">
        <v>3.5999999999999997E-2</v>
      </c>
      <c r="L17" s="23">
        <v>2.1700000000000001E-2</v>
      </c>
      <c r="M17" s="22">
        <v>1.06E-2</v>
      </c>
      <c r="N17" s="22">
        <v>6.0999999999999995E-3</v>
      </c>
      <c r="O17" s="22">
        <v>1.9E-2</v>
      </c>
      <c r="P17" s="22">
        <v>3.2199999999999999E-2</v>
      </c>
      <c r="Q17" s="23">
        <v>2.1899999999999999E-2</v>
      </c>
      <c r="R17" s="22">
        <v>7.0000000000000001E-3</v>
      </c>
      <c r="S17" s="22">
        <v>6.1000000000000004E-3</v>
      </c>
      <c r="T17" s="22">
        <v>1.7500000000000002E-2</v>
      </c>
      <c r="U17" s="22">
        <v>3.2199999999999999E-2</v>
      </c>
      <c r="V17" s="23">
        <v>1.9300000000000001E-2</v>
      </c>
      <c r="W17" s="22">
        <v>9.1000000000000004E-3</v>
      </c>
      <c r="X17" s="22">
        <v>2.0199999999999999E-2</v>
      </c>
      <c r="Y17" s="22">
        <v>2.2200000000000001E-2</v>
      </c>
      <c r="Z17" s="22">
        <f t="shared" ref="Z17:AI17" si="5">Z16/Z11</f>
        <v>3.8161503662981912E-2</v>
      </c>
      <c r="AA17" s="23">
        <f t="shared" si="5"/>
        <v>2.268790538307176E-2</v>
      </c>
      <c r="AB17" s="22">
        <f t="shared" si="5"/>
        <v>5.4893435304165534E-3</v>
      </c>
      <c r="AC17" s="22">
        <f t="shared" si="5"/>
        <v>2.0071588984917729E-2</v>
      </c>
      <c r="AD17" s="22">
        <f t="shared" si="5"/>
        <v>2.0223533181295588E-2</v>
      </c>
      <c r="AE17" s="22">
        <f t="shared" si="5"/>
        <v>2.2306537593229557E-2</v>
      </c>
      <c r="AF17" s="23">
        <f t="shared" si="5"/>
        <v>1.7275252108386201E-2</v>
      </c>
      <c r="AG17" s="22">
        <f t="shared" si="5"/>
        <v>3.2407506932949246E-3</v>
      </c>
      <c r="AH17" s="22">
        <f t="shared" si="5"/>
        <v>1.6223879274565492E-2</v>
      </c>
      <c r="AI17" s="22">
        <f t="shared" si="5"/>
        <v>1.7861936019130817E-2</v>
      </c>
      <c r="AJ17" s="22">
        <v>2.81E-2</v>
      </c>
      <c r="AK17" s="23">
        <v>1.6899999999999998E-2</v>
      </c>
      <c r="AL17" s="22">
        <v>1.5E-3</v>
      </c>
      <c r="AM17" s="22">
        <v>1.4539453622346139E-2</v>
      </c>
      <c r="AN17" s="22">
        <v>1.7808484735135899E-2</v>
      </c>
      <c r="AO17" s="22">
        <v>2.8800555368681587E-2</v>
      </c>
      <c r="AP17" s="23">
        <v>1.5999546483189929E-2</v>
      </c>
      <c r="AQ17" s="22">
        <v>1.3943014683574361E-3</v>
      </c>
      <c r="AR17" s="22">
        <v>1.3113782041642128E-2</v>
      </c>
      <c r="AS17" s="22">
        <v>1.4073108665676922E-2</v>
      </c>
      <c r="AT17" s="22">
        <v>2.1764357162184479E-2</v>
      </c>
      <c r="AU17" s="23">
        <v>1.292570758629117E-2</v>
      </c>
      <c r="AV17" s="22">
        <v>-1.5007366527954734E-3</v>
      </c>
      <c r="AW17" s="22">
        <v>-7.2370008996698754E-3</v>
      </c>
      <c r="AX17" s="22">
        <v>1.0495590152932109E-2</v>
      </c>
      <c r="AY17" s="22">
        <v>9.8988043892406941E-3</v>
      </c>
      <c r="AZ17" s="23">
        <f>AZ16/AZ11</f>
        <v>3.0213843863795384E-3</v>
      </c>
      <c r="BA17" s="22">
        <v>-1.4232883730063931E-3</v>
      </c>
      <c r="BB17" s="22">
        <v>1.174226352024949E-2</v>
      </c>
      <c r="BC17" s="22">
        <v>8.1938129683248283E-3</v>
      </c>
      <c r="BD17" s="22">
        <v>1.7642441606645954E-2</v>
      </c>
      <c r="BE17" s="23">
        <v>9.3888902517112842E-3</v>
      </c>
      <c r="BF17" s="22">
        <f t="shared" ref="BF17:BL17" si="6">BF16/BF11</f>
        <v>-1.7680373327326456E-3</v>
      </c>
      <c r="BG17" s="22">
        <f t="shared" si="6"/>
        <v>1.2644830273235576E-2</v>
      </c>
      <c r="BH17" s="22">
        <f t="shared" si="6"/>
        <v>1.2636159003869021E-2</v>
      </c>
      <c r="BI17" s="22">
        <f t="shared" si="6"/>
        <v>1.4139277626362705E-2</v>
      </c>
      <c r="BJ17" s="23">
        <f t="shared" si="6"/>
        <v>9.8390410496847023E-3</v>
      </c>
      <c r="BK17" s="22">
        <f t="shared" si="6"/>
        <v>-1.7586431307381502E-3</v>
      </c>
      <c r="BL17" s="22">
        <f t="shared" si="6"/>
        <v>1.164934513588606E-2</v>
      </c>
      <c r="BM17" s="22">
        <v>1.2546082523311471E-2</v>
      </c>
      <c r="BN17" s="22">
        <v>1.6019601735383235E-2</v>
      </c>
      <c r="BO17" s="23">
        <v>9.8551286512915878E-3</v>
      </c>
      <c r="BP17" s="22">
        <v>-5.7999999999999996E-3</v>
      </c>
      <c r="BQ17" s="22">
        <v>-8.8623237053829795E-3</v>
      </c>
      <c r="BR17" s="22">
        <v>1.3375124650070964E-2</v>
      </c>
      <c r="BS17" s="22">
        <v>1.3787932650061103E-2</v>
      </c>
      <c r="BT17" s="23">
        <v>3.7000000000000002E-3</v>
      </c>
      <c r="BU17" s="22">
        <v>2.5447025534016228E-4</v>
      </c>
      <c r="BV17" s="22">
        <v>1.3328418355593324E-2</v>
      </c>
      <c r="BW17" s="22">
        <v>1.5971904366783873E-2</v>
      </c>
      <c r="BX17" s="22">
        <v>2.0131040402387352E-2</v>
      </c>
      <c r="BY17" s="23">
        <v>1.3083668752415968E-2</v>
      </c>
      <c r="BZ17" s="22">
        <v>1.8649999999999999E-3</v>
      </c>
      <c r="CA17" s="22">
        <v>1.3383732534377772E-2</v>
      </c>
      <c r="CB17" s="22">
        <v>1.6562341600913969E-2</v>
      </c>
      <c r="CC17" s="22">
        <v>2.1180290271748014E-2</v>
      </c>
      <c r="CD17" s="23">
        <v>1.3435064255217911E-2</v>
      </c>
      <c r="CE17" s="22">
        <v>-2.7550061750551236E-3</v>
      </c>
      <c r="CF17" s="22">
        <v>7.6649828566783566E-3</v>
      </c>
      <c r="CG17" s="22">
        <v>9.7707028833131804E-3</v>
      </c>
      <c r="CH17" s="22">
        <v>2.0111801913391295E-2</v>
      </c>
      <c r="CI17" s="23">
        <v>8.8258072362453581E-3</v>
      </c>
      <c r="CJ17" s="22">
        <v>-4.2009042871654009E-3</v>
      </c>
      <c r="CK17" s="22">
        <v>1.0450142344273591E-2</v>
      </c>
      <c r="CL17" s="176">
        <v>1.088808076496686E-2</v>
      </c>
      <c r="DT17" s="19"/>
      <c r="DU17" s="19"/>
    </row>
    <row r="18" spans="1:125" s="19" customFormat="1" ht="13">
      <c r="A18" s="9" t="s">
        <v>112</v>
      </c>
      <c r="B18" s="9" t="s">
        <v>113</v>
      </c>
      <c r="C18" s="25">
        <v>12.11</v>
      </c>
      <c r="D18" s="25">
        <v>29.09</v>
      </c>
      <c r="E18" s="25">
        <v>21.83</v>
      </c>
      <c r="F18" s="25">
        <v>31.65</v>
      </c>
      <c r="G18" s="26">
        <v>94.68</v>
      </c>
      <c r="H18" s="25">
        <v>13.46</v>
      </c>
      <c r="I18" s="25">
        <v>34.22</v>
      </c>
      <c r="J18" s="25">
        <v>34.9</v>
      </c>
      <c r="K18" s="25">
        <v>46.2</v>
      </c>
      <c r="L18" s="26">
        <v>128.77000000000001</v>
      </c>
      <c r="M18" s="25">
        <v>15</v>
      </c>
      <c r="N18" s="25">
        <v>38.36</v>
      </c>
      <c r="O18" s="25">
        <v>38.619999999999997</v>
      </c>
      <c r="P18" s="25">
        <v>53.36</v>
      </c>
      <c r="Q18" s="26">
        <v>145.34</v>
      </c>
      <c r="R18" s="25">
        <v>9.7100000000000009</v>
      </c>
      <c r="S18" s="25">
        <v>39.630000000000003</v>
      </c>
      <c r="T18" s="25">
        <v>40.770000000000003</v>
      </c>
      <c r="U18" s="25">
        <v>60.89</v>
      </c>
      <c r="V18" s="26">
        <v>150.99</v>
      </c>
      <c r="W18" s="25">
        <v>13.08</v>
      </c>
      <c r="X18" s="25">
        <v>61.17</v>
      </c>
      <c r="Y18" s="25">
        <v>77.73</v>
      </c>
      <c r="Z18" s="25">
        <v>130.47999999999999</v>
      </c>
      <c r="AA18" s="26">
        <v>282.45999999999998</v>
      </c>
      <c r="AB18" s="25">
        <v>6.42</v>
      </c>
      <c r="AC18" s="25">
        <v>71.86</v>
      </c>
      <c r="AD18" s="25">
        <v>75.47</v>
      </c>
      <c r="AE18" s="25">
        <v>72.319999999999993</v>
      </c>
      <c r="AF18" s="26">
        <v>226.08</v>
      </c>
      <c r="AG18" s="25">
        <v>0.33</v>
      </c>
      <c r="AH18" s="25">
        <v>58.88</v>
      </c>
      <c r="AI18" s="25">
        <v>66.8</v>
      </c>
      <c r="AJ18" s="25">
        <v>92.8</v>
      </c>
      <c r="AK18" s="26">
        <v>218.81</v>
      </c>
      <c r="AL18" s="25">
        <v>-5.47</v>
      </c>
      <c r="AM18" s="25">
        <v>65.634187219265741</v>
      </c>
      <c r="AN18" s="25">
        <v>88.117191872384666</v>
      </c>
      <c r="AO18" s="25">
        <v>117.35681594823409</v>
      </c>
      <c r="AP18" s="26">
        <v>265.62418568558974</v>
      </c>
      <c r="AQ18" s="82">
        <v>3.3605619207369108</v>
      </c>
      <c r="AR18" s="25">
        <v>63.065081251560329</v>
      </c>
      <c r="AS18" s="25">
        <v>75.854433383001535</v>
      </c>
      <c r="AT18" s="25">
        <v>93.638682763596861</v>
      </c>
      <c r="AU18" s="26">
        <v>235.91875931889626</v>
      </c>
      <c r="AV18" s="25">
        <v>-16.155294998497144</v>
      </c>
      <c r="AW18" s="25">
        <v>-47.736636942451085</v>
      </c>
      <c r="AX18" s="25">
        <v>49.423535140750332</v>
      </c>
      <c r="AY18" s="25">
        <v>34.781071041356213</v>
      </c>
      <c r="AZ18" s="26">
        <v>20.312674241158327</v>
      </c>
      <c r="BA18" s="25">
        <v>-17.285249036297831</v>
      </c>
      <c r="BB18" s="25">
        <v>59.001119301115423</v>
      </c>
      <c r="BC18" s="25">
        <v>37.239891027424747</v>
      </c>
      <c r="BD18" s="25">
        <v>76.595488230412585</v>
      </c>
      <c r="BE18" s="26">
        <v>155.55124952265493</v>
      </c>
      <c r="BF18" s="25">
        <v>-37.457359021895897</v>
      </c>
      <c r="BG18" s="25">
        <v>56.354129776810709</v>
      </c>
      <c r="BH18" s="25">
        <v>37.858221399116495</v>
      </c>
      <c r="BI18" s="25">
        <v>56.667823735786683</v>
      </c>
      <c r="BJ18" s="26">
        <v>113.42281588981804</v>
      </c>
      <c r="BK18" s="25">
        <v>-65.555301080626776</v>
      </c>
      <c r="BL18" s="25">
        <v>53.834402622266722</v>
      </c>
      <c r="BM18" s="25">
        <v>54.063030875533819</v>
      </c>
      <c r="BN18" s="25">
        <v>65.578697842821626</v>
      </c>
      <c r="BO18" s="26">
        <v>107.92083025999626</v>
      </c>
      <c r="BP18" s="25">
        <v>-65.88</v>
      </c>
      <c r="BQ18" s="95">
        <v>-67.070119537310916</v>
      </c>
      <c r="BR18" s="95">
        <v>58.705792432045556</v>
      </c>
      <c r="BS18" s="95">
        <v>73.300792577294729</v>
      </c>
      <c r="BT18" s="26">
        <v>-0.94</v>
      </c>
      <c r="BU18" s="25">
        <v>-39.208563648519842</v>
      </c>
      <c r="BV18" s="25">
        <v>51.813010319630664</v>
      </c>
      <c r="BW18" s="25">
        <v>60.064515416872425</v>
      </c>
      <c r="BX18" s="25">
        <v>109.91870423061324</v>
      </c>
      <c r="BY18" s="26">
        <v>182.58766631859842</v>
      </c>
      <c r="BZ18" s="25">
        <v>-47.677500000000002</v>
      </c>
      <c r="CA18" s="25">
        <v>70.4635641417307</v>
      </c>
      <c r="CB18" s="25">
        <v>53.823797607898669</v>
      </c>
      <c r="CC18" s="25">
        <v>118.38653560072463</v>
      </c>
      <c r="CD18" s="26">
        <v>194.99631099999999</v>
      </c>
      <c r="CE18" s="25">
        <v>-84.58685456871325</v>
      </c>
      <c r="CF18" s="25">
        <v>2.0238255687132476</v>
      </c>
      <c r="CG18" s="25">
        <v>20.922022999999999</v>
      </c>
      <c r="CH18" s="25">
        <v>97.125949000000006</v>
      </c>
      <c r="CI18" s="26">
        <v>35.484943000000001</v>
      </c>
      <c r="CJ18" s="25">
        <v>-90.901316519999781</v>
      </c>
      <c r="CK18" s="25">
        <v>9.6656172099992332</v>
      </c>
      <c r="CL18" s="177">
        <v>21.923055509999394</v>
      </c>
    </row>
    <row r="19" spans="1:125" s="19" customFormat="1" ht="13">
      <c r="A19" s="7" t="s">
        <v>281</v>
      </c>
      <c r="B19" s="7" t="s">
        <v>282</v>
      </c>
      <c r="C19" s="20"/>
      <c r="D19" s="20"/>
      <c r="E19" s="20"/>
      <c r="F19" s="20"/>
      <c r="G19" s="21"/>
      <c r="H19" s="20"/>
      <c r="I19" s="20"/>
      <c r="J19" s="20"/>
      <c r="K19" s="20"/>
      <c r="L19" s="21"/>
      <c r="M19" s="20"/>
      <c r="N19" s="20"/>
      <c r="O19" s="20"/>
      <c r="P19" s="20"/>
      <c r="Q19" s="21"/>
      <c r="R19" s="20"/>
      <c r="S19" s="20"/>
      <c r="T19" s="20"/>
      <c r="U19" s="20"/>
      <c r="V19" s="21"/>
      <c r="W19" s="20"/>
      <c r="X19" s="20"/>
      <c r="Y19" s="20"/>
      <c r="Z19" s="20"/>
      <c r="AA19" s="21"/>
      <c r="AB19" s="20"/>
      <c r="AC19" s="20"/>
      <c r="AD19" s="20"/>
      <c r="AE19" s="20"/>
      <c r="AF19" s="21"/>
      <c r="AG19" s="20"/>
      <c r="AH19" s="20"/>
      <c r="AI19" s="20"/>
      <c r="AJ19" s="20"/>
      <c r="AK19" s="21"/>
      <c r="AL19" s="20"/>
      <c r="AM19" s="20"/>
      <c r="AN19" s="20"/>
      <c r="AO19" s="20"/>
      <c r="AP19" s="21"/>
      <c r="AQ19" s="81"/>
      <c r="AR19" s="20"/>
      <c r="AS19" s="20"/>
      <c r="AT19" s="20"/>
      <c r="AU19" s="21"/>
      <c r="AV19" s="20"/>
      <c r="AW19" s="20"/>
      <c r="AX19" s="20"/>
      <c r="AY19" s="20"/>
      <c r="AZ19" s="21"/>
      <c r="BA19" s="20"/>
      <c r="BB19" s="20"/>
      <c r="BC19" s="20"/>
      <c r="BD19" s="20"/>
      <c r="BE19" s="21"/>
      <c r="BF19" s="20"/>
      <c r="BG19" s="20"/>
      <c r="BH19" s="20"/>
      <c r="BI19" s="20"/>
      <c r="BJ19" s="21"/>
      <c r="BK19" s="20"/>
      <c r="BL19" s="20"/>
      <c r="BM19" s="20"/>
      <c r="BN19" s="20"/>
      <c r="BO19" s="21"/>
      <c r="BP19" s="20"/>
      <c r="BQ19" s="93"/>
      <c r="BR19" s="93"/>
      <c r="BS19" s="93"/>
      <c r="BT19" s="21"/>
      <c r="BU19" s="20"/>
      <c r="BV19" s="20"/>
      <c r="BW19" s="20"/>
      <c r="BX19" s="20"/>
      <c r="BY19" s="21"/>
      <c r="BZ19" s="20"/>
      <c r="CA19" s="20"/>
      <c r="CB19" s="20"/>
      <c r="CC19" s="20"/>
      <c r="CD19" s="21"/>
      <c r="CE19" s="20"/>
      <c r="CF19" s="20"/>
      <c r="CG19" s="20"/>
      <c r="CH19" s="20"/>
      <c r="CI19" s="21"/>
      <c r="CJ19" s="20">
        <v>-82.106371099899789</v>
      </c>
      <c r="CK19" s="20">
        <v>2.0577039659992327</v>
      </c>
      <c r="CL19" s="175">
        <v>20.172961823699392</v>
      </c>
    </row>
    <row r="20" spans="1:125" s="24" customFormat="1" ht="13">
      <c r="A20" s="8" t="s">
        <v>283</v>
      </c>
      <c r="B20" s="8" t="s">
        <v>284</v>
      </c>
      <c r="C20" s="22"/>
      <c r="D20" s="22"/>
      <c r="E20" s="22"/>
      <c r="F20" s="22"/>
      <c r="G20" s="23"/>
      <c r="H20" s="22"/>
      <c r="I20" s="22"/>
      <c r="J20" s="22"/>
      <c r="K20" s="22"/>
      <c r="L20" s="23"/>
      <c r="M20" s="22"/>
      <c r="N20" s="22"/>
      <c r="O20" s="22"/>
      <c r="P20" s="22"/>
      <c r="Q20" s="23"/>
      <c r="R20" s="22"/>
      <c r="S20" s="22"/>
      <c r="T20" s="22"/>
      <c r="U20" s="22"/>
      <c r="V20" s="23"/>
      <c r="W20" s="22"/>
      <c r="X20" s="22"/>
      <c r="Y20" s="22"/>
      <c r="Z20" s="22"/>
      <c r="AA20" s="23"/>
      <c r="AB20" s="22"/>
      <c r="AC20" s="22"/>
      <c r="AD20" s="22"/>
      <c r="AE20" s="22"/>
      <c r="AF20" s="23"/>
      <c r="AG20" s="22"/>
      <c r="AH20" s="22"/>
      <c r="AI20" s="22"/>
      <c r="AJ20" s="22"/>
      <c r="AK20" s="23"/>
      <c r="AL20" s="22"/>
      <c r="AM20" s="22"/>
      <c r="AN20" s="22"/>
      <c r="AO20" s="22"/>
      <c r="AP20" s="23"/>
      <c r="AQ20" s="22"/>
      <c r="AR20" s="22"/>
      <c r="AS20" s="22"/>
      <c r="AT20" s="22"/>
      <c r="AU20" s="23"/>
      <c r="AV20" s="22"/>
      <c r="AW20" s="22"/>
      <c r="AX20" s="22"/>
      <c r="AY20" s="22"/>
      <c r="AZ20" s="23"/>
      <c r="BA20" s="22"/>
      <c r="BB20" s="22"/>
      <c r="BC20" s="22"/>
      <c r="BD20" s="22"/>
      <c r="BE20" s="23"/>
      <c r="BF20" s="22"/>
      <c r="BG20" s="22"/>
      <c r="BH20" s="22"/>
      <c r="BI20" s="22"/>
      <c r="BJ20" s="23"/>
      <c r="BK20" s="22"/>
      <c r="BL20" s="22"/>
      <c r="BM20" s="22"/>
      <c r="BN20" s="22"/>
      <c r="BO20" s="23"/>
      <c r="BP20" s="22"/>
      <c r="BQ20" s="22"/>
      <c r="BR20" s="22"/>
      <c r="BS20" s="22"/>
      <c r="BT20" s="23"/>
      <c r="BU20" s="22"/>
      <c r="BV20" s="22"/>
      <c r="BW20" s="22"/>
      <c r="BX20" s="22"/>
      <c r="BY20" s="23"/>
      <c r="BZ20" s="22"/>
      <c r="CA20" s="22"/>
      <c r="CB20" s="22"/>
      <c r="CC20" s="22"/>
      <c r="CD20" s="23"/>
      <c r="CE20" s="22"/>
      <c r="CF20" s="22"/>
      <c r="CG20" s="22"/>
      <c r="CH20" s="22"/>
      <c r="CI20" s="23"/>
      <c r="CJ20" s="22">
        <v>-1.1944860649116363E-2</v>
      </c>
      <c r="CK20" s="22">
        <v>2.6091538090167844E-4</v>
      </c>
      <c r="CL20" s="176">
        <v>2.5414957858161716E-3</v>
      </c>
      <c r="DT20" s="19"/>
      <c r="DU20" s="19"/>
    </row>
    <row r="21" spans="1:125" s="19" customFormat="1" ht="13">
      <c r="A21" s="9" t="s">
        <v>285</v>
      </c>
      <c r="B21" s="9" t="s">
        <v>286</v>
      </c>
      <c r="C21" s="25"/>
      <c r="D21" s="25"/>
      <c r="E21" s="25"/>
      <c r="F21" s="25"/>
      <c r="G21" s="26"/>
      <c r="H21" s="25"/>
      <c r="I21" s="25"/>
      <c r="J21" s="25"/>
      <c r="K21" s="25"/>
      <c r="L21" s="26"/>
      <c r="M21" s="25"/>
      <c r="N21" s="25"/>
      <c r="O21" s="25"/>
      <c r="P21" s="25"/>
      <c r="Q21" s="26"/>
      <c r="R21" s="25"/>
      <c r="S21" s="25"/>
      <c r="T21" s="25"/>
      <c r="U21" s="25"/>
      <c r="V21" s="26"/>
      <c r="W21" s="25"/>
      <c r="X21" s="25"/>
      <c r="Y21" s="25"/>
      <c r="Z21" s="25"/>
      <c r="AA21" s="26"/>
      <c r="AB21" s="25"/>
      <c r="AC21" s="25"/>
      <c r="AD21" s="25"/>
      <c r="AE21" s="25"/>
      <c r="AF21" s="26"/>
      <c r="AG21" s="25"/>
      <c r="AH21" s="25"/>
      <c r="AI21" s="25"/>
      <c r="AJ21" s="25"/>
      <c r="AK21" s="26"/>
      <c r="AL21" s="25"/>
      <c r="AM21" s="25"/>
      <c r="AN21" s="25"/>
      <c r="AO21" s="25"/>
      <c r="AP21" s="26"/>
      <c r="AQ21" s="82"/>
      <c r="AR21" s="25"/>
      <c r="AS21" s="25"/>
      <c r="AT21" s="25"/>
      <c r="AU21" s="26"/>
      <c r="AV21" s="25"/>
      <c r="AW21" s="25"/>
      <c r="AX21" s="25"/>
      <c r="AY21" s="25"/>
      <c r="AZ21" s="26"/>
      <c r="BA21" s="25"/>
      <c r="BB21" s="25"/>
      <c r="BC21" s="25"/>
      <c r="BD21" s="25"/>
      <c r="BE21" s="26"/>
      <c r="BF21" s="25"/>
      <c r="BG21" s="25"/>
      <c r="BH21" s="25"/>
      <c r="BI21" s="25"/>
      <c r="BJ21" s="26"/>
      <c r="BK21" s="25"/>
      <c r="BL21" s="25"/>
      <c r="BM21" s="25"/>
      <c r="BN21" s="25"/>
      <c r="BO21" s="26"/>
      <c r="BP21" s="25"/>
      <c r="BQ21" s="95"/>
      <c r="BR21" s="95"/>
      <c r="BS21" s="95"/>
      <c r="BT21" s="26"/>
      <c r="BU21" s="25"/>
      <c r="BV21" s="25"/>
      <c r="BW21" s="25"/>
      <c r="BX21" s="25"/>
      <c r="BY21" s="26"/>
      <c r="BZ21" s="25"/>
      <c r="CA21" s="25"/>
      <c r="CB21" s="25"/>
      <c r="CC21" s="25"/>
      <c r="CD21" s="26"/>
      <c r="CE21" s="25"/>
      <c r="CF21" s="25"/>
      <c r="CG21" s="25"/>
      <c r="CH21" s="25"/>
      <c r="CI21" s="26"/>
      <c r="CJ21" s="25">
        <v>-5.0321244200999979</v>
      </c>
      <c r="CK21" s="25">
        <v>-6.4166677559999989</v>
      </c>
      <c r="CL21" s="177">
        <v>-4.5659803136999999</v>
      </c>
    </row>
    <row r="22" spans="1:125" s="19" customFormat="1" ht="13">
      <c r="A22" s="7" t="s">
        <v>114</v>
      </c>
      <c r="B22" s="7" t="s">
        <v>115</v>
      </c>
      <c r="C22" s="20">
        <v>9.08</v>
      </c>
      <c r="D22" s="20">
        <v>23.2</v>
      </c>
      <c r="E22" s="20">
        <v>18.88</v>
      </c>
      <c r="F22" s="20">
        <v>27.21</v>
      </c>
      <c r="G22" s="21">
        <v>78.349999999999994</v>
      </c>
      <c r="H22" s="20">
        <v>10.5</v>
      </c>
      <c r="I22" s="20">
        <v>27.240000000000002</v>
      </c>
      <c r="J22" s="20">
        <v>27.8</v>
      </c>
      <c r="K22" s="20">
        <v>36.979999999999997</v>
      </c>
      <c r="L22" s="21">
        <v>102.52</v>
      </c>
      <c r="M22" s="20">
        <v>13.48</v>
      </c>
      <c r="N22" s="20">
        <v>33.450000000000003</v>
      </c>
      <c r="O22" s="20">
        <v>33.76</v>
      </c>
      <c r="P22" s="20">
        <v>47.75</v>
      </c>
      <c r="Q22" s="21">
        <v>128.44999999999999</v>
      </c>
      <c r="R22" s="20">
        <v>8.77</v>
      </c>
      <c r="S22" s="20">
        <v>35.260000000000005</v>
      </c>
      <c r="T22" s="20">
        <v>36.520000000000003</v>
      </c>
      <c r="U22" s="20">
        <v>53.84</v>
      </c>
      <c r="V22" s="21">
        <v>134.38999999999999</v>
      </c>
      <c r="W22" s="20">
        <v>10.27</v>
      </c>
      <c r="X22" s="20">
        <v>52.46</v>
      </c>
      <c r="Y22" s="20">
        <v>66.72</v>
      </c>
      <c r="Z22" s="20">
        <v>120.93</v>
      </c>
      <c r="AA22" s="21">
        <v>250.38</v>
      </c>
      <c r="AB22" s="20">
        <v>11.27</v>
      </c>
      <c r="AC22" s="20">
        <v>61.05</v>
      </c>
      <c r="AD22" s="20">
        <v>73.87</v>
      </c>
      <c r="AE22" s="20">
        <v>74.819999999999993</v>
      </c>
      <c r="AF22" s="21">
        <v>221.01</v>
      </c>
      <c r="AG22" s="20">
        <v>1.34</v>
      </c>
      <c r="AH22" s="20">
        <v>49.34</v>
      </c>
      <c r="AI22" s="20">
        <v>57.51</v>
      </c>
      <c r="AJ22" s="20">
        <v>74.930000000000007</v>
      </c>
      <c r="AK22" s="21">
        <v>183.12</v>
      </c>
      <c r="AL22" s="20">
        <v>-3.08</v>
      </c>
      <c r="AM22" s="20">
        <v>51.618349742485037</v>
      </c>
      <c r="AN22" s="20">
        <v>72.840837859951677</v>
      </c>
      <c r="AO22" s="20">
        <v>108.83047510681959</v>
      </c>
      <c r="AP22" s="21">
        <v>230.19792826644601</v>
      </c>
      <c r="AQ22" s="81">
        <v>1.9776235432970106</v>
      </c>
      <c r="AR22" s="20">
        <v>53.101730108964134</v>
      </c>
      <c r="AS22" s="20">
        <v>61.702707686331436</v>
      </c>
      <c r="AT22" s="20">
        <v>73.234685157513468</v>
      </c>
      <c r="AU22" s="21">
        <v>190.01674649610666</v>
      </c>
      <c r="AV22" s="20">
        <v>-14.962171260582643</v>
      </c>
      <c r="AW22" s="20">
        <v>-61.810351418086185</v>
      </c>
      <c r="AX22" s="20">
        <v>37.462567476339139</v>
      </c>
      <c r="AY22" s="20">
        <v>9.7502500908674108</v>
      </c>
      <c r="AZ22" s="21">
        <v>-29.559705111461302</v>
      </c>
      <c r="BA22" s="20">
        <v>-18.527707507401029</v>
      </c>
      <c r="BB22" s="20">
        <v>36.027711363103613</v>
      </c>
      <c r="BC22" s="20">
        <v>38.227688383913545</v>
      </c>
      <c r="BD22" s="20">
        <v>55.924578080390802</v>
      </c>
      <c r="BE22" s="21">
        <v>111.65227032000693</v>
      </c>
      <c r="BF22" s="20">
        <v>-40.163730119534691</v>
      </c>
      <c r="BG22" s="20">
        <v>46.897164324616107</v>
      </c>
      <c r="BH22" s="20">
        <v>25.078261118784599</v>
      </c>
      <c r="BI22" s="20">
        <v>47.313897329188556</v>
      </c>
      <c r="BJ22" s="21">
        <v>79.125592653054625</v>
      </c>
      <c r="BK22" s="20">
        <v>-62.003920748466811</v>
      </c>
      <c r="BL22" s="20">
        <v>41.841506026194587</v>
      </c>
      <c r="BM22" s="20">
        <v>33.688491601533158</v>
      </c>
      <c r="BN22" s="20">
        <v>54.547532501308176</v>
      </c>
      <c r="BO22" s="21">
        <v>68.073609380569962</v>
      </c>
      <c r="BP22" s="20">
        <v>-70.91</v>
      </c>
      <c r="BQ22" s="93">
        <v>-94.447947851620924</v>
      </c>
      <c r="BR22" s="93">
        <v>31.069885486480551</v>
      </c>
      <c r="BS22" s="93">
        <v>34.947257711763207</v>
      </c>
      <c r="BT22" s="21">
        <v>-99.34</v>
      </c>
      <c r="BU22" s="20">
        <v>-50.335006137752522</v>
      </c>
      <c r="BV22" s="20">
        <v>19.191315002852566</v>
      </c>
      <c r="BW22" s="20">
        <v>41.751944609954606</v>
      </c>
      <c r="BX22" s="20">
        <v>78.62221273366238</v>
      </c>
      <c r="BY22" s="21">
        <v>89.230466208718951</v>
      </c>
      <c r="BZ22" s="20">
        <v>-49.68</v>
      </c>
      <c r="CA22" s="20">
        <v>50.733253619312016</v>
      </c>
      <c r="CB22" s="20">
        <v>43.267790456473861</v>
      </c>
      <c r="CC22" s="20">
        <v>100.40789423469182</v>
      </c>
      <c r="CD22" s="21">
        <v>144.72204300000001</v>
      </c>
      <c r="CE22" s="20">
        <v>-87.288826313904806</v>
      </c>
      <c r="CF22" s="20">
        <v>0.13034531390480883</v>
      </c>
      <c r="CG22" s="20">
        <v>14.771644999999999</v>
      </c>
      <c r="CH22" s="20">
        <v>76.228063000000006</v>
      </c>
      <c r="CI22" s="21">
        <v>3.8412269999999999</v>
      </c>
      <c r="CJ22" s="20">
        <v>-87.138495519999793</v>
      </c>
      <c r="CK22" s="20">
        <v>-4.3589637900007663</v>
      </c>
      <c r="CL22" s="175">
        <v>15.606981509999393</v>
      </c>
    </row>
    <row r="23" spans="1:125" s="24" customFormat="1" ht="13">
      <c r="A23" s="8" t="s">
        <v>116</v>
      </c>
      <c r="B23" s="8" t="s">
        <v>117</v>
      </c>
      <c r="C23" s="22">
        <v>7.4000000000000003E-3</v>
      </c>
      <c r="D23" s="22">
        <v>1.4800000000000001E-2</v>
      </c>
      <c r="E23" s="22">
        <v>1.09E-2</v>
      </c>
      <c r="F23" s="22">
        <v>1.7100000000000001E-2</v>
      </c>
      <c r="G23" s="23">
        <v>1.2800000000000001E-2</v>
      </c>
      <c r="H23" s="22">
        <v>7.1000000000000004E-3</v>
      </c>
      <c r="I23" s="22">
        <v>4.6999999999999993E-3</v>
      </c>
      <c r="J23" s="22">
        <v>1.4999999999999999E-2</v>
      </c>
      <c r="K23" s="22">
        <v>2.24E-2</v>
      </c>
      <c r="L23" s="23">
        <v>1.5299999999999999E-2</v>
      </c>
      <c r="M23" s="22">
        <v>8.6999999999999994E-3</v>
      </c>
      <c r="N23" s="22">
        <v>5.5000000000000014E-3</v>
      </c>
      <c r="O23" s="22">
        <v>1.54E-2</v>
      </c>
      <c r="P23" s="22">
        <v>2.0799999999999999E-2</v>
      </c>
      <c r="Q23" s="23">
        <v>1.6500000000000001E-2</v>
      </c>
      <c r="R23" s="22">
        <v>4.1999999999999997E-3</v>
      </c>
      <c r="S23" s="22">
        <v>5.3E-3</v>
      </c>
      <c r="T23" s="22">
        <v>1.34E-2</v>
      </c>
      <c r="U23" s="22">
        <v>2.0500000000000001E-2</v>
      </c>
      <c r="V23" s="23">
        <v>1.35E-2</v>
      </c>
      <c r="W23" s="22">
        <v>2.7000000000000001E-3</v>
      </c>
      <c r="X23" s="22">
        <v>1.2500000000000001E-2</v>
      </c>
      <c r="Y23" s="22">
        <v>1.52E-2</v>
      </c>
      <c r="Z23" s="22">
        <f t="shared" ref="Z23:AI23" si="7">Z22/Z11</f>
        <v>2.8717303285403877E-2</v>
      </c>
      <c r="AA23" s="23">
        <f t="shared" si="7"/>
        <v>1.5074696148962417E-2</v>
      </c>
      <c r="AB23" s="22">
        <f t="shared" si="7"/>
        <v>2.9167798956998849E-3</v>
      </c>
      <c r="AC23" s="22">
        <f t="shared" si="7"/>
        <v>1.4539279871015985E-2</v>
      </c>
      <c r="AD23" s="22">
        <f t="shared" si="7"/>
        <v>1.7403452890287802E-2</v>
      </c>
      <c r="AE23" s="22">
        <f t="shared" si="7"/>
        <v>1.7687316052622248E-2</v>
      </c>
      <c r="AF23" s="23">
        <f t="shared" si="7"/>
        <v>1.3364148092248359E-2</v>
      </c>
      <c r="AG23" s="22">
        <f t="shared" si="7"/>
        <v>3.6008341036610273E-4</v>
      </c>
      <c r="AH23" s="22">
        <f t="shared" si="7"/>
        <v>1.1504544458279123E-2</v>
      </c>
      <c r="AI23" s="22">
        <f t="shared" si="7"/>
        <v>1.2757575018134789E-2</v>
      </c>
      <c r="AJ23" s="22">
        <v>1.6899999999999998E-2</v>
      </c>
      <c r="AK23" s="23">
        <v>1.0800000000000001E-2</v>
      </c>
      <c r="AL23" s="22">
        <v>-6.9999999999999999E-4</v>
      </c>
      <c r="AM23" s="22">
        <v>9.9616704264455774E-3</v>
      </c>
      <c r="AN23" s="22">
        <v>1.327619491483196E-2</v>
      </c>
      <c r="AO23" s="22">
        <v>2.1575479048387369E-2</v>
      </c>
      <c r="AP23" s="23">
        <v>1.1329634766553713E-2</v>
      </c>
      <c r="AQ23" s="22">
        <v>4.1511419833647654E-4</v>
      </c>
      <c r="AR23" s="22">
        <v>9.9427179435561293E-3</v>
      </c>
      <c r="AS23" s="22">
        <v>1.0710083705963958E-2</v>
      </c>
      <c r="AT23" s="22">
        <v>1.3678734520065116E-2</v>
      </c>
      <c r="AU23" s="23">
        <v>8.9546486346111856E-3</v>
      </c>
      <c r="AV23" s="22">
        <v>-3.2169265767981576E-3</v>
      </c>
      <c r="AW23" s="22">
        <v>-1.1306618347946353E-2</v>
      </c>
      <c r="AX23" s="22">
        <v>6.7613353073145846E-3</v>
      </c>
      <c r="AY23" s="22">
        <v>1.8783198594954432E-3</v>
      </c>
      <c r="AZ23" s="23">
        <f>AZ22/AZ11</f>
        <v>-1.4177680417724356E-3</v>
      </c>
      <c r="BA23" s="22">
        <v>-3.7151187076935621E-3</v>
      </c>
      <c r="BB23" s="22">
        <v>6.2554237474463396E-3</v>
      </c>
      <c r="BC23" s="22">
        <v>6.0820424634042249E-3</v>
      </c>
      <c r="BD23" s="22">
        <v>9.6404984780692083E-3</v>
      </c>
      <c r="BE23" s="23">
        <v>4.8899757390119614E-3</v>
      </c>
      <c r="BF23" s="22">
        <f t="shared" ref="BF23:BL23" si="8">BF22/BF11</f>
        <v>-7.3252223719288065E-3</v>
      </c>
      <c r="BG23" s="22">
        <f t="shared" si="8"/>
        <v>7.2841682548079505E-3</v>
      </c>
      <c r="BH23" s="22">
        <f t="shared" si="8"/>
        <v>3.7582418618960231E-3</v>
      </c>
      <c r="BI23" s="22">
        <f t="shared" si="8"/>
        <v>7.5603023903892952E-3</v>
      </c>
      <c r="BJ23" s="23">
        <f t="shared" si="8"/>
        <v>3.1838413936722677E-3</v>
      </c>
      <c r="BK23" s="22">
        <f t="shared" si="8"/>
        <v>-1.0475226590159667E-2</v>
      </c>
      <c r="BL23" s="22">
        <f t="shared" si="8"/>
        <v>6.7526920206546536E-3</v>
      </c>
      <c r="BM23" s="22">
        <v>4.8085805238998018E-3</v>
      </c>
      <c r="BN23" s="22">
        <v>8.6724364862611602E-3</v>
      </c>
      <c r="BO23" s="23">
        <v>2.6788988102592589E-3</v>
      </c>
      <c r="BP23" s="22">
        <v>-1.2200000000000001E-2</v>
      </c>
      <c r="BQ23" s="22">
        <v>-1.4418404186257559E-2</v>
      </c>
      <c r="BR23" s="22">
        <v>4.4198976080162154E-3</v>
      </c>
      <c r="BS23" s="22">
        <v>5.0624504522371466E-3</v>
      </c>
      <c r="BT23" s="23">
        <v>-3.8E-3</v>
      </c>
      <c r="BU23" s="22">
        <v>-7.7107605525738579E-3</v>
      </c>
      <c r="BV23" s="22">
        <v>2.44825774610567E-3</v>
      </c>
      <c r="BW23" s="22">
        <v>5.0496097182523214E-3</v>
      </c>
      <c r="BX23" s="22">
        <v>9.5616532996423576E-3</v>
      </c>
      <c r="BY23" s="23">
        <v>2.8916791430145788E-3</v>
      </c>
      <c r="BZ23" s="22">
        <v>-6.5469999999999999E-3</v>
      </c>
      <c r="CA23" s="22">
        <v>6.0549245239481485E-3</v>
      </c>
      <c r="CB23" s="22">
        <v>5.0486529685715674E-3</v>
      </c>
      <c r="CC23" s="22">
        <v>1.2677133417230257E-2</v>
      </c>
      <c r="CD23" s="23">
        <v>4.4595775309218674E-3</v>
      </c>
      <c r="CE23" s="22">
        <v>-1.1448009607940013E-2</v>
      </c>
      <c r="CF23" s="22">
        <v>1.5952163989037616E-5</v>
      </c>
      <c r="CG23" s="22">
        <v>1.7396670917370553E-3</v>
      </c>
      <c r="CH23" s="22">
        <v>9.5838078479143635E-3</v>
      </c>
      <c r="CI23" s="23">
        <v>1.1914054390383583E-4</v>
      </c>
      <c r="CJ23" s="22">
        <v>-1.2676935689845856E-2</v>
      </c>
      <c r="CK23" s="22">
        <v>-5.5271346918573121E-4</v>
      </c>
      <c r="CL23" s="176">
        <v>1.9662495811782806E-3</v>
      </c>
      <c r="DT23" s="19"/>
      <c r="DU23" s="19"/>
    </row>
    <row r="24" spans="1:125">
      <c r="AY24" s="30"/>
      <c r="CI24"/>
      <c r="CJ24"/>
      <c r="CK24"/>
      <c r="CL24"/>
      <c r="DT24" s="19"/>
    </row>
    <row r="25" spans="1:125">
      <c r="CI25"/>
      <c r="CJ25"/>
      <c r="CK25"/>
      <c r="CL25"/>
    </row>
    <row r="26" spans="1:125">
      <c r="CI26"/>
      <c r="CJ26"/>
      <c r="CK26"/>
      <c r="CL26"/>
      <c r="DI26" s="146"/>
      <c r="DJ26" s="146"/>
      <c r="DK26" s="146"/>
      <c r="DL26" s="146"/>
      <c r="DN26" s="146"/>
      <c r="DO26" s="146"/>
      <c r="DP26" s="146"/>
    </row>
    <row r="27" spans="1:125">
      <c r="AV27" s="1" t="s">
        <v>34</v>
      </c>
      <c r="BF27" s="1" t="s">
        <v>37</v>
      </c>
      <c r="BK27" s="1" t="s">
        <v>37</v>
      </c>
      <c r="BO27" s="5"/>
      <c r="BP27" s="1" t="s">
        <v>37</v>
      </c>
      <c r="BQ27" s="1" t="s">
        <v>37</v>
      </c>
      <c r="BR27" s="1" t="s">
        <v>37</v>
      </c>
      <c r="BS27" s="1" t="s">
        <v>37</v>
      </c>
      <c r="BT27" s="1" t="s">
        <v>37</v>
      </c>
      <c r="BU27" s="1" t="s">
        <v>37</v>
      </c>
      <c r="BV27" s="1" t="s">
        <v>37</v>
      </c>
      <c r="BW27" s="1" t="s">
        <v>37</v>
      </c>
      <c r="BX27" s="1" t="s">
        <v>37</v>
      </c>
      <c r="BY27" s="1" t="s">
        <v>37</v>
      </c>
      <c r="BZ27" s="1" t="s">
        <v>37</v>
      </c>
      <c r="CA27" s="1" t="s">
        <v>37</v>
      </c>
      <c r="CB27" s="1" t="s">
        <v>37</v>
      </c>
      <c r="CC27" s="1" t="s">
        <v>37</v>
      </c>
      <c r="CD27" s="1" t="s">
        <v>37</v>
      </c>
      <c r="CE27" s="1" t="s">
        <v>37</v>
      </c>
      <c r="CF27" s="1" t="s">
        <v>37</v>
      </c>
      <c r="CG27" s="1" t="s">
        <v>37</v>
      </c>
      <c r="CH27" s="1" t="s">
        <v>37</v>
      </c>
      <c r="CI27" s="1" t="s">
        <v>37</v>
      </c>
      <c r="CJ27"/>
      <c r="CK27"/>
      <c r="CL27"/>
    </row>
    <row r="28" spans="1:125">
      <c r="CI28"/>
      <c r="CJ28"/>
      <c r="CK28"/>
      <c r="CL28"/>
    </row>
    <row r="29" spans="1:125">
      <c r="A29" s="2" t="s">
        <v>40</v>
      </c>
      <c r="B29" s="2" t="s">
        <v>41</v>
      </c>
      <c r="C29" s="4" t="s">
        <v>42</v>
      </c>
      <c r="D29" s="4" t="s">
        <v>43</v>
      </c>
      <c r="E29" s="4" t="s">
        <v>44</v>
      </c>
      <c r="F29" s="4" t="s">
        <v>45</v>
      </c>
      <c r="G29" s="3">
        <v>2008</v>
      </c>
      <c r="H29" s="4" t="s">
        <v>46</v>
      </c>
      <c r="I29" s="4" t="s">
        <v>47</v>
      </c>
      <c r="J29" s="4" t="s">
        <v>48</v>
      </c>
      <c r="K29" s="4" t="s">
        <v>49</v>
      </c>
      <c r="L29" s="3">
        <v>2009</v>
      </c>
      <c r="M29" s="4" t="s">
        <v>50</v>
      </c>
      <c r="N29" s="4" t="s">
        <v>51</v>
      </c>
      <c r="O29" s="4" t="s">
        <v>52</v>
      </c>
      <c r="P29" s="4" t="s">
        <v>53</v>
      </c>
      <c r="Q29" s="3">
        <v>2010</v>
      </c>
      <c r="R29" s="4" t="s">
        <v>54</v>
      </c>
      <c r="S29" s="4" t="s">
        <v>55</v>
      </c>
      <c r="T29" s="4" t="s">
        <v>56</v>
      </c>
      <c r="U29" s="4" t="s">
        <v>57</v>
      </c>
      <c r="V29" s="3">
        <v>2011</v>
      </c>
      <c r="W29" s="4" t="s">
        <v>58</v>
      </c>
      <c r="X29" s="4" t="s">
        <v>59</v>
      </c>
      <c r="Y29" s="4" t="s">
        <v>60</v>
      </c>
      <c r="Z29" s="4" t="s">
        <v>61</v>
      </c>
      <c r="AA29" s="3">
        <v>2012</v>
      </c>
      <c r="AB29" s="4" t="s">
        <v>62</v>
      </c>
      <c r="AC29" s="4" t="s">
        <v>63</v>
      </c>
      <c r="AD29" s="4" t="s">
        <v>64</v>
      </c>
      <c r="AE29" s="4" t="s">
        <v>65</v>
      </c>
      <c r="AF29" s="3">
        <v>2013</v>
      </c>
      <c r="AG29" s="4" t="s">
        <v>66</v>
      </c>
      <c r="AH29" s="4" t="s">
        <v>67</v>
      </c>
      <c r="AI29" s="4" t="s">
        <v>68</v>
      </c>
      <c r="AJ29" s="4" t="s">
        <v>69</v>
      </c>
      <c r="AK29" s="3">
        <v>2014</v>
      </c>
      <c r="AL29" s="4" t="s">
        <v>70</v>
      </c>
      <c r="AM29" s="4" t="s">
        <v>71</v>
      </c>
      <c r="AN29" s="4" t="s">
        <v>72</v>
      </c>
      <c r="AO29" s="4" t="s">
        <v>73</v>
      </c>
      <c r="AP29" s="3">
        <v>2015</v>
      </c>
      <c r="AQ29" s="4" t="s">
        <v>74</v>
      </c>
      <c r="AR29" s="4" t="s">
        <v>75</v>
      </c>
      <c r="AS29" s="4" t="s">
        <v>76</v>
      </c>
      <c r="AT29" s="4" t="s">
        <v>77</v>
      </c>
      <c r="AU29" s="3">
        <v>2016</v>
      </c>
      <c r="AV29" s="4" t="s">
        <v>78</v>
      </c>
      <c r="AW29" s="4" t="s">
        <v>79</v>
      </c>
      <c r="AX29" s="4" t="s">
        <v>80</v>
      </c>
      <c r="AY29" s="4" t="s">
        <v>81</v>
      </c>
      <c r="AZ29" s="3">
        <v>2017</v>
      </c>
      <c r="BA29" s="4" t="s">
        <v>82</v>
      </c>
      <c r="BB29" s="4" t="s">
        <v>83</v>
      </c>
      <c r="BC29" s="4" t="s">
        <v>84</v>
      </c>
      <c r="BD29" s="4" t="s">
        <v>85</v>
      </c>
      <c r="BE29" s="3">
        <v>2018</v>
      </c>
      <c r="BF29" s="4" t="s">
        <v>86</v>
      </c>
      <c r="BG29" s="4" t="s">
        <v>87</v>
      </c>
      <c r="BH29" s="4" t="s">
        <v>88</v>
      </c>
      <c r="BI29" s="4" t="s">
        <v>89</v>
      </c>
      <c r="BJ29" s="3">
        <v>2019</v>
      </c>
      <c r="BK29" s="4" t="s">
        <v>90</v>
      </c>
      <c r="BL29" s="4" t="s">
        <v>91</v>
      </c>
      <c r="BM29" s="4" t="s">
        <v>92</v>
      </c>
      <c r="BN29" s="4" t="s">
        <v>93</v>
      </c>
      <c r="BO29" s="3">
        <v>2020</v>
      </c>
      <c r="BP29" s="4" t="s">
        <v>94</v>
      </c>
      <c r="BQ29" s="4" t="s">
        <v>95</v>
      </c>
      <c r="BR29" s="4" t="s">
        <v>96</v>
      </c>
      <c r="BS29" s="4" t="s">
        <v>97</v>
      </c>
      <c r="BT29" s="3">
        <v>2021</v>
      </c>
      <c r="BU29" s="4" t="s">
        <v>98</v>
      </c>
      <c r="BV29" s="4" t="s">
        <v>248</v>
      </c>
      <c r="BW29" s="4" t="s">
        <v>249</v>
      </c>
      <c r="BX29" s="4" t="s">
        <v>250</v>
      </c>
      <c r="BY29" s="3">
        <v>2022</v>
      </c>
      <c r="BZ29" s="4" t="s">
        <v>258</v>
      </c>
      <c r="CA29" s="4" t="s">
        <v>259</v>
      </c>
      <c r="CB29" s="4" t="s">
        <v>261</v>
      </c>
      <c r="CC29" s="4" t="s">
        <v>263</v>
      </c>
      <c r="CD29" s="3">
        <v>2023</v>
      </c>
      <c r="CE29" s="4" t="s">
        <v>264</v>
      </c>
      <c r="CF29" s="4" t="s">
        <v>265</v>
      </c>
      <c r="CG29" s="4" t="s">
        <v>267</v>
      </c>
      <c r="CH29" s="4" t="s">
        <v>271</v>
      </c>
      <c r="CI29" s="3">
        <v>2024</v>
      </c>
      <c r="CJ29"/>
      <c r="CK29"/>
      <c r="CL29"/>
    </row>
    <row r="30" spans="1:1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/>
      <c r="CJ30"/>
      <c r="CK30"/>
      <c r="CL30"/>
    </row>
    <row r="31" spans="1:125">
      <c r="A31" s="6" t="s">
        <v>99</v>
      </c>
      <c r="B31" s="6" t="s">
        <v>100</v>
      </c>
      <c r="C31" s="17">
        <v>1226.51</v>
      </c>
      <c r="D31" s="17">
        <v>1569.32</v>
      </c>
      <c r="E31" s="17">
        <v>1733.29</v>
      </c>
      <c r="F31" s="17">
        <v>1595.42</v>
      </c>
      <c r="G31" s="18">
        <v>6121.75</v>
      </c>
      <c r="H31" s="17">
        <v>1486.61</v>
      </c>
      <c r="I31" s="17">
        <v>1713.01</v>
      </c>
      <c r="J31" s="17">
        <v>1850.4</v>
      </c>
      <c r="K31" s="17">
        <v>1648.35</v>
      </c>
      <c r="L31" s="18">
        <v>6698.34</v>
      </c>
      <c r="M31" s="17">
        <v>1540.63</v>
      </c>
      <c r="N31" s="17">
        <v>1764.3599999999997</v>
      </c>
      <c r="O31" s="17">
        <v>2189.2199999999998</v>
      </c>
      <c r="P31" s="17">
        <v>2297.5500000000002</v>
      </c>
      <c r="Q31" s="18">
        <v>7791.76</v>
      </c>
      <c r="R31" s="17">
        <v>2079.37</v>
      </c>
      <c r="S31" s="17">
        <v>2564.63</v>
      </c>
      <c r="T31" s="17">
        <v>2716.61</v>
      </c>
      <c r="U31" s="17">
        <v>2619.98</v>
      </c>
      <c r="V31" s="18">
        <v>9980.6</v>
      </c>
      <c r="W31" s="17">
        <v>3734.76</v>
      </c>
      <c r="X31" s="17">
        <v>4213.05</v>
      </c>
      <c r="Y31" s="17">
        <v>4391.3500000000004</v>
      </c>
      <c r="Z31" s="17">
        <v>4211.05</v>
      </c>
      <c r="AA31" s="18">
        <v>16609.29</v>
      </c>
      <c r="AB31" s="17">
        <v>3863.85</v>
      </c>
      <c r="AC31" s="17">
        <v>4198.97</v>
      </c>
      <c r="AD31" s="17">
        <v>4244.5600000000004</v>
      </c>
      <c r="AE31" s="17">
        <v>4230.1499999999996</v>
      </c>
      <c r="AF31" s="18">
        <v>16537.53</v>
      </c>
      <c r="AG31" s="17">
        <v>3721.36</v>
      </c>
      <c r="AH31" s="17">
        <v>4288.74</v>
      </c>
      <c r="AI31" s="17">
        <v>4507.91</v>
      </c>
      <c r="AJ31" s="17">
        <v>4445.84</v>
      </c>
      <c r="AK31" s="18">
        <v>16963.849999999999</v>
      </c>
      <c r="AL31" s="17">
        <v>4605.7700000000004</v>
      </c>
      <c r="AM31" s="17">
        <v>5181.696194791999</v>
      </c>
      <c r="AN31" s="17">
        <v>5486.5749054780008</v>
      </c>
      <c r="AO31" s="17">
        <v>5044.1742156799983</v>
      </c>
      <c r="AP31" s="18">
        <v>20318.212635239997</v>
      </c>
      <c r="AQ31" s="80">
        <v>4764.046980860001</v>
      </c>
      <c r="AR31" s="17">
        <v>5340.7660169399996</v>
      </c>
      <c r="AS31" s="17">
        <v>5761.1788460599992</v>
      </c>
      <c r="AT31" s="17">
        <v>5353.907925479999</v>
      </c>
      <c r="AU31" s="18">
        <v>21219.899769340002</v>
      </c>
      <c r="AV31" s="80">
        <v>5193.1615070400003</v>
      </c>
      <c r="AW31" s="17">
        <v>6084.4020469900006</v>
      </c>
      <c r="AX31" s="17">
        <v>6187.5756454099992</v>
      </c>
      <c r="AY31" s="17">
        <v>5805.9392768799989</v>
      </c>
      <c r="AZ31" s="18">
        <v>23271.078476319999</v>
      </c>
      <c r="BA31" s="148" t="s">
        <v>279</v>
      </c>
      <c r="BB31" s="148" t="s">
        <v>279</v>
      </c>
      <c r="BC31" s="148" t="s">
        <v>279</v>
      </c>
      <c r="BD31" s="148" t="s">
        <v>279</v>
      </c>
      <c r="BE31" s="149" t="s">
        <v>279</v>
      </c>
      <c r="BF31" s="17">
        <v>5482.9366373159201</v>
      </c>
      <c r="BG31" s="17">
        <v>6438.2318864835952</v>
      </c>
      <c r="BH31" s="17">
        <v>6672.8704645242506</v>
      </c>
      <c r="BI31" s="17">
        <v>6258.2017075579261</v>
      </c>
      <c r="BJ31" s="18">
        <v>24852.240695881694</v>
      </c>
      <c r="BK31" s="17">
        <v>5919.1006719332199</v>
      </c>
      <c r="BL31" s="17">
        <v>6196.2704500979416</v>
      </c>
      <c r="BM31" s="17">
        <v>7005.9119180999987</v>
      </c>
      <c r="BN31" s="17">
        <v>6289.7586609855443</v>
      </c>
      <c r="BO31" s="18">
        <v>25411.041701116708</v>
      </c>
      <c r="BP31" s="17">
        <v>5812.0954700473731</v>
      </c>
      <c r="BQ31" s="17">
        <v>6550.513262878354</v>
      </c>
      <c r="BR31" s="17">
        <v>7029.5487004337328</v>
      </c>
      <c r="BS31" s="17">
        <v>6903.2295805126687</v>
      </c>
      <c r="BT31" s="18">
        <v>26281.4308130342</v>
      </c>
      <c r="BU31" s="17">
        <v>6527.8912235123998</v>
      </c>
      <c r="BV31" s="17">
        <v>7838.7641306881587</v>
      </c>
      <c r="BW31" s="17">
        <v>8268.3508111603205</v>
      </c>
      <c r="BX31" s="17">
        <v>8222.6588090788809</v>
      </c>
      <c r="BY31" s="18">
        <v>30857.664974439762</v>
      </c>
      <c r="BZ31" s="17">
        <v>7588.3</v>
      </c>
      <c r="CA31" s="17">
        <v>8378.841621997808</v>
      </c>
      <c r="CB31" s="17">
        <v>8570.1652947470775</v>
      </c>
      <c r="CC31" s="17">
        <v>7920.3942195299996</v>
      </c>
      <c r="CD31" s="18">
        <v>32451.962545264203</v>
      </c>
      <c r="CE31" s="17">
        <v>7624.8037269100005</v>
      </c>
      <c r="CF31" s="17">
        <v>8171.0114062200009</v>
      </c>
      <c r="CG31" s="17">
        <v>8491.0757179699995</v>
      </c>
      <c r="CH31" s="17">
        <v>7953.8388299036578</v>
      </c>
      <c r="CI31" s="18">
        <v>32241.14037265263</v>
      </c>
      <c r="CJ31"/>
      <c r="CK31"/>
      <c r="CL31"/>
    </row>
    <row r="32" spans="1:125">
      <c r="A32" s="7" t="s">
        <v>101</v>
      </c>
      <c r="B32" s="7" t="s">
        <v>102</v>
      </c>
      <c r="C32" s="20">
        <v>102.88</v>
      </c>
      <c r="D32" s="20">
        <v>144.97999999999999</v>
      </c>
      <c r="E32" s="20">
        <v>152.69</v>
      </c>
      <c r="F32" s="20">
        <v>137.24</v>
      </c>
      <c r="G32" s="21">
        <v>534.98</v>
      </c>
      <c r="H32" s="20">
        <v>126.97</v>
      </c>
      <c r="I32" s="20">
        <v>153.72999999999999</v>
      </c>
      <c r="J32" s="20">
        <v>158.69999999999999</v>
      </c>
      <c r="K32" s="20">
        <v>184.59</v>
      </c>
      <c r="L32" s="21">
        <v>624.03</v>
      </c>
      <c r="M32" s="20">
        <v>139.47</v>
      </c>
      <c r="N32" s="20">
        <v>180.77</v>
      </c>
      <c r="O32" s="20">
        <v>210.64</v>
      </c>
      <c r="P32" s="20">
        <v>270.38</v>
      </c>
      <c r="Q32" s="21">
        <v>801.27</v>
      </c>
      <c r="R32" s="20">
        <v>200.92</v>
      </c>
      <c r="S32" s="20">
        <v>248.01000000000002</v>
      </c>
      <c r="T32" s="20">
        <v>244.81</v>
      </c>
      <c r="U32" s="20">
        <v>294.63</v>
      </c>
      <c r="V32" s="21">
        <v>988.36</v>
      </c>
      <c r="W32" s="20">
        <v>375.59</v>
      </c>
      <c r="X32" s="20">
        <v>467.56</v>
      </c>
      <c r="Y32" s="20">
        <v>448.38</v>
      </c>
      <c r="Z32" s="20">
        <v>507.18</v>
      </c>
      <c r="AA32" s="21">
        <v>1790.75</v>
      </c>
      <c r="AB32" s="20">
        <v>354.67</v>
      </c>
      <c r="AC32" s="20">
        <v>426.51</v>
      </c>
      <c r="AD32" s="20">
        <v>430.77</v>
      </c>
      <c r="AE32" s="20">
        <v>461.78</v>
      </c>
      <c r="AF32" s="21">
        <v>1673.73</v>
      </c>
      <c r="AG32" s="20">
        <v>379.58</v>
      </c>
      <c r="AH32" s="20">
        <v>458.16</v>
      </c>
      <c r="AI32" s="20">
        <v>468.99</v>
      </c>
      <c r="AJ32" s="20">
        <v>505.55</v>
      </c>
      <c r="AK32" s="21">
        <v>1812.28</v>
      </c>
      <c r="AL32" s="20">
        <v>419.26</v>
      </c>
      <c r="AM32" s="20">
        <v>513.6541294192657</v>
      </c>
      <c r="AN32" s="20">
        <v>530.84460460238461</v>
      </c>
      <c r="AO32" s="20">
        <v>553.06938883796784</v>
      </c>
      <c r="AP32" s="21">
        <v>2016.8311602628594</v>
      </c>
      <c r="AQ32" s="81">
        <v>462.38918953073693</v>
      </c>
      <c r="AR32" s="20">
        <v>558.34998713156028</v>
      </c>
      <c r="AS32" s="20">
        <v>569.96951768100166</v>
      </c>
      <c r="AT32" s="20">
        <v>587.91999999999996</v>
      </c>
      <c r="AU32" s="21">
        <v>2183.790834188896</v>
      </c>
      <c r="AV32" s="81">
        <v>546.59678369150254</v>
      </c>
      <c r="AW32" s="20">
        <v>669.86025578755289</v>
      </c>
      <c r="AX32" s="20">
        <v>653.5602056337442</v>
      </c>
      <c r="AY32" s="20">
        <v>645.60510730035969</v>
      </c>
      <c r="AZ32" s="21">
        <v>2440.9771819261591</v>
      </c>
      <c r="BA32" s="150" t="s">
        <v>279</v>
      </c>
      <c r="BB32" s="150" t="s">
        <v>279</v>
      </c>
      <c r="BC32" s="150" t="s">
        <v>279</v>
      </c>
      <c r="BD32" s="150" t="s">
        <v>279</v>
      </c>
      <c r="BE32" s="151" t="s">
        <v>279</v>
      </c>
      <c r="BF32" s="20">
        <v>706.03903502729315</v>
      </c>
      <c r="BG32" s="20">
        <v>844.09673694310663</v>
      </c>
      <c r="BH32" s="20">
        <v>835.35479481988239</v>
      </c>
      <c r="BI32" s="20">
        <v>857.48443990029625</v>
      </c>
      <c r="BJ32" s="21">
        <v>3242.9750066905785</v>
      </c>
      <c r="BK32" s="20">
        <v>787.62028213627605</v>
      </c>
      <c r="BL32" s="20">
        <v>842.50888124536323</v>
      </c>
      <c r="BM32" s="20">
        <v>886.098711040534</v>
      </c>
      <c r="BN32" s="20">
        <v>850.32296168574328</v>
      </c>
      <c r="BO32" s="21">
        <v>3366.5508361079178</v>
      </c>
      <c r="BP32" s="20">
        <v>743.12119369342327</v>
      </c>
      <c r="BQ32" s="20">
        <v>823.59356174769778</v>
      </c>
      <c r="BR32" s="93">
        <v>906.17443982577424</v>
      </c>
      <c r="BS32" s="93">
        <v>941.9419719390736</v>
      </c>
      <c r="BT32" s="21">
        <v>3409.3491658559037</v>
      </c>
      <c r="BU32" s="20">
        <v>908.79639106187722</v>
      </c>
      <c r="BV32" s="20">
        <v>1058.1155366624994</v>
      </c>
      <c r="BW32" s="93">
        <v>1114.5803858842735</v>
      </c>
      <c r="BX32" s="93">
        <v>1151.2840695315608</v>
      </c>
      <c r="BY32" s="21">
        <v>4232.7763831402126</v>
      </c>
      <c r="BZ32" s="20">
        <v>1019.563</v>
      </c>
      <c r="CA32" s="20">
        <v>1093.8514821827202</v>
      </c>
      <c r="CB32" s="20">
        <v>1148.4562155472918</v>
      </c>
      <c r="CC32" s="20">
        <v>1147.3658975443982</v>
      </c>
      <c r="CD32" s="21">
        <v>4409.2366265100018</v>
      </c>
      <c r="CE32" s="20">
        <v>1008.046446630002</v>
      </c>
      <c r="CF32" s="20">
        <v>1066.8924363699998</v>
      </c>
      <c r="CG32" s="20">
        <v>1096.6838328299971</v>
      </c>
      <c r="CH32" s="20">
        <v>1138.2387195000563</v>
      </c>
      <c r="CI32" s="21">
        <v>4309.8614353300281</v>
      </c>
      <c r="CJ32"/>
      <c r="CK32"/>
      <c r="CL32"/>
    </row>
    <row r="33" spans="1:90">
      <c r="A33" s="8" t="s">
        <v>103</v>
      </c>
      <c r="B33" s="8" t="s">
        <v>104</v>
      </c>
      <c r="C33" s="22">
        <v>8.3900000000000002E-2</v>
      </c>
      <c r="D33" s="22">
        <v>9.2399999999999996E-2</v>
      </c>
      <c r="E33" s="22">
        <v>8.8099999999999998E-2</v>
      </c>
      <c r="F33" s="22">
        <v>8.5999999999999993E-2</v>
      </c>
      <c r="G33" s="23">
        <v>8.7400000000000005E-2</v>
      </c>
      <c r="H33" s="22">
        <v>8.5400000000000004E-2</v>
      </c>
      <c r="I33" s="22">
        <v>2.2999999999999965E-3</v>
      </c>
      <c r="J33" s="22">
        <v>8.5999999999999993E-2</v>
      </c>
      <c r="K33" s="22">
        <v>0.112</v>
      </c>
      <c r="L33" s="23">
        <v>9.3200000000000005E-2</v>
      </c>
      <c r="M33" s="22">
        <v>9.0499999999999997E-2</v>
      </c>
      <c r="N33" s="22">
        <v>6.4000000000000029E-3</v>
      </c>
      <c r="O33" s="22">
        <v>9.6199999999999994E-2</v>
      </c>
      <c r="P33" s="22">
        <v>0.1177</v>
      </c>
      <c r="Q33" s="23">
        <v>0.1028</v>
      </c>
      <c r="R33" s="22">
        <v>9.6600000000000005E-2</v>
      </c>
      <c r="S33" s="22">
        <v>9.9999999999988987E-5</v>
      </c>
      <c r="T33" s="22">
        <v>9.01E-2</v>
      </c>
      <c r="U33" s="22">
        <v>0.1125</v>
      </c>
      <c r="V33" s="23">
        <v>9.9000000000000005E-2</v>
      </c>
      <c r="W33" s="22">
        <v>0.10059999999999999</v>
      </c>
      <c r="X33" s="22">
        <v>0.111</v>
      </c>
      <c r="Y33" s="22">
        <v>0.1021</v>
      </c>
      <c r="Z33" s="22">
        <f t="shared" ref="Z33:AI33" si="9">Z32/Z31</f>
        <v>0.12044027024138873</v>
      </c>
      <c r="AA33" s="23">
        <f t="shared" si="9"/>
        <v>0.10781616793974938</v>
      </c>
      <c r="AB33" s="22">
        <f t="shared" si="9"/>
        <v>9.1791865626253619E-2</v>
      </c>
      <c r="AC33" s="22">
        <f t="shared" si="9"/>
        <v>0.10157491003746157</v>
      </c>
      <c r="AD33" s="22">
        <f t="shared" si="9"/>
        <v>0.10148755112426257</v>
      </c>
      <c r="AE33" s="22">
        <f t="shared" si="9"/>
        <v>0.10916397763672683</v>
      </c>
      <c r="AF33" s="23">
        <f t="shared" si="9"/>
        <v>0.10120797966806411</v>
      </c>
      <c r="AG33" s="22">
        <f t="shared" si="9"/>
        <v>0.10200034396027258</v>
      </c>
      <c r="AH33" s="22">
        <f t="shared" si="9"/>
        <v>0.10682857902320962</v>
      </c>
      <c r="AI33" s="22">
        <f t="shared" si="9"/>
        <v>0.10403712585211329</v>
      </c>
      <c r="AJ33" s="22">
        <v>0.1137</v>
      </c>
      <c r="AK33" s="23">
        <v>0.10680000000000001</v>
      </c>
      <c r="AL33" s="22">
        <v>9.0999999999999998E-2</v>
      </c>
      <c r="AM33" s="22">
        <v>9.9128569122892113E-2</v>
      </c>
      <c r="AN33" s="22">
        <v>9.675336867676218E-2</v>
      </c>
      <c r="AO33" s="22">
        <v>0.10964517980341194</v>
      </c>
      <c r="AP33" s="23">
        <v>9.9262233173249628E-2</v>
      </c>
      <c r="AQ33" s="22">
        <v>9.7058066679113E-2</v>
      </c>
      <c r="AR33" s="22">
        <v>0.10454492583284294</v>
      </c>
      <c r="AS33" s="22">
        <v>9.8932793601920019E-2</v>
      </c>
      <c r="AT33" s="22">
        <v>0.11235551837280917</v>
      </c>
      <c r="AU33" s="23">
        <v>0.10291240099749152</v>
      </c>
      <c r="AV33" s="22">
        <v>0.10525318400949404</v>
      </c>
      <c r="AW33" s="22">
        <v>0.1100946733325977</v>
      </c>
      <c r="AX33" s="22">
        <v>0.10562460050384373</v>
      </c>
      <c r="AY33" s="22">
        <v>0.11119735782825747</v>
      </c>
      <c r="AZ33" s="23">
        <v>0.1048931696229734</v>
      </c>
      <c r="BA33" s="152" t="s">
        <v>279</v>
      </c>
      <c r="BB33" s="152" t="s">
        <v>279</v>
      </c>
      <c r="BC33" s="152" t="s">
        <v>279</v>
      </c>
      <c r="BD33" s="152" t="s">
        <v>279</v>
      </c>
      <c r="BE33" s="153" t="s">
        <v>279</v>
      </c>
      <c r="BF33" s="22">
        <f t="shared" ref="BF33:BM33" si="10">BF32/BF31</f>
        <v>0.12877023422487019</v>
      </c>
      <c r="BG33" s="22">
        <f t="shared" si="10"/>
        <v>0.13110691752423531</v>
      </c>
      <c r="BH33" s="22">
        <f t="shared" si="10"/>
        <v>0.12518672425322433</v>
      </c>
      <c r="BI33" s="22">
        <f t="shared" si="10"/>
        <v>0.13701770571963612</v>
      </c>
      <c r="BJ33" s="23">
        <f t="shared" si="10"/>
        <v>0.13049024618645261</v>
      </c>
      <c r="BK33" s="22">
        <f t="shared" si="10"/>
        <v>0.13306418082580673</v>
      </c>
      <c r="BL33" s="22">
        <f t="shared" si="10"/>
        <v>0.13597032086164768</v>
      </c>
      <c r="BM33" s="22">
        <f t="shared" si="10"/>
        <v>0.1264787113225431</v>
      </c>
      <c r="BN33" s="22">
        <v>0.13519166752139039</v>
      </c>
      <c r="BO33" s="23">
        <f>BO32/BO31</f>
        <v>0.13248377912661377</v>
      </c>
      <c r="BP33" s="22">
        <v>0.12785770597250121</v>
      </c>
      <c r="BQ33" s="22">
        <v>0.1257296228090993</v>
      </c>
      <c r="BR33" s="94">
        <v>0.12890933379120939</v>
      </c>
      <c r="BS33" s="94">
        <v>0.13644946339291822</v>
      </c>
      <c r="BT33" s="23">
        <v>0.12972464056884783</v>
      </c>
      <c r="BU33" s="22">
        <v>0.13921745322418067</v>
      </c>
      <c r="BV33" s="22">
        <v>0.13498499495858773</v>
      </c>
      <c r="BW33" s="94">
        <v>0.13480080990030727</v>
      </c>
      <c r="BX33" s="94">
        <v>0.14001360098516966</v>
      </c>
      <c r="BY33" s="23">
        <v>0.13717098771557523</v>
      </c>
      <c r="BZ33" s="22">
        <v>0.13435</v>
      </c>
      <c r="CA33" s="22">
        <v>0.13054924911230245</v>
      </c>
      <c r="CB33" s="22">
        <v>0.13400630863575252</v>
      </c>
      <c r="CC33" s="22">
        <v>0.14486222096309789</v>
      </c>
      <c r="CD33" s="23">
        <v>0.13586964487463496</v>
      </c>
      <c r="CE33" s="22">
        <v>0.13220621575770308</v>
      </c>
      <c r="CF33" s="22">
        <v>0.13057042553604217</v>
      </c>
      <c r="CG33" s="22">
        <v>0.12915723158118281</v>
      </c>
      <c r="CH33" s="22">
        <v>0.14310558006539886</v>
      </c>
      <c r="CI33" s="23">
        <v>0.13367583731578275</v>
      </c>
      <c r="CJ33"/>
      <c r="CK33"/>
      <c r="CL33"/>
    </row>
    <row r="34" spans="1:90">
      <c r="A34" s="7" t="s">
        <v>105</v>
      </c>
      <c r="B34" s="7" t="s">
        <v>105</v>
      </c>
      <c r="C34" s="20">
        <v>22.66</v>
      </c>
      <c r="D34" s="20">
        <v>41.22</v>
      </c>
      <c r="E34" s="20">
        <v>41.37</v>
      </c>
      <c r="F34" s="20">
        <v>53.19</v>
      </c>
      <c r="G34" s="21">
        <v>158.44</v>
      </c>
      <c r="H34" s="20">
        <v>27.73</v>
      </c>
      <c r="I34" s="20">
        <v>46.989999999999995</v>
      </c>
      <c r="J34" s="20">
        <v>47.5</v>
      </c>
      <c r="K34" s="20">
        <v>72.28</v>
      </c>
      <c r="L34" s="21">
        <v>194.52</v>
      </c>
      <c r="M34" s="20">
        <v>29.51</v>
      </c>
      <c r="N34" s="20">
        <v>52.36999999999999</v>
      </c>
      <c r="O34" s="20">
        <v>57.54</v>
      </c>
      <c r="P34" s="20">
        <v>91.3</v>
      </c>
      <c r="Q34" s="21">
        <v>230.71</v>
      </c>
      <c r="R34" s="20">
        <v>32.67</v>
      </c>
      <c r="S34" s="20">
        <v>64.3</v>
      </c>
      <c r="T34" s="20">
        <v>65.64</v>
      </c>
      <c r="U34" s="20">
        <v>103.15</v>
      </c>
      <c r="V34" s="21">
        <v>265.76</v>
      </c>
      <c r="W34" s="20">
        <v>60</v>
      </c>
      <c r="X34" s="20">
        <v>110.28</v>
      </c>
      <c r="Y34" s="20">
        <v>125.45</v>
      </c>
      <c r="Z34" s="20">
        <v>194.46</v>
      </c>
      <c r="AA34" s="21">
        <v>490.19</v>
      </c>
      <c r="AB34" s="20">
        <v>50.18</v>
      </c>
      <c r="AC34" s="20">
        <v>112.68</v>
      </c>
      <c r="AD34" s="20">
        <v>115.17</v>
      </c>
      <c r="AE34" s="20">
        <v>124.11</v>
      </c>
      <c r="AF34" s="21">
        <v>402.14</v>
      </c>
      <c r="AG34" s="20">
        <v>41.56</v>
      </c>
      <c r="AH34" s="20">
        <v>100.85</v>
      </c>
      <c r="AI34" s="20">
        <v>112.77</v>
      </c>
      <c r="AJ34" s="20">
        <v>157.30000000000001</v>
      </c>
      <c r="AK34" s="21">
        <v>412.46</v>
      </c>
      <c r="AL34" s="20">
        <v>41.78</v>
      </c>
      <c r="AM34" s="20">
        <v>114.02483404926573</v>
      </c>
      <c r="AN34" s="20">
        <v>135.11117066238469</v>
      </c>
      <c r="AO34" s="20">
        <v>184.71287186796781</v>
      </c>
      <c r="AP34" s="21">
        <v>475.63383977285935</v>
      </c>
      <c r="AQ34" s="81">
        <v>47.340947200736913</v>
      </c>
      <c r="AR34" s="20">
        <v>110.26441454156033</v>
      </c>
      <c r="AS34" s="20">
        <v>123.24101955966825</v>
      </c>
      <c r="AT34" s="20">
        <v>159.64833053693013</v>
      </c>
      <c r="AU34" s="21">
        <v>440.49471183889625</v>
      </c>
      <c r="AV34" s="81">
        <v>37.493321391502576</v>
      </c>
      <c r="AW34" s="20">
        <v>5.8679294075528645</v>
      </c>
      <c r="AX34" s="20">
        <v>101.46620385074422</v>
      </c>
      <c r="AY34" s="20">
        <v>101.48410628135963</v>
      </c>
      <c r="AZ34" s="21">
        <v>246.31156093115888</v>
      </c>
      <c r="BA34" s="150" t="s">
        <v>279</v>
      </c>
      <c r="BB34" s="150" t="s">
        <v>279</v>
      </c>
      <c r="BC34" s="150" t="s">
        <v>279</v>
      </c>
      <c r="BD34" s="150" t="s">
        <v>279</v>
      </c>
      <c r="BE34" s="151" t="s">
        <v>279</v>
      </c>
      <c r="BF34" s="20">
        <v>33.458491897291033</v>
      </c>
      <c r="BG34" s="20">
        <v>126.48912387595104</v>
      </c>
      <c r="BH34" s="20">
        <v>129.01509953988239</v>
      </c>
      <c r="BI34" s="20">
        <v>141.07022941029658</v>
      </c>
      <c r="BJ34" s="21">
        <v>430.03294472342429</v>
      </c>
      <c r="BK34" s="20">
        <v>33.48513570627621</v>
      </c>
      <c r="BL34" s="20">
        <v>117.03359987536331</v>
      </c>
      <c r="BM34" s="20">
        <v>131.74458765553391</v>
      </c>
      <c r="BN34" s="20">
        <v>145.59714768074349</v>
      </c>
      <c r="BO34" s="21">
        <v>427.86047091791789</v>
      </c>
      <c r="BP34" s="20">
        <v>9.9108759934260249</v>
      </c>
      <c r="BQ34" s="20">
        <v>50.40873919769534</v>
      </c>
      <c r="BR34" s="20">
        <v>138.78761448577399</v>
      </c>
      <c r="BS34" s="20">
        <v>149.86072280907362</v>
      </c>
      <c r="BT34" s="21">
        <v>348.96760217590366</v>
      </c>
      <c r="BU34" s="20">
        <v>40.419219491877136</v>
      </c>
      <c r="BV34" s="20">
        <v>148.78734452249964</v>
      </c>
      <c r="BW34" s="20">
        <v>176.74641826427373</v>
      </c>
      <c r="BX34" s="20">
        <v>203.66471468156033</v>
      </c>
      <c r="BY34" s="21">
        <v>569.6176969602127</v>
      </c>
      <c r="BZ34" s="20">
        <v>52.948999999999998</v>
      </c>
      <c r="CA34" s="20">
        <v>154.72661858272008</v>
      </c>
      <c r="CB34" s="20">
        <v>177.29334832729219</v>
      </c>
      <c r="CC34" s="20">
        <v>202.43292814439852</v>
      </c>
      <c r="CD34" s="21">
        <v>587.40196841000204</v>
      </c>
      <c r="CE34" s="20">
        <v>14.503832240002041</v>
      </c>
      <c r="CF34" s="20">
        <v>92.588214189999945</v>
      </c>
      <c r="CG34" s="20">
        <v>115.4544896099969</v>
      </c>
      <c r="CH34" s="20">
        <v>193.95853661006731</v>
      </c>
      <c r="CI34" s="21">
        <v>416.51313639003951</v>
      </c>
      <c r="CJ34"/>
      <c r="CK34"/>
      <c r="CL34"/>
    </row>
    <row r="35" spans="1:90">
      <c r="A35" s="8" t="s">
        <v>106</v>
      </c>
      <c r="B35" s="8" t="s">
        <v>107</v>
      </c>
      <c r="C35" s="22">
        <v>1.8499999999999999E-2</v>
      </c>
      <c r="D35" s="22">
        <v>2.63E-2</v>
      </c>
      <c r="E35" s="22">
        <v>2.3900000000000001E-2</v>
      </c>
      <c r="F35" s="22">
        <v>3.3300000000000003E-2</v>
      </c>
      <c r="G35" s="23">
        <v>2.5899999999999999E-2</v>
      </c>
      <c r="H35" s="22">
        <v>1.8700000000000001E-2</v>
      </c>
      <c r="I35" s="22">
        <v>4.6999999999999993E-3</v>
      </c>
      <c r="J35" s="22">
        <v>2.5999999999999999E-2</v>
      </c>
      <c r="K35" s="22">
        <v>4.3799999999999999E-2</v>
      </c>
      <c r="L35" s="23">
        <v>2.9000000000000001E-2</v>
      </c>
      <c r="M35" s="22">
        <v>1.9199999999999998E-2</v>
      </c>
      <c r="N35" s="22">
        <v>5.6000000000000008E-3</v>
      </c>
      <c r="O35" s="22">
        <v>2.63E-2</v>
      </c>
      <c r="P35" s="22">
        <v>3.9699999999999999E-2</v>
      </c>
      <c r="Q35" s="23">
        <v>2.9600000000000001E-2</v>
      </c>
      <c r="R35" s="22">
        <v>1.5699999999999999E-2</v>
      </c>
      <c r="S35" s="22">
        <v>5.1999999999999998E-3</v>
      </c>
      <c r="T35" s="22">
        <v>2.4199999999999999E-2</v>
      </c>
      <c r="U35" s="22">
        <v>3.9399999999999998E-2</v>
      </c>
      <c r="V35" s="23">
        <v>2.6599999999999999E-2</v>
      </c>
      <c r="W35" s="22">
        <v>1.61E-2</v>
      </c>
      <c r="X35" s="22">
        <v>2.6200000000000001E-2</v>
      </c>
      <c r="Y35" s="22">
        <v>2.86E-2</v>
      </c>
      <c r="Z35" s="22">
        <f t="shared" ref="Z35:AI35" si="11">Z34/Z31</f>
        <v>4.6178506548248059E-2</v>
      </c>
      <c r="AA35" s="23">
        <f t="shared" si="11"/>
        <v>2.9513001458822141E-2</v>
      </c>
      <c r="AB35" s="22">
        <f t="shared" si="11"/>
        <v>1.2987046598599842E-2</v>
      </c>
      <c r="AC35" s="22">
        <f t="shared" si="11"/>
        <v>2.6835152430238846E-2</v>
      </c>
      <c r="AD35" s="22">
        <f t="shared" si="11"/>
        <v>2.7133554479145068E-2</v>
      </c>
      <c r="AE35" s="22">
        <f t="shared" si="11"/>
        <v>2.9339385128186946E-2</v>
      </c>
      <c r="AF35" s="23">
        <f t="shared" si="11"/>
        <v>2.4316811519011605E-2</v>
      </c>
      <c r="AG35" s="22">
        <f t="shared" si="11"/>
        <v>1.116796010060838E-2</v>
      </c>
      <c r="AH35" s="22">
        <f t="shared" si="11"/>
        <v>2.3515065030754952E-2</v>
      </c>
      <c r="AI35" s="22">
        <f t="shared" si="11"/>
        <v>2.501602738297792E-2</v>
      </c>
      <c r="AJ35" s="22">
        <v>3.5400000000000001E-2</v>
      </c>
      <c r="AK35" s="23">
        <v>2.4299999999999999E-2</v>
      </c>
      <c r="AL35" s="22">
        <v>9.1000000000000004E-3</v>
      </c>
      <c r="AM35" s="22">
        <v>2.2005310570671708E-2</v>
      </c>
      <c r="AN35" s="22">
        <v>2.4625777099568015E-2</v>
      </c>
      <c r="AO35" s="22">
        <v>3.6619050803951447E-2</v>
      </c>
      <c r="AP35" s="23">
        <v>2.3409236250826412E-2</v>
      </c>
      <c r="AQ35" s="22">
        <v>9.9371285360815177E-3</v>
      </c>
      <c r="AR35" s="22">
        <v>2.0645805150763093E-2</v>
      </c>
      <c r="AS35" s="22">
        <v>2.1391632312187513E-2</v>
      </c>
      <c r="AT35" s="22">
        <v>2.9819028036911381E-2</v>
      </c>
      <c r="AU35" s="23">
        <v>2.0758567035050461E-2</v>
      </c>
      <c r="AV35" s="22">
        <v>7.2197487678123517E-3</v>
      </c>
      <c r="AW35" s="22">
        <v>9.6442170688831668E-4</v>
      </c>
      <c r="AX35" s="22">
        <v>1.6398377921409784E-2</v>
      </c>
      <c r="AY35" s="22">
        <v>1.7479360606729468E-2</v>
      </c>
      <c r="AZ35" s="23">
        <v>1.0584449757315659E-2</v>
      </c>
      <c r="BA35" s="152" t="s">
        <v>279</v>
      </c>
      <c r="BB35" s="152" t="s">
        <v>279</v>
      </c>
      <c r="BC35" s="152" t="s">
        <v>279</v>
      </c>
      <c r="BD35" s="152" t="s">
        <v>279</v>
      </c>
      <c r="BE35" s="153" t="s">
        <v>279</v>
      </c>
      <c r="BF35" s="22">
        <f t="shared" ref="BF35:BM35" si="12">BF34/BF31</f>
        <v>6.1022941008616284E-3</v>
      </c>
      <c r="BG35" s="22">
        <f t="shared" si="12"/>
        <v>1.964656230253246E-2</v>
      </c>
      <c r="BH35" s="22">
        <f t="shared" si="12"/>
        <v>1.9334273042730294E-2</v>
      </c>
      <c r="BI35" s="22">
        <f t="shared" si="12"/>
        <v>2.2541655894524525E-2</v>
      </c>
      <c r="BJ35" s="23">
        <f t="shared" si="12"/>
        <v>1.7303588436381342E-2</v>
      </c>
      <c r="BK35" s="22">
        <f t="shared" si="12"/>
        <v>5.6571323182681614E-3</v>
      </c>
      <c r="BL35" s="22">
        <f t="shared" si="12"/>
        <v>1.8887748818890469E-2</v>
      </c>
      <c r="BM35" s="22">
        <f t="shared" si="12"/>
        <v>1.8804773624853537E-2</v>
      </c>
      <c r="BN35" s="22">
        <v>2.3148288436543894E-2</v>
      </c>
      <c r="BO35" s="23">
        <v>1.683758092054586E-2</v>
      </c>
      <c r="BP35" s="22">
        <v>1.7052156222315536E-3</v>
      </c>
      <c r="BQ35" s="22">
        <v>7.6953877008937299E-3</v>
      </c>
      <c r="BR35" s="22">
        <v>1.974346012813178E-2</v>
      </c>
      <c r="BS35" s="22">
        <v>2.170878442636761E-2</v>
      </c>
      <c r="BT35" s="23">
        <v>1.3278105163240739E-2</v>
      </c>
      <c r="BU35" s="22">
        <v>6.1917728264670969E-3</v>
      </c>
      <c r="BV35" s="22">
        <v>1.8980969709243914E-2</v>
      </c>
      <c r="BW35" s="22">
        <v>2.137626018790928E-2</v>
      </c>
      <c r="BX35" s="22">
        <v>2.476871768736021E-2</v>
      </c>
      <c r="BY35" s="23">
        <v>1.8459520428134871E-2</v>
      </c>
      <c r="BZ35" s="22">
        <v>6.9699999999999996E-3</v>
      </c>
      <c r="CA35" s="22">
        <v>1.8466349593779272E-2</v>
      </c>
      <c r="CB35" s="22">
        <v>2.0687272908955542E-2</v>
      </c>
      <c r="CC35" s="22">
        <v>2.5558440973208401E-2</v>
      </c>
      <c r="CD35" s="23">
        <v>1.8100660864213993E-2</v>
      </c>
      <c r="CE35" s="22">
        <v>1.902190896903232E-3</v>
      </c>
      <c r="CF35" s="22">
        <v>1.1331303994939871E-2</v>
      </c>
      <c r="CG35" s="22">
        <v>1.3597156997532934E-2</v>
      </c>
      <c r="CH35" s="22">
        <v>2.4385525122894231E-2</v>
      </c>
      <c r="CI35" s="23">
        <v>1.291868499612165E-2</v>
      </c>
      <c r="CJ35"/>
      <c r="CK35"/>
      <c r="CL35"/>
    </row>
    <row r="36" spans="1:90">
      <c r="A36" s="7" t="s">
        <v>108</v>
      </c>
      <c r="B36" s="7" t="s">
        <v>109</v>
      </c>
      <c r="C36" s="20">
        <v>13.27</v>
      </c>
      <c r="D36" s="20">
        <v>31.02</v>
      </c>
      <c r="E36" s="20">
        <v>29.97</v>
      </c>
      <c r="F36" s="20">
        <v>41.24</v>
      </c>
      <c r="G36" s="21">
        <v>115.5</v>
      </c>
      <c r="H36" s="20">
        <v>15.91</v>
      </c>
      <c r="I36" s="20">
        <v>34.879999999999995</v>
      </c>
      <c r="J36" s="20">
        <v>35.1</v>
      </c>
      <c r="K36" s="20">
        <v>59.26</v>
      </c>
      <c r="L36" s="21">
        <v>145.19999999999999</v>
      </c>
      <c r="M36" s="20">
        <v>16.27</v>
      </c>
      <c r="N36" s="20">
        <v>38.790000000000006</v>
      </c>
      <c r="O36" s="20">
        <v>41.49</v>
      </c>
      <c r="P36" s="20">
        <v>73.89</v>
      </c>
      <c r="Q36" s="21">
        <v>170.45</v>
      </c>
      <c r="R36" s="20">
        <v>14.56</v>
      </c>
      <c r="S36" s="20">
        <v>46.309999999999995</v>
      </c>
      <c r="T36" s="20">
        <v>47.66</v>
      </c>
      <c r="U36" s="20">
        <v>84.43</v>
      </c>
      <c r="V36" s="21">
        <v>192.96</v>
      </c>
      <c r="W36" s="20">
        <v>33.869999999999997</v>
      </c>
      <c r="X36" s="20">
        <v>84.96</v>
      </c>
      <c r="Y36" s="20">
        <v>97.3</v>
      </c>
      <c r="Z36" s="20">
        <v>160.69999999999999</v>
      </c>
      <c r="AA36" s="21">
        <v>376.83</v>
      </c>
      <c r="AB36" s="20">
        <v>21.21</v>
      </c>
      <c r="AC36" s="20">
        <v>84.28</v>
      </c>
      <c r="AD36" s="20">
        <v>85.84</v>
      </c>
      <c r="AE36" s="20">
        <v>94.36</v>
      </c>
      <c r="AF36" s="21">
        <v>285.69</v>
      </c>
      <c r="AG36" s="20">
        <v>12.06</v>
      </c>
      <c r="AH36" s="20">
        <v>69.58</v>
      </c>
      <c r="AI36" s="20">
        <v>80.52</v>
      </c>
      <c r="AJ36" s="20">
        <v>125.01</v>
      </c>
      <c r="AK36" s="21">
        <v>287.17</v>
      </c>
      <c r="AL36" s="20">
        <v>6.76</v>
      </c>
      <c r="AM36" s="20">
        <v>75.339031509265737</v>
      </c>
      <c r="AN36" s="20">
        <v>97.707585452384677</v>
      </c>
      <c r="AO36" s="20">
        <v>145.27501878796781</v>
      </c>
      <c r="AP36" s="21">
        <v>325.08218751285932</v>
      </c>
      <c r="AQ36" s="81">
        <v>6.6425177007369101</v>
      </c>
      <c r="AR36" s="20">
        <v>70.037641481560328</v>
      </c>
      <c r="AS36" s="20">
        <v>81.077695943001544</v>
      </c>
      <c r="AT36" s="20">
        <v>116.52436430359685</v>
      </c>
      <c r="AU36" s="21">
        <v>274.28221942889627</v>
      </c>
      <c r="AV36" s="20">
        <v>-6.980040818497419</v>
      </c>
      <c r="AW36" s="20">
        <v>-39.562807822447134</v>
      </c>
      <c r="AX36" s="20">
        <v>58.152973700744212</v>
      </c>
      <c r="AY36" s="20">
        <v>51.384122841359627</v>
      </c>
      <c r="AZ36" s="21">
        <v>62.994247901158872</v>
      </c>
      <c r="BA36" s="150" t="s">
        <v>279</v>
      </c>
      <c r="BB36" s="150" t="s">
        <v>279</v>
      </c>
      <c r="BC36" s="150" t="s">
        <v>279</v>
      </c>
      <c r="BD36" s="150" t="s">
        <v>279</v>
      </c>
      <c r="BE36" s="151" t="s">
        <v>279</v>
      </c>
      <c r="BF36" s="20">
        <v>-19.055396072708966</v>
      </c>
      <c r="BG36" s="20">
        <v>72.221291435951031</v>
      </c>
      <c r="BH36" s="20">
        <v>75.158469979882398</v>
      </c>
      <c r="BI36" s="20">
        <v>80.032574250296591</v>
      </c>
      <c r="BJ36" s="21">
        <v>208.35693959342427</v>
      </c>
      <c r="BK36" s="20">
        <v>-20.355945333723785</v>
      </c>
      <c r="BL36" s="20">
        <v>62.120082355363294</v>
      </c>
      <c r="BM36" s="20">
        <v>78.112018925533931</v>
      </c>
      <c r="BN36" s="20">
        <v>89.351427867410194</v>
      </c>
      <c r="BO36" s="21">
        <v>209.22758381458459</v>
      </c>
      <c r="BP36" s="20">
        <v>-44.755060416573968</v>
      </c>
      <c r="BQ36" s="20">
        <v>-4.4626706123046613</v>
      </c>
      <c r="BR36" s="20">
        <v>82.843738435773957</v>
      </c>
      <c r="BS36" s="20">
        <v>86.550140479073647</v>
      </c>
      <c r="BT36" s="21">
        <v>120.17614788590369</v>
      </c>
      <c r="BU36" s="20">
        <v>-16.814057738122862</v>
      </c>
      <c r="BV36" s="20">
        <v>91.580960872499631</v>
      </c>
      <c r="BW36" s="20">
        <v>120.3466945642737</v>
      </c>
      <c r="BX36" s="20">
        <v>145.78137291156034</v>
      </c>
      <c r="BY36" s="21">
        <v>340.89497061021268</v>
      </c>
      <c r="BZ36" s="20">
        <v>-3.5209999999999999</v>
      </c>
      <c r="CA36" s="20">
        <v>98.671568912720076</v>
      </c>
      <c r="CB36" s="20">
        <v>122.06514094729216</v>
      </c>
      <c r="CC36" s="20">
        <v>147.38837079439853</v>
      </c>
      <c r="CD36" s="21">
        <v>364.60361118000208</v>
      </c>
      <c r="CE36" s="20">
        <v>-40.485858849997953</v>
      </c>
      <c r="CF36" s="20">
        <v>38.591923649999956</v>
      </c>
      <c r="CG36" s="20">
        <v>61.366584339996891</v>
      </c>
      <c r="CH36" s="20">
        <v>138.81571387006733</v>
      </c>
      <c r="CI36" s="21">
        <v>198.28836301003952</v>
      </c>
      <c r="CJ36"/>
      <c r="CK36"/>
      <c r="CL36"/>
    </row>
    <row r="37" spans="1:90">
      <c r="A37" s="8" t="s">
        <v>110</v>
      </c>
      <c r="B37" s="8" t="s">
        <v>111</v>
      </c>
      <c r="C37" s="22">
        <v>1.0800000000000001E-2</v>
      </c>
      <c r="D37" s="22">
        <v>1.9800000000000002E-2</v>
      </c>
      <c r="E37" s="22">
        <v>1.7299999999999999E-2</v>
      </c>
      <c r="F37" s="22">
        <v>2.58E-2</v>
      </c>
      <c r="G37" s="23">
        <v>1.89E-2</v>
      </c>
      <c r="H37" s="22">
        <v>1.0699999999999999E-2</v>
      </c>
      <c r="I37" s="22">
        <v>5.2000000000000015E-3</v>
      </c>
      <c r="J37" s="22">
        <v>1.9E-2</v>
      </c>
      <c r="K37" s="22">
        <v>3.5999999999999997E-2</v>
      </c>
      <c r="L37" s="23">
        <v>2.1700000000000001E-2</v>
      </c>
      <c r="M37" s="22">
        <v>1.06E-2</v>
      </c>
      <c r="N37" s="22">
        <v>6.0999999999999995E-3</v>
      </c>
      <c r="O37" s="22">
        <v>1.9E-2</v>
      </c>
      <c r="P37" s="22">
        <v>3.2199999999999999E-2</v>
      </c>
      <c r="Q37" s="23">
        <v>2.1899999999999999E-2</v>
      </c>
      <c r="R37" s="22">
        <v>7.0000000000000001E-3</v>
      </c>
      <c r="S37" s="22">
        <v>6.1000000000000004E-3</v>
      </c>
      <c r="T37" s="22">
        <v>1.7500000000000002E-2</v>
      </c>
      <c r="U37" s="22">
        <v>3.2199999999999999E-2</v>
      </c>
      <c r="V37" s="23">
        <v>1.9300000000000001E-2</v>
      </c>
      <c r="W37" s="22">
        <v>9.1000000000000004E-3</v>
      </c>
      <c r="X37" s="22">
        <v>2.0199999999999999E-2</v>
      </c>
      <c r="Y37" s="22">
        <v>2.2200000000000001E-2</v>
      </c>
      <c r="Z37" s="22">
        <f t="shared" ref="Z37:AI37" si="13">Z36/Z31</f>
        <v>3.8161503662981912E-2</v>
      </c>
      <c r="AA37" s="23">
        <f t="shared" si="13"/>
        <v>2.268790538307176E-2</v>
      </c>
      <c r="AB37" s="22">
        <f t="shared" si="13"/>
        <v>5.4893435304165534E-3</v>
      </c>
      <c r="AC37" s="22">
        <f t="shared" si="13"/>
        <v>2.0071588984917729E-2</v>
      </c>
      <c r="AD37" s="22">
        <f t="shared" si="13"/>
        <v>2.0223533181295588E-2</v>
      </c>
      <c r="AE37" s="22">
        <f t="shared" si="13"/>
        <v>2.2306537593229557E-2</v>
      </c>
      <c r="AF37" s="23">
        <f t="shared" si="13"/>
        <v>1.7275252108386201E-2</v>
      </c>
      <c r="AG37" s="22">
        <f t="shared" si="13"/>
        <v>3.2407506932949246E-3</v>
      </c>
      <c r="AH37" s="22">
        <f t="shared" si="13"/>
        <v>1.6223879274565492E-2</v>
      </c>
      <c r="AI37" s="22">
        <f t="shared" si="13"/>
        <v>1.7861936019130817E-2</v>
      </c>
      <c r="AJ37" s="22">
        <v>2.81E-2</v>
      </c>
      <c r="AK37" s="23">
        <v>1.6899999999999998E-2</v>
      </c>
      <c r="AL37" s="22">
        <v>1.5E-3</v>
      </c>
      <c r="AM37" s="22">
        <v>1.4539453622346139E-2</v>
      </c>
      <c r="AN37" s="22">
        <v>1.7808484735135899E-2</v>
      </c>
      <c r="AO37" s="22">
        <v>2.8800555368681587E-2</v>
      </c>
      <c r="AP37" s="23">
        <v>1.5999546483189929E-2</v>
      </c>
      <c r="AQ37" s="22">
        <v>1.3943014683574361E-3</v>
      </c>
      <c r="AR37" s="22">
        <v>1.3113782041642128E-2</v>
      </c>
      <c r="AS37" s="22">
        <v>1.4073108665676922E-2</v>
      </c>
      <c r="AT37" s="22">
        <v>2.1764357162184479E-2</v>
      </c>
      <c r="AU37" s="23">
        <v>1.292570758629117E-2</v>
      </c>
      <c r="AV37" s="22">
        <v>-1.3440831387652923E-3</v>
      </c>
      <c r="AW37" s="22">
        <v>-6.5023329354146073E-3</v>
      </c>
      <c r="AX37" s="22">
        <v>9.3983454964114456E-3</v>
      </c>
      <c r="AY37" s="22">
        <v>8.8502687318790692E-3</v>
      </c>
      <c r="AZ37" s="23">
        <v>2.7069758698661114E-3</v>
      </c>
      <c r="BA37" s="152" t="s">
        <v>279</v>
      </c>
      <c r="BB37" s="152" t="s">
        <v>279</v>
      </c>
      <c r="BC37" s="152" t="s">
        <v>279</v>
      </c>
      <c r="BD37" s="152" t="s">
        <v>279</v>
      </c>
      <c r="BE37" s="153" t="s">
        <v>279</v>
      </c>
      <c r="BF37" s="22">
        <f t="shared" ref="BF37:BM37" si="14">BF36/BF31</f>
        <v>-3.4753996504393704E-3</v>
      </c>
      <c r="BG37" s="22">
        <f t="shared" si="14"/>
        <v>1.1217566050637628E-2</v>
      </c>
      <c r="BH37" s="22">
        <f t="shared" si="14"/>
        <v>1.1263289221551058E-2</v>
      </c>
      <c r="BI37" s="22">
        <f t="shared" si="14"/>
        <v>1.2788429966014451E-2</v>
      </c>
      <c r="BJ37" s="23">
        <f t="shared" si="14"/>
        <v>8.3838291340849382E-3</v>
      </c>
      <c r="BK37" s="22">
        <f t="shared" si="14"/>
        <v>-3.4390267140152206E-3</v>
      </c>
      <c r="BL37" s="22">
        <f t="shared" si="14"/>
        <v>1.0025398803304558E-2</v>
      </c>
      <c r="BM37" s="22">
        <f t="shared" si="14"/>
        <v>1.1149443475549416E-2</v>
      </c>
      <c r="BN37" s="22">
        <v>1.4205859506445625E-2</v>
      </c>
      <c r="BO37" s="23">
        <v>8.2337271441095591E-3</v>
      </c>
      <c r="BP37" s="22">
        <v>-7.7003312569828069E-3</v>
      </c>
      <c r="BQ37" s="22">
        <v>-6.8127037274995513E-4</v>
      </c>
      <c r="BR37" s="22">
        <v>1.1785072124283367E-2</v>
      </c>
      <c r="BS37" s="22">
        <v>1.2537630317757155E-2</v>
      </c>
      <c r="BT37" s="23">
        <v>4.572663822637186E-3</v>
      </c>
      <c r="BU37" s="22">
        <v>-2.5757257837816542E-3</v>
      </c>
      <c r="BV37" s="22">
        <v>1.1683086688878316E-2</v>
      </c>
      <c r="BW37" s="22">
        <v>1.4555102621170128E-2</v>
      </c>
      <c r="BX37" s="22">
        <v>1.772922558219232E-2</v>
      </c>
      <c r="BY37" s="23">
        <v>1.1047335269618916E-2</v>
      </c>
      <c r="BZ37" s="22">
        <v>-4.64E-4</v>
      </c>
      <c r="CA37" s="22">
        <v>1.1776278078066039E-2</v>
      </c>
      <c r="CB37" s="22">
        <v>1.4243032281082106E-2</v>
      </c>
      <c r="CC37" s="22">
        <v>1.8608716524610644E-2</v>
      </c>
      <c r="CD37" s="23">
        <v>1.1235179094991578E-2</v>
      </c>
      <c r="CE37" s="22">
        <v>-5.309757509837581E-3</v>
      </c>
      <c r="CF37" s="22">
        <v>4.723028977859792E-3</v>
      </c>
      <c r="CG37" s="22">
        <v>7.227186092909065E-3</v>
      </c>
      <c r="CH37" s="22">
        <v>1.7452668684732296E-2</v>
      </c>
      <c r="CI37" s="23">
        <v>6.1501659283190362E-3</v>
      </c>
      <c r="CJ37"/>
      <c r="CK37"/>
      <c r="CL37"/>
    </row>
    <row r="38" spans="1:90">
      <c r="A38" s="9" t="s">
        <v>112</v>
      </c>
      <c r="B38" s="9" t="s">
        <v>113</v>
      </c>
      <c r="C38" s="25">
        <v>12.11</v>
      </c>
      <c r="D38" s="25">
        <v>29.09</v>
      </c>
      <c r="E38" s="25">
        <v>21.83</v>
      </c>
      <c r="F38" s="25">
        <v>31.65</v>
      </c>
      <c r="G38" s="26">
        <v>94.68</v>
      </c>
      <c r="H38" s="25">
        <v>13.46</v>
      </c>
      <c r="I38" s="25">
        <v>34.22</v>
      </c>
      <c r="J38" s="25">
        <v>34.9</v>
      </c>
      <c r="K38" s="25">
        <v>46.2</v>
      </c>
      <c r="L38" s="26">
        <v>128.77000000000001</v>
      </c>
      <c r="M38" s="25">
        <v>15</v>
      </c>
      <c r="N38" s="25">
        <v>38.36</v>
      </c>
      <c r="O38" s="25">
        <v>38.619999999999997</v>
      </c>
      <c r="P38" s="25">
        <v>53.36</v>
      </c>
      <c r="Q38" s="26">
        <v>145.34</v>
      </c>
      <c r="R38" s="25">
        <v>9.7100000000000009</v>
      </c>
      <c r="S38" s="25">
        <v>39.630000000000003</v>
      </c>
      <c r="T38" s="25">
        <v>40.770000000000003</v>
      </c>
      <c r="U38" s="25">
        <v>60.89</v>
      </c>
      <c r="V38" s="26">
        <v>150.99</v>
      </c>
      <c r="W38" s="25">
        <v>13.08</v>
      </c>
      <c r="X38" s="25">
        <v>61.17</v>
      </c>
      <c r="Y38" s="25">
        <v>77.73</v>
      </c>
      <c r="Z38" s="25">
        <v>130.47999999999999</v>
      </c>
      <c r="AA38" s="26">
        <v>282.45999999999998</v>
      </c>
      <c r="AB38" s="25">
        <v>6.42</v>
      </c>
      <c r="AC38" s="25">
        <v>71.86</v>
      </c>
      <c r="AD38" s="25">
        <v>75.47</v>
      </c>
      <c r="AE38" s="25">
        <v>72.319999999999993</v>
      </c>
      <c r="AF38" s="26">
        <v>226.08</v>
      </c>
      <c r="AG38" s="25">
        <v>0.33</v>
      </c>
      <c r="AH38" s="25">
        <v>58.88</v>
      </c>
      <c r="AI38" s="25">
        <v>66.8</v>
      </c>
      <c r="AJ38" s="25">
        <v>92.8</v>
      </c>
      <c r="AK38" s="26">
        <v>218.81</v>
      </c>
      <c r="AL38" s="25">
        <v>-5.47</v>
      </c>
      <c r="AM38" s="25">
        <v>65.634187219265741</v>
      </c>
      <c r="AN38" s="25">
        <v>88.117191872384666</v>
      </c>
      <c r="AO38" s="25">
        <v>117.35681594823409</v>
      </c>
      <c r="AP38" s="26">
        <v>265.62418568558974</v>
      </c>
      <c r="AQ38" s="82">
        <v>3.3605619207369108</v>
      </c>
      <c r="AR38" s="25">
        <v>63.065081251560329</v>
      </c>
      <c r="AS38" s="25">
        <v>75.854433383001535</v>
      </c>
      <c r="AT38" s="25">
        <v>93.638682763596861</v>
      </c>
      <c r="AU38" s="26">
        <v>235.91875931889626</v>
      </c>
      <c r="AV38" s="25">
        <v>-16.155294998497418</v>
      </c>
      <c r="AW38" s="25">
        <v>-47.736636942447134</v>
      </c>
      <c r="AX38" s="25">
        <v>49.423535140744207</v>
      </c>
      <c r="AY38" s="25">
        <v>34.781071041359631</v>
      </c>
      <c r="AZ38" s="26">
        <v>20.312674241158863</v>
      </c>
      <c r="BA38" s="154" t="s">
        <v>279</v>
      </c>
      <c r="BB38" s="154" t="s">
        <v>279</v>
      </c>
      <c r="BC38" s="154" t="s">
        <v>279</v>
      </c>
      <c r="BD38" s="154" t="s">
        <v>279</v>
      </c>
      <c r="BE38" s="155" t="s">
        <v>279</v>
      </c>
      <c r="BF38" s="25">
        <v>-29.654143232708964</v>
      </c>
      <c r="BG38" s="25">
        <v>59.804265245951029</v>
      </c>
      <c r="BH38" s="25">
        <v>57.576532269882399</v>
      </c>
      <c r="BI38" s="25">
        <v>52.271687530296589</v>
      </c>
      <c r="BJ38" s="26">
        <v>139.99834181342425</v>
      </c>
      <c r="BK38" s="25">
        <v>-33.219547128758023</v>
      </c>
      <c r="BL38" s="25">
        <v>54.088771620397537</v>
      </c>
      <c r="BM38" s="25">
        <v>66.400883455533929</v>
      </c>
      <c r="BN38" s="25">
        <v>79.313747057410197</v>
      </c>
      <c r="BO38" s="26">
        <v>166.58385500458462</v>
      </c>
      <c r="BP38" s="25">
        <v>-55.829611136573973</v>
      </c>
      <c r="BQ38" s="25">
        <v>-14.025263542304661</v>
      </c>
      <c r="BR38" s="95">
        <v>70.458119365773968</v>
      </c>
      <c r="BS38" s="95">
        <v>75.044108819073628</v>
      </c>
      <c r="BT38" s="26">
        <v>75.647353505903695</v>
      </c>
      <c r="BU38" s="25">
        <v>-37.15974632312286</v>
      </c>
      <c r="BV38" s="25">
        <v>59.365465387499633</v>
      </c>
      <c r="BW38" s="95">
        <v>84.326633914273671</v>
      </c>
      <c r="BX38" s="95">
        <v>92.744575761560327</v>
      </c>
      <c r="BY38" s="26">
        <v>199.27692874021267</v>
      </c>
      <c r="BZ38" s="25">
        <v>-45.875</v>
      </c>
      <c r="CA38" s="25">
        <v>59.506682117720068</v>
      </c>
      <c r="CB38" s="25">
        <v>72.53951938729216</v>
      </c>
      <c r="CC38" s="25">
        <v>99.278088754398524</v>
      </c>
      <c r="CD38" s="26">
        <v>185.44844499000209</v>
      </c>
      <c r="CE38" s="25">
        <v>-83.504464579997943</v>
      </c>
      <c r="CF38" s="25">
        <v>1.078154759999967</v>
      </c>
      <c r="CG38" s="25">
        <v>21.039505699996894</v>
      </c>
      <c r="CH38" s="25">
        <v>100.16963135006725</v>
      </c>
      <c r="CI38" s="26">
        <v>38.782827230039409</v>
      </c>
      <c r="CJ38"/>
      <c r="CK38"/>
      <c r="CL38"/>
    </row>
    <row r="39" spans="1:90">
      <c r="A39" s="7" t="s">
        <v>114</v>
      </c>
      <c r="B39" s="7" t="s">
        <v>115</v>
      </c>
      <c r="C39" s="20">
        <v>9.08</v>
      </c>
      <c r="D39" s="20">
        <v>23.2</v>
      </c>
      <c r="E39" s="20">
        <v>18.88</v>
      </c>
      <c r="F39" s="20">
        <v>27.21</v>
      </c>
      <c r="G39" s="21">
        <v>78.349999999999994</v>
      </c>
      <c r="H39" s="20">
        <v>10.5</v>
      </c>
      <c r="I39" s="20">
        <v>27.240000000000002</v>
      </c>
      <c r="J39" s="20">
        <v>27.8</v>
      </c>
      <c r="K39" s="20">
        <v>36.979999999999997</v>
      </c>
      <c r="L39" s="21">
        <v>102.52</v>
      </c>
      <c r="M39" s="20">
        <v>13.48</v>
      </c>
      <c r="N39" s="20">
        <v>33.450000000000003</v>
      </c>
      <c r="O39" s="20">
        <v>33.76</v>
      </c>
      <c r="P39" s="20">
        <v>47.75</v>
      </c>
      <c r="Q39" s="21">
        <v>128.44999999999999</v>
      </c>
      <c r="R39" s="20">
        <v>8.77</v>
      </c>
      <c r="S39" s="20">
        <v>35.260000000000005</v>
      </c>
      <c r="T39" s="20">
        <v>36.520000000000003</v>
      </c>
      <c r="U39" s="20">
        <v>53.84</v>
      </c>
      <c r="V39" s="21">
        <v>134.38999999999999</v>
      </c>
      <c r="W39" s="20">
        <v>10.27</v>
      </c>
      <c r="X39" s="20">
        <v>52.46</v>
      </c>
      <c r="Y39" s="20">
        <v>66.72</v>
      </c>
      <c r="Z39" s="20">
        <v>120.93</v>
      </c>
      <c r="AA39" s="21">
        <v>250.38</v>
      </c>
      <c r="AB39" s="20">
        <v>11.27</v>
      </c>
      <c r="AC39" s="20">
        <v>61.05</v>
      </c>
      <c r="AD39" s="20">
        <v>73.87</v>
      </c>
      <c r="AE39" s="20">
        <v>74.819999999999993</v>
      </c>
      <c r="AF39" s="21">
        <v>221.01</v>
      </c>
      <c r="AG39" s="20">
        <v>1.34</v>
      </c>
      <c r="AH39" s="20">
        <v>49.34</v>
      </c>
      <c r="AI39" s="20">
        <v>57.51</v>
      </c>
      <c r="AJ39" s="20">
        <v>74.930000000000007</v>
      </c>
      <c r="AK39" s="21">
        <v>183.12</v>
      </c>
      <c r="AL39" s="20">
        <v>-3.08</v>
      </c>
      <c r="AM39" s="20">
        <v>51.618349742485037</v>
      </c>
      <c r="AN39" s="20">
        <v>72.840837859951677</v>
      </c>
      <c r="AO39" s="20">
        <v>108.83047510681959</v>
      </c>
      <c r="AP39" s="21">
        <v>230.19792826644601</v>
      </c>
      <c r="AQ39" s="81">
        <v>1.9776235432970106</v>
      </c>
      <c r="AR39" s="20">
        <v>53.101730108964134</v>
      </c>
      <c r="AS39" s="20">
        <v>61.702707686331436</v>
      </c>
      <c r="AT39" s="20">
        <v>73.234685157513468</v>
      </c>
      <c r="AU39" s="21">
        <v>190.01674649610666</v>
      </c>
      <c r="AV39" s="20">
        <v>-14.962171260582918</v>
      </c>
      <c r="AW39" s="20">
        <v>-61.810351418082234</v>
      </c>
      <c r="AX39" s="20">
        <v>37.462567476333007</v>
      </c>
      <c r="AY39" s="20">
        <v>9.7502500908708303</v>
      </c>
      <c r="AZ39" s="21">
        <v>-29.559705111461302</v>
      </c>
      <c r="BA39" s="150" t="s">
        <v>279</v>
      </c>
      <c r="BB39" s="150" t="s">
        <v>279</v>
      </c>
      <c r="BC39" s="150" t="s">
        <v>279</v>
      </c>
      <c r="BD39" s="150" t="s">
        <v>279</v>
      </c>
      <c r="BE39" s="151" t="s">
        <v>279</v>
      </c>
      <c r="BF39" s="20">
        <v>-33.843125330293866</v>
      </c>
      <c r="BG39" s="20">
        <v>49.691774054619756</v>
      </c>
      <c r="BH39" s="20">
        <v>41.050092924104959</v>
      </c>
      <c r="BI39" s="20">
        <v>43.75302700274159</v>
      </c>
      <c r="BJ39" s="21">
        <v>100.65176865117566</v>
      </c>
      <c r="BK39" s="20">
        <v>-35.811960047453127</v>
      </c>
      <c r="BL39" s="20">
        <v>42.047544914680543</v>
      </c>
      <c r="BM39" s="20">
        <v>43.682152191333223</v>
      </c>
      <c r="BN39" s="20">
        <v>65.672922365124947</v>
      </c>
      <c r="BO39" s="21">
        <v>115.59065942368656</v>
      </c>
      <c r="BP39" s="20">
        <v>-62.773916137127074</v>
      </c>
      <c r="BQ39" s="20">
        <v>-39.292442475165856</v>
      </c>
      <c r="BR39" s="93">
        <v>40.589270302800564</v>
      </c>
      <c r="BS39" s="93">
        <v>37.227896679348341</v>
      </c>
      <c r="BT39" s="21">
        <v>-24.249191630209296</v>
      </c>
      <c r="BU39" s="20">
        <v>-48.675464104180961</v>
      </c>
      <c r="BV39" s="20">
        <v>25.308803607826427</v>
      </c>
      <c r="BW39" s="93">
        <v>63.119679543260666</v>
      </c>
      <c r="BX39" s="93">
        <v>64.445336160564523</v>
      </c>
      <c r="BY39" s="21">
        <v>104.19835520747257</v>
      </c>
      <c r="BZ39" s="20">
        <v>-48.106999999999999</v>
      </c>
      <c r="CA39" s="20">
        <v>43.135255223027173</v>
      </c>
      <c r="CB39" s="20">
        <v>58.450282499782652</v>
      </c>
      <c r="CC39" s="20">
        <v>84.885883155579734</v>
      </c>
      <c r="CD39" s="21">
        <v>138.36397069000208</v>
      </c>
      <c r="CE39" s="20">
        <v>-86.089392759997949</v>
      </c>
      <c r="CF39" s="20">
        <v>-3.5536991500000328</v>
      </c>
      <c r="CG39" s="20">
        <v>14.615528599996894</v>
      </c>
      <c r="CH39" s="20">
        <v>78.684350120067236</v>
      </c>
      <c r="CI39" s="21">
        <v>3.6567868100394083</v>
      </c>
      <c r="CJ39"/>
      <c r="CK39"/>
      <c r="CL39"/>
    </row>
    <row r="40" spans="1:90">
      <c r="A40" s="8" t="s">
        <v>116</v>
      </c>
      <c r="B40" s="8" t="s">
        <v>117</v>
      </c>
      <c r="C40" s="22">
        <v>7.4000000000000003E-3</v>
      </c>
      <c r="D40" s="22">
        <v>1.4800000000000001E-2</v>
      </c>
      <c r="E40" s="22">
        <v>1.09E-2</v>
      </c>
      <c r="F40" s="22">
        <v>1.7100000000000001E-2</v>
      </c>
      <c r="G40" s="23">
        <v>1.2800000000000001E-2</v>
      </c>
      <c r="H40" s="22">
        <v>7.1000000000000004E-3</v>
      </c>
      <c r="I40" s="22">
        <v>4.6999999999999993E-3</v>
      </c>
      <c r="J40" s="22">
        <v>1.4999999999999999E-2</v>
      </c>
      <c r="K40" s="22">
        <v>2.24E-2</v>
      </c>
      <c r="L40" s="23">
        <v>1.5299999999999999E-2</v>
      </c>
      <c r="M40" s="22">
        <v>8.6999999999999994E-3</v>
      </c>
      <c r="N40" s="22">
        <v>5.5000000000000014E-3</v>
      </c>
      <c r="O40" s="22">
        <v>1.54E-2</v>
      </c>
      <c r="P40" s="22">
        <v>2.0799999999999999E-2</v>
      </c>
      <c r="Q40" s="23">
        <v>1.6500000000000001E-2</v>
      </c>
      <c r="R40" s="22">
        <v>4.1999999999999997E-3</v>
      </c>
      <c r="S40" s="22">
        <v>5.3E-3</v>
      </c>
      <c r="T40" s="22">
        <v>1.34E-2</v>
      </c>
      <c r="U40" s="22">
        <v>2.0500000000000001E-2</v>
      </c>
      <c r="V40" s="23">
        <v>1.35E-2</v>
      </c>
      <c r="W40" s="22">
        <v>2.7000000000000001E-3</v>
      </c>
      <c r="X40" s="22">
        <v>1.2500000000000001E-2</v>
      </c>
      <c r="Y40" s="22">
        <v>1.52E-2</v>
      </c>
      <c r="Z40" s="22">
        <f t="shared" ref="Z40:AI40" si="15">Z39/Z31</f>
        <v>2.8717303285403877E-2</v>
      </c>
      <c r="AA40" s="23">
        <f t="shared" si="15"/>
        <v>1.5074696148962417E-2</v>
      </c>
      <c r="AB40" s="22">
        <f t="shared" si="15"/>
        <v>2.9167798956998849E-3</v>
      </c>
      <c r="AC40" s="22">
        <f t="shared" si="15"/>
        <v>1.4539279871015985E-2</v>
      </c>
      <c r="AD40" s="22">
        <f t="shared" si="15"/>
        <v>1.7403452890287802E-2</v>
      </c>
      <c r="AE40" s="22">
        <f t="shared" si="15"/>
        <v>1.7687316052622248E-2</v>
      </c>
      <c r="AF40" s="23">
        <f t="shared" si="15"/>
        <v>1.3364148092248359E-2</v>
      </c>
      <c r="AG40" s="22">
        <f t="shared" si="15"/>
        <v>3.6008341036610273E-4</v>
      </c>
      <c r="AH40" s="22">
        <f t="shared" si="15"/>
        <v>1.1504544458279123E-2</v>
      </c>
      <c r="AI40" s="22">
        <f t="shared" si="15"/>
        <v>1.2757575018134789E-2</v>
      </c>
      <c r="AJ40" s="22">
        <v>1.6899999999999998E-2</v>
      </c>
      <c r="AK40" s="23">
        <v>1.0800000000000001E-2</v>
      </c>
      <c r="AL40" s="22">
        <v>-6.9999999999999999E-4</v>
      </c>
      <c r="AM40" s="22">
        <v>9.9616704264455774E-3</v>
      </c>
      <c r="AN40" s="22">
        <v>1.327619491483196E-2</v>
      </c>
      <c r="AO40" s="22">
        <v>2.1575479048387369E-2</v>
      </c>
      <c r="AP40" s="23">
        <v>1.1329634766553713E-2</v>
      </c>
      <c r="AQ40" s="22">
        <v>4.1511419833647654E-4</v>
      </c>
      <c r="AR40" s="22">
        <v>9.9427179435561293E-3</v>
      </c>
      <c r="AS40" s="22">
        <v>1.0710083705963958E-2</v>
      </c>
      <c r="AT40" s="22">
        <v>1.3678734520065116E-2</v>
      </c>
      <c r="AU40" s="23">
        <v>8.9546486346111856E-3</v>
      </c>
      <c r="AV40" s="22">
        <v>-2.8811295855712873E-3</v>
      </c>
      <c r="AW40" s="22">
        <v>-1.0158821021477416E-2</v>
      </c>
      <c r="AX40" s="22">
        <v>6.0544823406115588E-3</v>
      </c>
      <c r="AY40" s="22">
        <v>1.679357917106985E-3</v>
      </c>
      <c r="AZ40" s="23">
        <f>AZ39/AZ31</f>
        <v>-1.2702335708910282E-3</v>
      </c>
      <c r="BA40" s="152" t="s">
        <v>279</v>
      </c>
      <c r="BB40" s="152" t="s">
        <v>279</v>
      </c>
      <c r="BC40" s="152" t="s">
        <v>279</v>
      </c>
      <c r="BD40" s="152" t="s">
        <v>279</v>
      </c>
      <c r="BE40" s="153" t="s">
        <v>279</v>
      </c>
      <c r="BF40" s="22">
        <f t="shared" ref="BF40:BM40" si="16">BF39/BF31</f>
        <v>-6.1724450908229355E-3</v>
      </c>
      <c r="BG40" s="22">
        <f t="shared" si="16"/>
        <v>7.7182330383194983E-3</v>
      </c>
      <c r="BH40" s="22">
        <f t="shared" si="16"/>
        <v>6.1517892700516654E-3</v>
      </c>
      <c r="BI40" s="22">
        <f t="shared" si="16"/>
        <v>6.9913098118748376E-3</v>
      </c>
      <c r="BJ40" s="23">
        <f t="shared" si="16"/>
        <v>4.0500077994116172E-3</v>
      </c>
      <c r="BK40" s="22">
        <f t="shared" si="16"/>
        <v>-6.0502366883644658E-3</v>
      </c>
      <c r="BL40" s="22">
        <f t="shared" si="16"/>
        <v>6.7859441019098698E-3</v>
      </c>
      <c r="BM40" s="22">
        <f t="shared" si="16"/>
        <v>6.23504159087113E-3</v>
      </c>
      <c r="BN40" s="22">
        <v>1.0441246779862081E-2</v>
      </c>
      <c r="BO40" s="23">
        <v>4.5488359266517928E-3</v>
      </c>
      <c r="BP40" s="22">
        <v>-1.0800565211055525E-2</v>
      </c>
      <c r="BQ40" s="22">
        <v>-5.9983761421926202E-3</v>
      </c>
      <c r="BR40" s="94">
        <v>5.7740933355076053E-3</v>
      </c>
      <c r="BS40" s="94">
        <v>5.3928232061758556E-3</v>
      </c>
      <c r="BT40" s="23">
        <v>-9.2267395191372086E-4</v>
      </c>
      <c r="BU40" s="22">
        <v>-7.4565372549193019E-3</v>
      </c>
      <c r="BV40" s="22">
        <v>3.2286726817999799E-3</v>
      </c>
      <c r="BW40" s="94">
        <v>7.63388987536233E-3</v>
      </c>
      <c r="BX40" s="94">
        <v>7.8375301294769176E-3</v>
      </c>
      <c r="BY40" s="23">
        <v>3.3767414123454542E-3</v>
      </c>
      <c r="BZ40" s="22">
        <v>-6.339E-3</v>
      </c>
      <c r="CA40" s="22">
        <v>5.1481167885761066E-3</v>
      </c>
      <c r="CB40" s="22">
        <v>6.8202048023051146E-3</v>
      </c>
      <c r="CC40" s="22">
        <v>1.071738108013226E-2</v>
      </c>
      <c r="CD40" s="23">
        <v>4.2636549483567026E-3</v>
      </c>
      <c r="CE40" s="22">
        <v>-1.1290702796212986E-2</v>
      </c>
      <c r="CF40" s="22">
        <v>-4.3491545578982523E-4</v>
      </c>
      <c r="CG40" s="22">
        <v>1.721281152836893E-3</v>
      </c>
      <c r="CH40" s="145">
        <v>9.8926256619937449E-3</v>
      </c>
      <c r="CI40" s="23">
        <v>1.1341989668396297E-4</v>
      </c>
      <c r="CJ40"/>
      <c r="CK40"/>
      <c r="CL40"/>
    </row>
    <row r="41" spans="1:90">
      <c r="CI41"/>
      <c r="CJ41"/>
      <c r="CK41"/>
      <c r="CL41"/>
    </row>
    <row r="42" spans="1:90">
      <c r="CI42"/>
      <c r="CJ42"/>
      <c r="CK42"/>
      <c r="CL42"/>
    </row>
  </sheetData>
  <mergeCells count="1">
    <mergeCell ref="A2:B2"/>
  </mergeCells>
  <phoneticPr fontId="22" type="noConversion"/>
  <hyperlinks>
    <hyperlink ref="A2" location="'Spis treści - Table of contents'!A1" display="Spis treści / Table of contents" xr:uid="{E84A6E42-9AAD-4CED-877E-2BFB5A21676C}"/>
  </hyperlinks>
  <pageMargins left="0.70866141732283472" right="0.70866141732283472" top="0.74803149606299213" bottom="0.74803149606299213" header="0.31496062992125984" footer="0.31496062992125984"/>
  <pageSetup paperSize="9" scale="3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1BD81-D42C-4942-B6A3-69B4F9B7B720}">
  <sheetPr codeName="Arkusz3">
    <pageSetUpPr fitToPage="1"/>
  </sheetPr>
  <dimension ref="A2:CW42"/>
  <sheetViews>
    <sheetView showGridLines="0" topLeftCell="A11" zoomScaleNormal="100" zoomScaleSheetLayoutView="100" workbookViewId="0">
      <pane xSplit="2" topLeftCell="BR1" activePane="topRight" state="frozen"/>
      <selection activeCell="CJ11" sqref="CJ11"/>
      <selection pane="topRight" activeCell="BV28" sqref="BV28:BX33"/>
    </sheetView>
  </sheetViews>
  <sheetFormatPr defaultColWidth="9" defaultRowHeight="14" outlineLevelCol="1"/>
  <cols>
    <col min="1" max="2" width="27.5" style="1" customWidth="1"/>
    <col min="3" max="3" width="9.5" style="1" hidden="1" customWidth="1"/>
    <col min="4" max="5" width="0" style="1" hidden="1" customWidth="1"/>
    <col min="6" max="8" width="9" style="1" hidden="1" customWidth="1" outlineLevel="1"/>
    <col min="9" max="9" width="9" style="1" collapsed="1"/>
    <col min="10" max="12" width="9" style="1" customWidth="1" outlineLevel="1"/>
    <col min="13" max="13" width="9" style="1"/>
    <col min="14" max="16" width="9" style="1" customWidth="1" outlineLevel="1"/>
    <col min="17" max="17" width="9" style="1"/>
    <col min="18" max="20" width="9" style="1" customWidth="1" outlineLevel="1"/>
    <col min="21" max="21" width="9" style="1"/>
    <col min="22" max="24" width="9" style="1" customWidth="1" outlineLevel="1"/>
    <col min="25" max="25" width="9" style="1"/>
    <col min="26" max="28" width="9" style="1" customWidth="1" outlineLevel="1"/>
    <col min="29" max="29" width="9" style="1"/>
    <col min="30" max="32" width="9" style="1" customWidth="1" outlineLevel="1"/>
    <col min="33" max="33" width="9" style="1"/>
    <col min="34" max="36" width="9" style="1" customWidth="1" outlineLevel="1"/>
    <col min="37" max="37" width="9" style="1"/>
    <col min="38" max="40" width="9" style="1" customWidth="1" outlineLevel="1"/>
    <col min="41" max="41" width="9" style="1"/>
    <col min="42" max="44" width="9" style="1" customWidth="1" outlineLevel="1"/>
    <col min="45" max="45" width="9" style="1"/>
    <col min="46" max="48" width="9" style="1" customWidth="1" outlineLevel="1"/>
    <col min="49" max="49" width="9" style="1"/>
    <col min="50" max="52" width="9" style="1" customWidth="1" outlineLevel="1"/>
    <col min="53" max="53" width="9" style="1"/>
    <col min="54" max="56" width="11.4140625" style="1" customWidth="1" outlineLevel="1"/>
    <col min="57" max="57" width="9" style="1"/>
    <col min="58" max="59" width="10.08203125" style="1" customWidth="1" outlineLevel="1"/>
    <col min="60" max="60" width="11.4140625" style="1" customWidth="1" outlineLevel="1"/>
    <col min="61" max="61" width="9" style="1"/>
    <col min="62" max="64" width="11.4140625" style="1" customWidth="1" outlineLevel="1"/>
    <col min="65" max="65" width="11.4140625" style="1" customWidth="1"/>
    <col min="66" max="67" width="10.08203125" style="1" customWidth="1" outlineLevel="1"/>
    <col min="68" max="68" width="9" style="1" customWidth="1" outlineLevel="1"/>
    <col min="69" max="69" width="9" style="1"/>
    <col min="70" max="70" width="11.6640625" style="1" customWidth="1" outlineLevel="1"/>
    <col min="71" max="72" width="9" style="1" customWidth="1" outlineLevel="1"/>
    <col min="73" max="73" width="9" style="1"/>
    <col min="74" max="74" width="11" style="1" customWidth="1"/>
    <col min="76" max="78" width="9" customWidth="1"/>
    <col min="80" max="80" width="9" customWidth="1"/>
    <col min="81" max="82" width="9" style="1" customWidth="1"/>
    <col min="83" max="83" width="9" style="1"/>
    <col min="84" max="84" width="9" style="1" customWidth="1"/>
    <col min="85" max="87" width="10.08203125" style="1" customWidth="1"/>
    <col min="88" max="88" width="11.4140625" style="1" customWidth="1"/>
    <col min="89" max="90" width="9" style="1" customWidth="1"/>
    <col min="91" max="91" width="9" style="1"/>
    <col min="92" max="98" width="9.08203125" style="1" customWidth="1"/>
    <col min="99" max="99" width="9.1640625" style="1" customWidth="1"/>
    <col min="100" max="16384" width="9" style="1"/>
  </cols>
  <sheetData>
    <row r="2" spans="1:101" ht="12.75" customHeight="1">
      <c r="A2" s="167" t="s">
        <v>1</v>
      </c>
      <c r="B2" s="167"/>
      <c r="C2" s="128"/>
    </row>
    <row r="4" spans="1:101" ht="14.5">
      <c r="A4" s="16" t="s">
        <v>28</v>
      </c>
      <c r="B4" s="16" t="s">
        <v>29</v>
      </c>
      <c r="BV4" s="172" t="s">
        <v>290</v>
      </c>
      <c r="BW4" s="173"/>
      <c r="BX4" s="173"/>
      <c r="BY4" s="173"/>
    </row>
    <row r="5" spans="1:101">
      <c r="A5" s="1" t="s">
        <v>30</v>
      </c>
      <c r="B5" s="1" t="s">
        <v>31</v>
      </c>
    </row>
    <row r="6" spans="1:101">
      <c r="AT6" s="147"/>
      <c r="AU6" s="147"/>
      <c r="AV6" s="147"/>
      <c r="AW6" s="147"/>
    </row>
    <row r="7" spans="1:101">
      <c r="A7" s="1" t="s">
        <v>118</v>
      </c>
      <c r="B7" s="1" t="s">
        <v>119</v>
      </c>
      <c r="AP7" s="1" t="s">
        <v>35</v>
      </c>
      <c r="AS7" s="5" t="s">
        <v>36</v>
      </c>
      <c r="AX7" s="1" t="s">
        <v>38</v>
      </c>
      <c r="BA7" s="5" t="s">
        <v>39</v>
      </c>
      <c r="BB7" s="1" t="s">
        <v>38</v>
      </c>
      <c r="BE7" s="5" t="s">
        <v>39</v>
      </c>
      <c r="BF7" s="1" t="s">
        <v>38</v>
      </c>
      <c r="BG7" s="1" t="s">
        <v>38</v>
      </c>
      <c r="BH7" s="1" t="s">
        <v>38</v>
      </c>
      <c r="BI7" s="1" t="s">
        <v>38</v>
      </c>
      <c r="BJ7" s="1" t="s">
        <v>38</v>
      </c>
      <c r="BK7" s="1" t="s">
        <v>38</v>
      </c>
      <c r="BL7" s="1" t="s">
        <v>38</v>
      </c>
      <c r="BM7" s="1" t="s">
        <v>38</v>
      </c>
      <c r="BN7" s="1" t="s">
        <v>38</v>
      </c>
      <c r="BO7" s="1" t="s">
        <v>38</v>
      </c>
      <c r="BP7" s="1" t="s">
        <v>38</v>
      </c>
      <c r="BQ7" s="1" t="s">
        <v>38</v>
      </c>
      <c r="BR7" s="1" t="s">
        <v>38</v>
      </c>
      <c r="BS7" s="1" t="s">
        <v>38</v>
      </c>
      <c r="BT7" s="1" t="s">
        <v>38</v>
      </c>
      <c r="BU7" s="1" t="s">
        <v>38</v>
      </c>
      <c r="BV7" s="1" t="s">
        <v>38</v>
      </c>
      <c r="BW7" s="1" t="s">
        <v>38</v>
      </c>
    </row>
    <row r="8" spans="1:101">
      <c r="C8" s="1">
        <v>24287.301542000001</v>
      </c>
      <c r="BI8"/>
      <c r="BJ8"/>
      <c r="BM8"/>
      <c r="BW8" s="24"/>
      <c r="BX8" s="24"/>
    </row>
    <row r="9" spans="1:101" s="5" customFormat="1" ht="12.5">
      <c r="A9" s="2" t="s">
        <v>40</v>
      </c>
      <c r="B9" s="2" t="s">
        <v>41</v>
      </c>
      <c r="C9" s="3" t="s">
        <v>273</v>
      </c>
      <c r="D9" s="3">
        <v>2006</v>
      </c>
      <c r="E9" s="3">
        <v>2007</v>
      </c>
      <c r="F9" s="4" t="s">
        <v>42</v>
      </c>
      <c r="G9" s="4" t="s">
        <v>120</v>
      </c>
      <c r="H9" s="4" t="s">
        <v>121</v>
      </c>
      <c r="I9" s="3">
        <v>2008</v>
      </c>
      <c r="J9" s="4" t="s">
        <v>46</v>
      </c>
      <c r="K9" s="4" t="s">
        <v>122</v>
      </c>
      <c r="L9" s="4" t="s">
        <v>123</v>
      </c>
      <c r="M9" s="3">
        <v>2009</v>
      </c>
      <c r="N9" s="4" t="s">
        <v>50</v>
      </c>
      <c r="O9" s="4" t="s">
        <v>124</v>
      </c>
      <c r="P9" s="4" t="s">
        <v>125</v>
      </c>
      <c r="Q9" s="3">
        <v>2010</v>
      </c>
      <c r="R9" s="4" t="s">
        <v>54</v>
      </c>
      <c r="S9" s="4" t="s">
        <v>126</v>
      </c>
      <c r="T9" s="4" t="s">
        <v>127</v>
      </c>
      <c r="U9" s="3">
        <v>2011</v>
      </c>
      <c r="V9" s="4" t="s">
        <v>58</v>
      </c>
      <c r="W9" s="4" t="s">
        <v>128</v>
      </c>
      <c r="X9" s="4" t="s">
        <v>129</v>
      </c>
      <c r="Y9" s="3">
        <v>2012</v>
      </c>
      <c r="Z9" s="4" t="s">
        <v>62</v>
      </c>
      <c r="AA9" s="4" t="s">
        <v>130</v>
      </c>
      <c r="AB9" s="4" t="s">
        <v>131</v>
      </c>
      <c r="AC9" s="3">
        <v>2013</v>
      </c>
      <c r="AD9" s="4" t="s">
        <v>66</v>
      </c>
      <c r="AE9" s="4" t="s">
        <v>132</v>
      </c>
      <c r="AF9" s="4" t="s">
        <v>133</v>
      </c>
      <c r="AG9" s="3">
        <v>2014</v>
      </c>
      <c r="AH9" s="4" t="s">
        <v>70</v>
      </c>
      <c r="AI9" s="4" t="s">
        <v>134</v>
      </c>
      <c r="AJ9" s="4" t="s">
        <v>135</v>
      </c>
      <c r="AK9" s="3">
        <v>2015</v>
      </c>
      <c r="AL9" s="4" t="s">
        <v>74</v>
      </c>
      <c r="AM9" s="4" t="s">
        <v>136</v>
      </c>
      <c r="AN9" s="4" t="s">
        <v>137</v>
      </c>
      <c r="AO9" s="3">
        <v>2016</v>
      </c>
      <c r="AP9" s="4" t="s">
        <v>78</v>
      </c>
      <c r="AQ9" s="4" t="s">
        <v>138</v>
      </c>
      <c r="AR9" s="4" t="s">
        <v>139</v>
      </c>
      <c r="AS9" s="3">
        <v>2017</v>
      </c>
      <c r="AT9" s="4" t="s">
        <v>82</v>
      </c>
      <c r="AU9" s="4" t="s">
        <v>140</v>
      </c>
      <c r="AV9" s="4" t="s">
        <v>141</v>
      </c>
      <c r="AW9" s="3">
        <v>2018</v>
      </c>
      <c r="AX9" s="4" t="s">
        <v>86</v>
      </c>
      <c r="AY9" s="4" t="s">
        <v>142</v>
      </c>
      <c r="AZ9" s="4" t="s">
        <v>143</v>
      </c>
      <c r="BA9" s="3">
        <v>2019</v>
      </c>
      <c r="BB9" s="4" t="s">
        <v>90</v>
      </c>
      <c r="BC9" s="4" t="s">
        <v>144</v>
      </c>
      <c r="BD9" s="4" t="s">
        <v>145</v>
      </c>
      <c r="BE9" s="3">
        <v>2020</v>
      </c>
      <c r="BF9" s="4" t="s">
        <v>94</v>
      </c>
      <c r="BG9" s="4" t="s">
        <v>251</v>
      </c>
      <c r="BH9" s="4" t="s">
        <v>252</v>
      </c>
      <c r="BI9" s="3">
        <v>2021</v>
      </c>
      <c r="BJ9" s="4" t="s">
        <v>98</v>
      </c>
      <c r="BK9" s="4" t="s">
        <v>253</v>
      </c>
      <c r="BL9" s="4" t="s">
        <v>254</v>
      </c>
      <c r="BM9" s="3">
        <v>2022</v>
      </c>
      <c r="BN9" s="4" t="s">
        <v>258</v>
      </c>
      <c r="BO9" s="4" t="s">
        <v>260</v>
      </c>
      <c r="BP9" s="4" t="s">
        <v>262</v>
      </c>
      <c r="BQ9" s="3">
        <v>2023</v>
      </c>
      <c r="BR9" s="4" t="s">
        <v>264</v>
      </c>
      <c r="BS9" s="4" t="s">
        <v>268</v>
      </c>
      <c r="BT9" s="4" t="s">
        <v>270</v>
      </c>
      <c r="BU9" s="3">
        <v>2024</v>
      </c>
      <c r="BV9" s="4" t="s">
        <v>277</v>
      </c>
      <c r="BW9" s="4" t="s">
        <v>280</v>
      </c>
      <c r="BX9" s="4" t="s">
        <v>292</v>
      </c>
      <c r="BY9" s="24"/>
      <c r="CV9" s="1"/>
      <c r="CW9" s="1"/>
    </row>
    <row r="10" spans="1:101" s="5" customFormat="1">
      <c r="BO10" s="1"/>
      <c r="BP10" s="1"/>
      <c r="BQ10" s="1"/>
      <c r="BV10"/>
      <c r="BW10"/>
      <c r="BX10" s="24"/>
      <c r="BY10" s="24"/>
      <c r="CV10" s="1"/>
      <c r="CW10" s="1"/>
    </row>
    <row r="11" spans="1:101" s="19" customFormat="1" ht="13">
      <c r="A11" s="6" t="s">
        <v>99</v>
      </c>
      <c r="B11" s="6" t="s">
        <v>100</v>
      </c>
      <c r="C11" s="18">
        <v>24287.301542000001</v>
      </c>
      <c r="D11" s="18">
        <v>3236.98</v>
      </c>
      <c r="E11" s="18">
        <v>4729.87</v>
      </c>
      <c r="F11" s="17">
        <v>1226.51</v>
      </c>
      <c r="G11" s="17">
        <v>2795.83</v>
      </c>
      <c r="H11" s="17">
        <v>4529.12</v>
      </c>
      <c r="I11" s="18">
        <v>6121.75</v>
      </c>
      <c r="J11" s="17">
        <v>1486.61</v>
      </c>
      <c r="K11" s="17">
        <v>3199.62</v>
      </c>
      <c r="L11" s="17">
        <v>5050</v>
      </c>
      <c r="M11" s="18">
        <v>6698.34</v>
      </c>
      <c r="N11" s="17">
        <v>1540.63</v>
      </c>
      <c r="O11" s="17">
        <v>3304.99</v>
      </c>
      <c r="P11" s="17">
        <v>5494.21</v>
      </c>
      <c r="Q11" s="18">
        <v>7791.76</v>
      </c>
      <c r="R11" s="17">
        <v>2079.37</v>
      </c>
      <c r="S11" s="17">
        <v>4644</v>
      </c>
      <c r="T11" s="17">
        <v>7360.61</v>
      </c>
      <c r="U11" s="18">
        <v>9980.6</v>
      </c>
      <c r="V11" s="17">
        <v>3734.76</v>
      </c>
      <c r="W11" s="17">
        <v>7947.81</v>
      </c>
      <c r="X11" s="17">
        <v>12367.3</v>
      </c>
      <c r="Y11" s="18">
        <v>16609.29</v>
      </c>
      <c r="Z11" s="17">
        <v>3863.85</v>
      </c>
      <c r="AA11" s="17">
        <v>8062.82</v>
      </c>
      <c r="AB11" s="17">
        <v>12307.38</v>
      </c>
      <c r="AC11" s="18">
        <v>16537.53</v>
      </c>
      <c r="AD11" s="17">
        <v>3721.36</v>
      </c>
      <c r="AE11" s="17">
        <v>8010.1</v>
      </c>
      <c r="AF11" s="17">
        <v>12518.01</v>
      </c>
      <c r="AG11" s="18">
        <v>16963.849999999999</v>
      </c>
      <c r="AH11" s="17">
        <v>4605.7700000000004</v>
      </c>
      <c r="AI11" s="17">
        <v>9787.4635140819992</v>
      </c>
      <c r="AJ11" s="17">
        <v>15274.038419560002</v>
      </c>
      <c r="AK11" s="18">
        <v>20318.212635239997</v>
      </c>
      <c r="AL11" s="17">
        <v>4764.046980860001</v>
      </c>
      <c r="AM11" s="17">
        <v>10104.8129978</v>
      </c>
      <c r="AN11" s="17">
        <v>15865.99184386</v>
      </c>
      <c r="AO11" s="18">
        <v>21219.899769340002</v>
      </c>
      <c r="AP11" s="17">
        <v>4651.0763933799999</v>
      </c>
      <c r="AQ11" s="17">
        <v>10117.81715670584</v>
      </c>
      <c r="AR11" s="17">
        <v>15658.522619990759</v>
      </c>
      <c r="AS11" s="18">
        <v>20849.4649622</v>
      </c>
      <c r="AT11" s="17">
        <v>4987.1104977163677</v>
      </c>
      <c r="AU11" s="17">
        <v>10746.546279794482</v>
      </c>
      <c r="AV11" s="17">
        <v>17031.883584479598</v>
      </c>
      <c r="AW11" s="18">
        <v>22832.888398453837</v>
      </c>
      <c r="AX11" s="17">
        <v>5482.9366373159219</v>
      </c>
      <c r="AY11" s="17">
        <v>11921.168523799517</v>
      </c>
      <c r="AZ11" s="17">
        <v>18594.038988323766</v>
      </c>
      <c r="BA11" s="18">
        <v>24852.240695881694</v>
      </c>
      <c r="BB11" s="17">
        <v>5919.1006719332199</v>
      </c>
      <c r="BC11" s="17">
        <v>12115.37112203116</v>
      </c>
      <c r="BD11" s="17">
        <v>19121.283040131158</v>
      </c>
      <c r="BE11" s="18">
        <v>25411.041701116708</v>
      </c>
      <c r="BF11" s="17">
        <v>5812.0954700473731</v>
      </c>
      <c r="BG11" s="17">
        <v>12362.608732925726</v>
      </c>
      <c r="BH11" s="17">
        <v>19392.157433359462</v>
      </c>
      <c r="BI11" s="18">
        <v>26281.4308130342</v>
      </c>
      <c r="BJ11" s="17">
        <v>6527.8912235124017</v>
      </c>
      <c r="BK11" s="17">
        <v>14366.655354200562</v>
      </c>
      <c r="BL11" s="17">
        <v>22635.006165360879</v>
      </c>
      <c r="BM11" s="18">
        <v>30857.664974439762</v>
      </c>
      <c r="BN11" s="17">
        <v>7588.3959999999997</v>
      </c>
      <c r="BO11" s="17">
        <v>15967.237651577167</v>
      </c>
      <c r="BP11" s="17">
        <v>24531.568325734246</v>
      </c>
      <c r="BQ11" s="18">
        <v>32451.962544999998</v>
      </c>
      <c r="BR11" s="17">
        <v>7624.8037260000001</v>
      </c>
      <c r="BS11" s="17">
        <v>15792.065006000001</v>
      </c>
      <c r="BT11" s="17">
        <v>24287.301542000001</v>
      </c>
      <c r="BU11" s="18">
        <v>32241.140372000002</v>
      </c>
      <c r="BV11" s="17">
        <v>6873.7822492700006</v>
      </c>
      <c r="BW11" s="17">
        <v>14760.262375079999</v>
      </c>
      <c r="BX11" s="174">
        <v>22697.69903591675</v>
      </c>
      <c r="BY11" s="24"/>
      <c r="CV11" s="1"/>
      <c r="CW11" s="1"/>
    </row>
    <row r="12" spans="1:101" s="19" customFormat="1" ht="13">
      <c r="A12" s="7" t="s">
        <v>101</v>
      </c>
      <c r="B12" s="7" t="s">
        <v>102</v>
      </c>
      <c r="C12" s="21">
        <v>3171.6227140000001</v>
      </c>
      <c r="D12" s="21">
        <v>306.19</v>
      </c>
      <c r="E12" s="21">
        <v>423.7</v>
      </c>
      <c r="F12" s="20">
        <v>102.88</v>
      </c>
      <c r="G12" s="20">
        <v>247.86</v>
      </c>
      <c r="H12" s="20">
        <v>400.55</v>
      </c>
      <c r="I12" s="21">
        <v>534.98</v>
      </c>
      <c r="J12" s="20">
        <v>126.97</v>
      </c>
      <c r="K12" s="20">
        <v>280.7</v>
      </c>
      <c r="L12" s="20">
        <v>439.4</v>
      </c>
      <c r="M12" s="21">
        <v>624.03</v>
      </c>
      <c r="N12" s="20">
        <v>139.47</v>
      </c>
      <c r="O12" s="20">
        <v>320.24</v>
      </c>
      <c r="P12" s="20">
        <v>530.88</v>
      </c>
      <c r="Q12" s="21">
        <v>801.27</v>
      </c>
      <c r="R12" s="20">
        <v>200.92</v>
      </c>
      <c r="S12" s="20">
        <v>448.93</v>
      </c>
      <c r="T12" s="20">
        <v>693.73</v>
      </c>
      <c r="U12" s="21">
        <v>988.36</v>
      </c>
      <c r="V12" s="20">
        <v>375.59</v>
      </c>
      <c r="W12" s="20">
        <v>843.15</v>
      </c>
      <c r="X12" s="20">
        <v>1283.58</v>
      </c>
      <c r="Y12" s="21">
        <v>1790.75</v>
      </c>
      <c r="Z12" s="20">
        <v>354.67</v>
      </c>
      <c r="AA12" s="20">
        <v>781.18</v>
      </c>
      <c r="AB12" s="20">
        <v>1211.95</v>
      </c>
      <c r="AC12" s="21">
        <v>1673.73</v>
      </c>
      <c r="AD12" s="20">
        <v>379.58</v>
      </c>
      <c r="AE12" s="20">
        <v>837.74</v>
      </c>
      <c r="AF12" s="20">
        <v>1306.73</v>
      </c>
      <c r="AG12" s="21">
        <v>1812.28</v>
      </c>
      <c r="AH12" s="20">
        <v>419.26</v>
      </c>
      <c r="AI12" s="20">
        <v>932.91716682250785</v>
      </c>
      <c r="AJ12" s="20">
        <v>1463.7617714248925</v>
      </c>
      <c r="AK12" s="21">
        <v>2016.8311602628594</v>
      </c>
      <c r="AL12" s="20">
        <v>462.38918953073693</v>
      </c>
      <c r="AM12" s="20">
        <v>1020.7391766622962</v>
      </c>
      <c r="AN12" s="20">
        <v>1582.2497339013005</v>
      </c>
      <c r="AO12" s="21">
        <v>2183.790834188896</v>
      </c>
      <c r="AP12" s="20">
        <v>531.24717887850284</v>
      </c>
      <c r="AQ12" s="20">
        <v>1186.2368521940518</v>
      </c>
      <c r="AR12" s="20">
        <v>1814.489023415802</v>
      </c>
      <c r="AS12" s="21">
        <v>2465.3172613161582</v>
      </c>
      <c r="AT12" s="20">
        <v>581.56813975370221</v>
      </c>
      <c r="AU12" s="20">
        <v>1287.5849969548169</v>
      </c>
      <c r="AV12" s="20">
        <v>2072.6351169022332</v>
      </c>
      <c r="AW12" s="21">
        <v>2881.8792716526259</v>
      </c>
      <c r="AX12" s="20">
        <v>706.03903502729315</v>
      </c>
      <c r="AY12" s="20">
        <v>1550.1357719703999</v>
      </c>
      <c r="AZ12" s="20">
        <v>2385.4905667902794</v>
      </c>
      <c r="BA12" s="21">
        <v>3242.9750066905785</v>
      </c>
      <c r="BB12" s="20">
        <v>787.62028213627627</v>
      </c>
      <c r="BC12" s="20">
        <v>1630.1291633816395</v>
      </c>
      <c r="BD12" s="20">
        <v>2516.2278744221708</v>
      </c>
      <c r="BE12" s="21">
        <v>3366.5508361079178</v>
      </c>
      <c r="BF12" s="20">
        <v>743.12119369342327</v>
      </c>
      <c r="BG12" s="93">
        <v>1566.7147554411201</v>
      </c>
      <c r="BH12" s="93">
        <v>2471.5874553768977</v>
      </c>
      <c r="BI12" s="96">
        <v>3409.3491658559037</v>
      </c>
      <c r="BJ12" s="93">
        <v>908.79639106187722</v>
      </c>
      <c r="BK12" s="20">
        <v>1966.9119277243785</v>
      </c>
      <c r="BL12" s="20">
        <v>3081.4923136086504</v>
      </c>
      <c r="BM12" s="21">
        <v>4232.7763831402126</v>
      </c>
      <c r="BN12" s="20">
        <v>1019.56</v>
      </c>
      <c r="BO12" s="20">
        <v>2113.4145134184</v>
      </c>
      <c r="BP12" s="20">
        <v>3261.8707289656904</v>
      </c>
      <c r="BQ12" s="21">
        <v>4409.2366249999995</v>
      </c>
      <c r="BR12" s="20">
        <v>1008.0464449999999</v>
      </c>
      <c r="BS12" s="20">
        <v>2074.938881</v>
      </c>
      <c r="BT12" s="20">
        <v>3171.6227140000001</v>
      </c>
      <c r="BU12" s="21">
        <v>4309.8614340000004</v>
      </c>
      <c r="BV12" s="20">
        <v>939.77011651000021</v>
      </c>
      <c r="BW12" s="20">
        <v>1952.4352851399995</v>
      </c>
      <c r="BX12" s="175">
        <v>2983.1940406899985</v>
      </c>
      <c r="BY12" s="24"/>
      <c r="CV12" s="1"/>
      <c r="CW12" s="1"/>
    </row>
    <row r="13" spans="1:101" s="24" customFormat="1" ht="12.5">
      <c r="A13" s="8" t="s">
        <v>103</v>
      </c>
      <c r="B13" s="8" t="s">
        <v>104</v>
      </c>
      <c r="C13" s="23">
        <v>0.13058769450016161</v>
      </c>
      <c r="D13" s="23">
        <v>9.4600000000000004E-2</v>
      </c>
      <c r="E13" s="23">
        <v>8.9599999999999999E-2</v>
      </c>
      <c r="F13" s="22">
        <v>8.3900000000000002E-2</v>
      </c>
      <c r="G13" s="22">
        <v>8.8700000000000001E-2</v>
      </c>
      <c r="H13" s="22">
        <v>8.8400000000000006E-2</v>
      </c>
      <c r="I13" s="23">
        <v>8.7400000000000005E-2</v>
      </c>
      <c r="J13" s="22">
        <v>8.5400000000000004E-2</v>
      </c>
      <c r="K13" s="22">
        <v>8.77E-2</v>
      </c>
      <c r="L13" s="22">
        <v>8.6999999999999994E-2</v>
      </c>
      <c r="M13" s="23">
        <v>9.3200000000000005E-2</v>
      </c>
      <c r="N13" s="22">
        <v>9.0499999999999997E-2</v>
      </c>
      <c r="O13" s="22">
        <v>9.69E-2</v>
      </c>
      <c r="P13" s="22">
        <v>9.6600000000000005E-2</v>
      </c>
      <c r="Q13" s="23">
        <v>0.1028</v>
      </c>
      <c r="R13" s="22">
        <v>9.6600000000000005E-2</v>
      </c>
      <c r="S13" s="22">
        <v>9.6699999999999994E-2</v>
      </c>
      <c r="T13" s="22">
        <v>9.4200000000000006E-2</v>
      </c>
      <c r="U13" s="23">
        <v>9.9000000000000005E-2</v>
      </c>
      <c r="V13" s="22">
        <v>0.10059999999999999</v>
      </c>
      <c r="W13" s="22">
        <v>0.1061</v>
      </c>
      <c r="X13" s="22">
        <v>0.1038</v>
      </c>
      <c r="Y13" s="23">
        <f t="shared" ref="Y13:AF13" si="0">Y12/Y11</f>
        <v>0.10781616793974938</v>
      </c>
      <c r="Z13" s="22">
        <f t="shared" si="0"/>
        <v>9.1791865626253619E-2</v>
      </c>
      <c r="AA13" s="22">
        <f t="shared" si="0"/>
        <v>9.6886697210157233E-2</v>
      </c>
      <c r="AB13" s="22">
        <f t="shared" si="0"/>
        <v>9.8473436263445194E-2</v>
      </c>
      <c r="AC13" s="23">
        <f t="shared" si="0"/>
        <v>0.10120797966806411</v>
      </c>
      <c r="AD13" s="22">
        <f t="shared" si="0"/>
        <v>0.10200034396027258</v>
      </c>
      <c r="AE13" s="22">
        <f t="shared" si="0"/>
        <v>0.10458546085566971</v>
      </c>
      <c r="AF13" s="22">
        <f t="shared" si="0"/>
        <v>0.10438799777280894</v>
      </c>
      <c r="AG13" s="23">
        <v>0.10680000000000001</v>
      </c>
      <c r="AH13" s="22">
        <v>9.0999999999999998E-2</v>
      </c>
      <c r="AI13" s="22">
        <v>9.5317562663732647E-2</v>
      </c>
      <c r="AJ13" s="22">
        <v>9.5833317372725255E-2</v>
      </c>
      <c r="AK13" s="23">
        <v>9.9262233173249628E-2</v>
      </c>
      <c r="AL13" s="22">
        <v>9.7058066679113E-2</v>
      </c>
      <c r="AM13" s="22">
        <v>0.10101514762168579</v>
      </c>
      <c r="AN13" s="22">
        <v>9.9725863310185514E-2</v>
      </c>
      <c r="AO13" s="23">
        <v>0.10291240099749152</v>
      </c>
      <c r="AP13" s="22">
        <f t="shared" ref="AP13:BC13" si="1">AP12/AP11</f>
        <v>0.11422026514865269</v>
      </c>
      <c r="AQ13" s="22">
        <f t="shared" si="1"/>
        <v>0.11724236896372883</v>
      </c>
      <c r="AR13" s="22">
        <f t="shared" si="1"/>
        <v>0.11587868584098088</v>
      </c>
      <c r="AS13" s="23">
        <f t="shared" si="1"/>
        <v>0.11824367031891557</v>
      </c>
      <c r="AT13" s="22">
        <f t="shared" si="1"/>
        <v>0.11661424787359459</v>
      </c>
      <c r="AU13" s="22">
        <f t="shared" si="1"/>
        <v>0.11981384190153423</v>
      </c>
      <c r="AV13" s="22">
        <f t="shared" si="1"/>
        <v>0.12169147978388803</v>
      </c>
      <c r="AW13" s="23">
        <f t="shared" si="1"/>
        <v>0.12621615020234481</v>
      </c>
      <c r="AX13" s="22">
        <f t="shared" si="1"/>
        <v>0.12877023422487013</v>
      </c>
      <c r="AY13" s="22">
        <f t="shared" si="1"/>
        <v>0.13003220018873957</v>
      </c>
      <c r="AZ13" s="22">
        <f t="shared" si="1"/>
        <v>0.12829329702321599</v>
      </c>
      <c r="BA13" s="23">
        <f t="shared" si="1"/>
        <v>0.13049024618645261</v>
      </c>
      <c r="BB13" s="22">
        <f t="shared" si="1"/>
        <v>0.13306418082580676</v>
      </c>
      <c r="BC13" s="22">
        <f t="shared" si="1"/>
        <v>0.13455049349807668</v>
      </c>
      <c r="BD13" s="22">
        <v>0.13159304577737746</v>
      </c>
      <c r="BE13" s="23">
        <v>0.13248377912661377</v>
      </c>
      <c r="BF13" s="22">
        <v>0.12785770597250121</v>
      </c>
      <c r="BG13" s="94">
        <v>0.12673010925828618</v>
      </c>
      <c r="BH13" s="94">
        <v>0.12745293884243825</v>
      </c>
      <c r="BI13" s="97">
        <f>BI12/BI11</f>
        <v>0.12972464056884783</v>
      </c>
      <c r="BJ13" s="94">
        <v>0.13921745322418067</v>
      </c>
      <c r="BK13" s="22">
        <v>0.13690813061435955</v>
      </c>
      <c r="BL13" s="22">
        <v>0.1361383465547433</v>
      </c>
      <c r="BM13" s="23">
        <v>0.13717098771557523</v>
      </c>
      <c r="BN13" s="22">
        <v>0.13435</v>
      </c>
      <c r="BO13" s="22">
        <v>0.13235943245384382</v>
      </c>
      <c r="BP13" s="22">
        <v>0.13296625334564949</v>
      </c>
      <c r="BQ13" s="23">
        <v>0.13586964482921074</v>
      </c>
      <c r="BR13" s="22">
        <v>0.13220621555970527</v>
      </c>
      <c r="BS13" s="22">
        <v>0.13139123225567098</v>
      </c>
      <c r="BT13" s="22">
        <v>0.13058769450016161</v>
      </c>
      <c r="BU13" s="23">
        <v>0.13367583727723611</v>
      </c>
      <c r="BV13" s="22">
        <v>0.13671805163886364</v>
      </c>
      <c r="BW13" s="22">
        <v>0.13227646199815046</v>
      </c>
      <c r="BX13" s="176">
        <v>0.1314315621142656</v>
      </c>
      <c r="CV13" s="1"/>
      <c r="CW13" s="1"/>
    </row>
    <row r="14" spans="1:101" s="19" customFormat="1" ht="13">
      <c r="A14" s="7" t="s">
        <v>105</v>
      </c>
      <c r="B14" s="7" t="s">
        <v>105</v>
      </c>
      <c r="C14" s="21">
        <v>608.34816000000001</v>
      </c>
      <c r="D14" s="21">
        <v>87.27</v>
      </c>
      <c r="E14" s="21">
        <v>122.46</v>
      </c>
      <c r="F14" s="20">
        <v>22.66</v>
      </c>
      <c r="G14" s="20">
        <v>63.88</v>
      </c>
      <c r="H14" s="20">
        <v>105.25</v>
      </c>
      <c r="I14" s="21">
        <v>158.44</v>
      </c>
      <c r="J14" s="20">
        <v>27.73</v>
      </c>
      <c r="K14" s="20">
        <v>74.72</v>
      </c>
      <c r="L14" s="20">
        <v>122.2</v>
      </c>
      <c r="M14" s="21">
        <v>194.52</v>
      </c>
      <c r="N14" s="20">
        <v>29.51</v>
      </c>
      <c r="O14" s="20">
        <v>81.88</v>
      </c>
      <c r="P14" s="20">
        <v>139.41</v>
      </c>
      <c r="Q14" s="21">
        <v>230.71</v>
      </c>
      <c r="R14" s="20">
        <v>32.67</v>
      </c>
      <c r="S14" s="20">
        <v>96.97</v>
      </c>
      <c r="T14" s="20">
        <v>162.61000000000001</v>
      </c>
      <c r="U14" s="21">
        <v>265.76</v>
      </c>
      <c r="V14" s="20">
        <v>60</v>
      </c>
      <c r="W14" s="20">
        <v>170.29</v>
      </c>
      <c r="X14" s="20">
        <v>295.73</v>
      </c>
      <c r="Y14" s="21">
        <v>490.19</v>
      </c>
      <c r="Z14" s="20">
        <v>50.18</v>
      </c>
      <c r="AA14" s="20">
        <v>162.86000000000001</v>
      </c>
      <c r="AB14" s="20">
        <v>278.02999999999997</v>
      </c>
      <c r="AC14" s="21">
        <v>402.14</v>
      </c>
      <c r="AD14" s="20">
        <v>41.56</v>
      </c>
      <c r="AE14" s="20">
        <v>142.41</v>
      </c>
      <c r="AF14" s="20">
        <v>255.17</v>
      </c>
      <c r="AG14" s="21">
        <v>412.46</v>
      </c>
      <c r="AH14" s="20">
        <v>41.78</v>
      </c>
      <c r="AI14" s="20">
        <v>155.8097973325078</v>
      </c>
      <c r="AJ14" s="20">
        <v>290.92096799489246</v>
      </c>
      <c r="AK14" s="21">
        <v>475.6338398628593</v>
      </c>
      <c r="AL14" s="20">
        <v>47.340947200736913</v>
      </c>
      <c r="AM14" s="20">
        <v>157.60536174229631</v>
      </c>
      <c r="AN14" s="20">
        <v>280.84638130196697</v>
      </c>
      <c r="AO14" s="21">
        <v>440.49471183889625</v>
      </c>
      <c r="AP14" s="20">
        <v>37.493321391502576</v>
      </c>
      <c r="AQ14" s="20">
        <v>43.361250799055441</v>
      </c>
      <c r="AR14" s="20">
        <v>144.82745464980212</v>
      </c>
      <c r="AS14" s="21">
        <v>246.31156093115931</v>
      </c>
      <c r="AT14" s="20">
        <v>39.610268683702166</v>
      </c>
      <c r="AU14" s="20">
        <v>156.64077050481757</v>
      </c>
      <c r="AV14" s="20">
        <v>261.7661311822423</v>
      </c>
      <c r="AW14" s="21">
        <v>418.61163420265495</v>
      </c>
      <c r="AX14" s="20">
        <v>121.36597102518664</v>
      </c>
      <c r="AY14" s="20">
        <v>337.52329695224671</v>
      </c>
      <c r="AZ14" s="20">
        <v>556.72623801492023</v>
      </c>
      <c r="BA14" s="21">
        <v>794.07910056342519</v>
      </c>
      <c r="BB14" s="20">
        <v>126.16434709376151</v>
      </c>
      <c r="BC14" s="20">
        <v>336.62916769163957</v>
      </c>
      <c r="BD14" s="20">
        <v>561.70578040717078</v>
      </c>
      <c r="BE14" s="21">
        <v>803.94029452938116</v>
      </c>
      <c r="BF14" s="20">
        <v>115.92948901411059</v>
      </c>
      <c r="BG14" s="20">
        <v>202.58840611567624</v>
      </c>
      <c r="BH14" s="20">
        <v>438.43208017145452</v>
      </c>
      <c r="BI14" s="21">
        <v>708.16165709499592</v>
      </c>
      <c r="BJ14" s="20">
        <v>151.02136123867706</v>
      </c>
      <c r="BK14" s="20">
        <v>407.34113360111871</v>
      </c>
      <c r="BL14" s="20">
        <v>692.23143987701246</v>
      </c>
      <c r="BM14" s="21">
        <v>1000.3016969489162</v>
      </c>
      <c r="BN14" s="20">
        <v>165.48</v>
      </c>
      <c r="BO14" s="20">
        <v>434.36156730951234</v>
      </c>
      <c r="BP14" s="20">
        <v>739.45190171680224</v>
      </c>
      <c r="BQ14" s="21">
        <v>1065.5292059999999</v>
      </c>
      <c r="BR14" s="20">
        <v>139.13135965128669</v>
      </c>
      <c r="BS14" s="20">
        <v>364.80810000000002</v>
      </c>
      <c r="BT14" s="20">
        <v>608.34816000000001</v>
      </c>
      <c r="BU14" s="21">
        <v>933.519407</v>
      </c>
      <c r="BV14" s="20">
        <v>121.07120089000023</v>
      </c>
      <c r="BW14" s="20">
        <v>350.61533186999941</v>
      </c>
      <c r="BX14" s="175">
        <v>582.7259668399987</v>
      </c>
      <c r="BY14" s="24"/>
      <c r="CV14" s="1"/>
      <c r="CW14" s="1"/>
    </row>
    <row r="15" spans="1:101" s="24" customFormat="1" ht="12.5">
      <c r="A15" s="8" t="s">
        <v>106</v>
      </c>
      <c r="B15" s="8" t="s">
        <v>107</v>
      </c>
      <c r="C15" s="23">
        <v>2.5047993040642421E-2</v>
      </c>
      <c r="D15" s="23">
        <v>2.7E-2</v>
      </c>
      <c r="E15" s="23">
        <f>+E14/E11</f>
        <v>2.5890775010729682E-2</v>
      </c>
      <c r="F15" s="22">
        <v>1.8499999999999999E-2</v>
      </c>
      <c r="G15" s="22">
        <v>2.2800000000000001E-2</v>
      </c>
      <c r="H15" s="22">
        <v>2.3199999999999998E-2</v>
      </c>
      <c r="I15" s="23">
        <v>2.5899999999999999E-2</v>
      </c>
      <c r="J15" s="22">
        <v>1.8700000000000001E-2</v>
      </c>
      <c r="K15" s="22">
        <v>2.3400000000000001E-2</v>
      </c>
      <c r="L15" s="22">
        <v>2.4E-2</v>
      </c>
      <c r="M15" s="23">
        <v>2.9000000000000001E-2</v>
      </c>
      <c r="N15" s="22">
        <v>1.9199999999999998E-2</v>
      </c>
      <c r="O15" s="22">
        <v>2.4799999999999999E-2</v>
      </c>
      <c r="P15" s="22">
        <v>2.5399999999999999E-2</v>
      </c>
      <c r="Q15" s="23">
        <v>2.9600000000000001E-2</v>
      </c>
      <c r="R15" s="22">
        <v>1.5699999999999999E-2</v>
      </c>
      <c r="S15" s="22">
        <v>2.0899999999999998E-2</v>
      </c>
      <c r="T15" s="22">
        <v>2.2100000000000002E-2</v>
      </c>
      <c r="U15" s="23">
        <v>2.6599999999999999E-2</v>
      </c>
      <c r="V15" s="22">
        <v>1.61E-2</v>
      </c>
      <c r="W15" s="22">
        <v>2.1399999999999999E-2</v>
      </c>
      <c r="X15" s="22">
        <v>2.3900000000000001E-2</v>
      </c>
      <c r="Y15" s="23">
        <f t="shared" ref="Y15:AF15" si="2">Y14/Y11</f>
        <v>2.9513001458822141E-2</v>
      </c>
      <c r="Z15" s="22">
        <f t="shared" si="2"/>
        <v>1.2987046598599842E-2</v>
      </c>
      <c r="AA15" s="22">
        <f t="shared" si="2"/>
        <v>2.0198888230172574E-2</v>
      </c>
      <c r="AB15" s="22">
        <f t="shared" si="2"/>
        <v>2.2590510734209882E-2</v>
      </c>
      <c r="AC15" s="23">
        <f t="shared" si="2"/>
        <v>2.4316811519011605E-2</v>
      </c>
      <c r="AD15" s="22">
        <f t="shared" si="2"/>
        <v>1.116796010060838E-2</v>
      </c>
      <c r="AE15" s="22">
        <f t="shared" si="2"/>
        <v>1.7778804259622225E-2</v>
      </c>
      <c r="AF15" s="22">
        <f t="shared" si="2"/>
        <v>2.038423040083847E-2</v>
      </c>
      <c r="AG15" s="23">
        <v>2.4299999999999999E-2</v>
      </c>
      <c r="AH15" s="22">
        <v>9.1000000000000004E-3</v>
      </c>
      <c r="AI15" s="22">
        <v>1.5919323439452102E-2</v>
      </c>
      <c r="AJ15" s="22">
        <v>1.9046761570426441E-2</v>
      </c>
      <c r="AK15" s="23">
        <v>2.3409236255255931E-2</v>
      </c>
      <c r="AL15" s="22">
        <v>9.9371285360815177E-3</v>
      </c>
      <c r="AM15" s="22">
        <v>1.5597058726035786E-2</v>
      </c>
      <c r="AN15" s="22">
        <v>1.770115502805153E-2</v>
      </c>
      <c r="AO15" s="23">
        <v>2.0758567035050461E-2</v>
      </c>
      <c r="AP15" s="22">
        <f t="shared" ref="AP15:BC15" si="3">AP14/AP11</f>
        <v>8.0612138396324376E-3</v>
      </c>
      <c r="AQ15" s="22">
        <f t="shared" si="3"/>
        <v>4.2856329707753882E-3</v>
      </c>
      <c r="AR15" s="22">
        <f t="shared" si="3"/>
        <v>9.2491136082599075E-3</v>
      </c>
      <c r="AS15" s="23">
        <f t="shared" si="3"/>
        <v>1.1813807278878437E-2</v>
      </c>
      <c r="AT15" s="22">
        <f t="shared" si="3"/>
        <v>7.9425287853236819E-3</v>
      </c>
      <c r="AU15" s="22">
        <f t="shared" si="3"/>
        <v>1.4575917362337286E-2</v>
      </c>
      <c r="AV15" s="22">
        <f t="shared" si="3"/>
        <v>1.5369182738001932E-2</v>
      </c>
      <c r="AW15" s="23">
        <f t="shared" si="3"/>
        <v>1.8333713496843519E-2</v>
      </c>
      <c r="AX15" s="22">
        <f t="shared" si="3"/>
        <v>2.2135213126336487E-2</v>
      </c>
      <c r="AY15" s="22">
        <f t="shared" si="3"/>
        <v>2.8312937299595463E-2</v>
      </c>
      <c r="AZ15" s="22">
        <f t="shared" si="3"/>
        <v>2.9941113835703994E-2</v>
      </c>
      <c r="BA15" s="23">
        <f t="shared" si="3"/>
        <v>3.1952012306681599E-2</v>
      </c>
      <c r="BB15" s="22">
        <f t="shared" si="3"/>
        <v>2.1314783121023577E-2</v>
      </c>
      <c r="BC15" s="22">
        <f t="shared" si="3"/>
        <v>2.7785295580380304E-2</v>
      </c>
      <c r="BD15" s="22">
        <v>2.9375946123922754E-2</v>
      </c>
      <c r="BE15" s="23">
        <v>3.1637439503082287E-2</v>
      </c>
      <c r="BF15" s="22">
        <v>1.9946246514970904E-2</v>
      </c>
      <c r="BG15" s="22">
        <v>1.6387189022339287E-2</v>
      </c>
      <c r="BH15" s="22">
        <v>2.2608731477047488E-2</v>
      </c>
      <c r="BI15" s="23">
        <v>2.6945323568296181E-2</v>
      </c>
      <c r="BJ15" s="22">
        <v>2.3134785195979168E-2</v>
      </c>
      <c r="BK15" s="22">
        <v>2.8353233481167847E-2</v>
      </c>
      <c r="BL15" s="22">
        <v>3.0582339356123429E-2</v>
      </c>
      <c r="BM15" s="23">
        <v>3.241663611869184E-2</v>
      </c>
      <c r="BN15" s="22">
        <v>2.18E-2</v>
      </c>
      <c r="BO15" s="22">
        <v>2.7203300707847121E-2</v>
      </c>
      <c r="BP15" s="22">
        <v>3.0142871091576245E-2</v>
      </c>
      <c r="BQ15" s="23">
        <v>3.2834045229852213E-2</v>
      </c>
      <c r="BR15" s="22">
        <v>1.8247205390593772E-2</v>
      </c>
      <c r="BS15" s="22">
        <v>2.3100721777765964E-2</v>
      </c>
      <c r="BT15" s="22">
        <v>2.5047993040642421E-2</v>
      </c>
      <c r="BU15" s="23">
        <v>2.8954292442171809E-2</v>
      </c>
      <c r="BV15" s="22">
        <v>1.761347632198533E-2</v>
      </c>
      <c r="BW15" s="22">
        <v>2.3754004025155352E-2</v>
      </c>
      <c r="BX15" s="176">
        <v>2.5673349792765136E-2</v>
      </c>
      <c r="CV15" s="1"/>
      <c r="CW15" s="1"/>
    </row>
    <row r="16" spans="1:101" s="19" customFormat="1" ht="13">
      <c r="A16" s="7" t="s">
        <v>108</v>
      </c>
      <c r="B16" s="7" t="s">
        <v>109</v>
      </c>
      <c r="C16" s="21">
        <v>124.588059</v>
      </c>
      <c r="D16" s="21">
        <v>55.22</v>
      </c>
      <c r="E16" s="21">
        <v>86.78</v>
      </c>
      <c r="F16" s="20">
        <v>13.27</v>
      </c>
      <c r="G16" s="20">
        <v>44.29</v>
      </c>
      <c r="H16" s="20">
        <v>74.260000000000005</v>
      </c>
      <c r="I16" s="21">
        <v>115.5</v>
      </c>
      <c r="J16" s="20">
        <v>15.91</v>
      </c>
      <c r="K16" s="20">
        <v>50.79</v>
      </c>
      <c r="L16" s="20">
        <v>85.9</v>
      </c>
      <c r="M16" s="21">
        <v>145.19999999999999</v>
      </c>
      <c r="N16" s="20">
        <v>16.27</v>
      </c>
      <c r="O16" s="20">
        <v>55.06</v>
      </c>
      <c r="P16" s="20">
        <v>96.55</v>
      </c>
      <c r="Q16" s="21">
        <v>170.45</v>
      </c>
      <c r="R16" s="20">
        <v>14.56</v>
      </c>
      <c r="S16" s="20">
        <v>60.87</v>
      </c>
      <c r="T16" s="20">
        <v>108.53</v>
      </c>
      <c r="U16" s="21">
        <v>192.96</v>
      </c>
      <c r="V16" s="20">
        <v>33.869999999999997</v>
      </c>
      <c r="W16" s="20">
        <v>118.83</v>
      </c>
      <c r="X16" s="20">
        <v>216.13</v>
      </c>
      <c r="Y16" s="21">
        <v>376.83</v>
      </c>
      <c r="Z16" s="20">
        <v>21.21</v>
      </c>
      <c r="AA16" s="20">
        <v>105.49</v>
      </c>
      <c r="AB16" s="20">
        <v>191.33</v>
      </c>
      <c r="AC16" s="21">
        <v>285.69</v>
      </c>
      <c r="AD16" s="20">
        <v>12.06</v>
      </c>
      <c r="AE16" s="20">
        <v>81.64</v>
      </c>
      <c r="AF16" s="20">
        <v>162.16</v>
      </c>
      <c r="AG16" s="21">
        <v>287.17</v>
      </c>
      <c r="AH16" s="20">
        <v>6.76</v>
      </c>
      <c r="AI16" s="20">
        <v>82.099583362507815</v>
      </c>
      <c r="AJ16" s="20">
        <v>179.80716881489246</v>
      </c>
      <c r="AK16" s="21">
        <v>325.08218760285934</v>
      </c>
      <c r="AL16" s="20">
        <v>6.6425177007369101</v>
      </c>
      <c r="AM16" s="20">
        <v>76.680159182296308</v>
      </c>
      <c r="AN16" s="20">
        <v>157.7578551253003</v>
      </c>
      <c r="AO16" s="21">
        <v>274.28221942889627</v>
      </c>
      <c r="AP16" s="20">
        <v>-6.9800408184971436</v>
      </c>
      <c r="AQ16" s="20">
        <v>-46.542848640948222</v>
      </c>
      <c r="AR16" s="20">
        <v>11.610125059802115</v>
      </c>
      <c r="AS16" s="21">
        <v>62.994247901158332</v>
      </c>
      <c r="AT16" s="20">
        <v>-7.0980963862978328</v>
      </c>
      <c r="AU16" s="20">
        <v>60.53071629481758</v>
      </c>
      <c r="AV16" s="20">
        <v>112.03159461224233</v>
      </c>
      <c r="AW16" s="21">
        <v>214.37548330265491</v>
      </c>
      <c r="AX16" s="20">
        <v>-9.694036667782143</v>
      </c>
      <c r="AY16" s="20">
        <v>71.716312796536215</v>
      </c>
      <c r="AZ16" s="20">
        <v>156.03576499848313</v>
      </c>
      <c r="BA16" s="21">
        <v>244.52221638342471</v>
      </c>
      <c r="BB16" s="20">
        <v>-10.409585736842926</v>
      </c>
      <c r="BC16" s="20">
        <v>61.772907291640031</v>
      </c>
      <c r="BD16" s="20">
        <v>149.66965636717106</v>
      </c>
      <c r="BE16" s="21">
        <v>250.42908512784058</v>
      </c>
      <c r="BF16" s="20">
        <v>-33.619919225889092</v>
      </c>
      <c r="BG16" s="20">
        <v>-91.672688197922497</v>
      </c>
      <c r="BH16" s="20">
        <v>2.3484019041264652</v>
      </c>
      <c r="BI16" s="21">
        <v>97.5296664280729</v>
      </c>
      <c r="BJ16" s="20">
        <v>1.6611541464800053</v>
      </c>
      <c r="BK16" s="20">
        <v>106.13948187111251</v>
      </c>
      <c r="BL16" s="20">
        <v>238.20079029798308</v>
      </c>
      <c r="BM16" s="21">
        <v>403.73146699859819</v>
      </c>
      <c r="BN16" s="20">
        <v>14.154999999999999</v>
      </c>
      <c r="BO16" s="20">
        <v>126.29594818146499</v>
      </c>
      <c r="BP16" s="20">
        <v>268.23795336936263</v>
      </c>
      <c r="BQ16" s="21">
        <v>435.99420199999997</v>
      </c>
      <c r="BR16" s="20">
        <v>-21.006381348713315</v>
      </c>
      <c r="BS16" s="20">
        <v>41.624281000000003</v>
      </c>
      <c r="BT16" s="20">
        <v>124.588059</v>
      </c>
      <c r="BU16" s="21">
        <v>284.55408999999997</v>
      </c>
      <c r="BV16" s="20">
        <v>-28.876101319999776</v>
      </c>
      <c r="BW16" s="20">
        <v>53.538738589999433</v>
      </c>
      <c r="BX16" s="175">
        <v>139.96219001999884</v>
      </c>
      <c r="BY16" s="24"/>
      <c r="CV16" s="1"/>
      <c r="CW16" s="1"/>
    </row>
    <row r="17" spans="1:101" s="24" customFormat="1" ht="12.5">
      <c r="A17" s="8" t="s">
        <v>110</v>
      </c>
      <c r="B17" s="8" t="s">
        <v>111</v>
      </c>
      <c r="C17" s="23">
        <v>5.1297612781127629E-3</v>
      </c>
      <c r="D17" s="23">
        <v>1.7100000000000001E-2</v>
      </c>
      <c r="E17" s="23">
        <v>1.83E-2</v>
      </c>
      <c r="F17" s="22">
        <v>1.0800000000000001E-2</v>
      </c>
      <c r="G17" s="22">
        <v>1.5800000000000002E-2</v>
      </c>
      <c r="H17" s="22">
        <v>1.6400000000000001E-2</v>
      </c>
      <c r="I17" s="23">
        <v>1.89E-2</v>
      </c>
      <c r="J17" s="22">
        <v>1.0699999999999999E-2</v>
      </c>
      <c r="K17" s="22">
        <v>1.5900000000000001E-2</v>
      </c>
      <c r="L17" s="22">
        <v>1.7000000000000001E-2</v>
      </c>
      <c r="M17" s="23">
        <v>2.1700000000000001E-2</v>
      </c>
      <c r="N17" s="22">
        <v>1.06E-2</v>
      </c>
      <c r="O17" s="22">
        <v>1.67E-2</v>
      </c>
      <c r="P17" s="22">
        <v>1.7600000000000001E-2</v>
      </c>
      <c r="Q17" s="23">
        <v>2.1899999999999999E-2</v>
      </c>
      <c r="R17" s="22">
        <v>7.0000000000000001E-3</v>
      </c>
      <c r="S17" s="22">
        <v>1.3100000000000001E-2</v>
      </c>
      <c r="T17" s="22">
        <v>1.47E-2</v>
      </c>
      <c r="U17" s="23">
        <v>1.9300000000000001E-2</v>
      </c>
      <c r="V17" s="22">
        <v>9.1000000000000004E-3</v>
      </c>
      <c r="W17" s="22">
        <v>1.4999999999999999E-2</v>
      </c>
      <c r="X17" s="22">
        <v>1.7500000000000002E-2</v>
      </c>
      <c r="Y17" s="23">
        <f t="shared" ref="Y17:AF17" si="4">Y16/Y11</f>
        <v>2.268790538307176E-2</v>
      </c>
      <c r="Z17" s="22">
        <f t="shared" si="4"/>
        <v>5.4893435304165534E-3</v>
      </c>
      <c r="AA17" s="22">
        <f t="shared" si="4"/>
        <v>1.308351172418583E-2</v>
      </c>
      <c r="AB17" s="22">
        <f t="shared" si="4"/>
        <v>1.5545956978658336E-2</v>
      </c>
      <c r="AC17" s="23">
        <f t="shared" si="4"/>
        <v>1.7275252108386201E-2</v>
      </c>
      <c r="AD17" s="22">
        <f t="shared" si="4"/>
        <v>3.2407506932949246E-3</v>
      </c>
      <c r="AE17" s="22">
        <f t="shared" si="4"/>
        <v>1.0192132432803584E-2</v>
      </c>
      <c r="AF17" s="22">
        <f t="shared" si="4"/>
        <v>1.2954135681310368E-2</v>
      </c>
      <c r="AG17" s="23">
        <v>1.6899999999999998E-2</v>
      </c>
      <c r="AH17" s="22">
        <v>1.5E-3</v>
      </c>
      <c r="AI17" s="22">
        <v>8.3882390207007801E-3</v>
      </c>
      <c r="AJ17" s="22">
        <v>1.1772077814380158E-2</v>
      </c>
      <c r="AK17" s="23">
        <v>1.5999546487619455E-2</v>
      </c>
      <c r="AL17" s="22">
        <v>1.3943014683574363E-3</v>
      </c>
      <c r="AM17" s="22">
        <v>7.5884787970832276E-3</v>
      </c>
      <c r="AN17" s="22">
        <v>9.9431448520724657E-3</v>
      </c>
      <c r="AO17" s="23">
        <v>1.292570758629117E-2</v>
      </c>
      <c r="AP17" s="22">
        <f t="shared" ref="AP17:BC17" si="5">AP16/AP11</f>
        <v>-1.5007366527954734E-3</v>
      </c>
      <c r="AQ17" s="22">
        <f t="shared" si="5"/>
        <v>-4.6000879359734985E-3</v>
      </c>
      <c r="AR17" s="22">
        <f t="shared" si="5"/>
        <v>7.4145724609931091E-4</v>
      </c>
      <c r="AS17" s="23">
        <f t="shared" si="5"/>
        <v>3.0213843863795384E-3</v>
      </c>
      <c r="AT17" s="22">
        <f t="shared" si="5"/>
        <v>-1.4232883730063931E-3</v>
      </c>
      <c r="AU17" s="22">
        <f t="shared" si="5"/>
        <v>5.6325739189926217E-3</v>
      </c>
      <c r="AV17" s="22">
        <f t="shared" si="5"/>
        <v>6.5777571844333037E-3</v>
      </c>
      <c r="AW17" s="23">
        <f t="shared" si="5"/>
        <v>9.3888902517112842E-3</v>
      </c>
      <c r="AX17" s="22">
        <f t="shared" si="5"/>
        <v>-1.7680373327326456E-3</v>
      </c>
      <c r="AY17" s="22">
        <f t="shared" si="5"/>
        <v>6.015879454548536E-3</v>
      </c>
      <c r="AZ17" s="22">
        <f t="shared" si="5"/>
        <v>8.3917090362382631E-3</v>
      </c>
      <c r="BA17" s="23">
        <f t="shared" si="5"/>
        <v>9.8390410496847023E-3</v>
      </c>
      <c r="BB17" s="22">
        <f t="shared" si="5"/>
        <v>-1.7586431307381502E-3</v>
      </c>
      <c r="BC17" s="22">
        <f t="shared" si="5"/>
        <v>5.0987218360409349E-3</v>
      </c>
      <c r="BD17" s="22">
        <v>7.8273856442085503E-3</v>
      </c>
      <c r="BE17" s="23">
        <v>9.8551286512915878E-3</v>
      </c>
      <c r="BF17" s="22">
        <v>-5.7844747043728556E-3</v>
      </c>
      <c r="BG17" s="22">
        <v>-7.415319062372955E-3</v>
      </c>
      <c r="BH17" s="22">
        <v>1.2110060018833255E-4</v>
      </c>
      <c r="BI17" s="23">
        <f>BI16/BI11</f>
        <v>3.7109724779407116E-3</v>
      </c>
      <c r="BJ17" s="22">
        <v>2.5447025534016228E-4</v>
      </c>
      <c r="BK17" s="22">
        <v>7.3879047874618325E-3</v>
      </c>
      <c r="BL17" s="22">
        <v>1.0523557562025755E-2</v>
      </c>
      <c r="BM17" s="23">
        <v>1.3083668752415968E-2</v>
      </c>
      <c r="BN17" s="22">
        <v>1.8649999999999999E-3</v>
      </c>
      <c r="BO17" s="22">
        <v>7.9096930187539417E-3</v>
      </c>
      <c r="BP17" s="22">
        <v>1.0934398885862267E-2</v>
      </c>
      <c r="BQ17" s="23">
        <v>1.3435064255217911E-2</v>
      </c>
      <c r="BR17" s="22">
        <v>-2.7550061750551236E-3</v>
      </c>
      <c r="BS17" s="22">
        <v>2.6357718882353493E-3</v>
      </c>
      <c r="BT17" s="22">
        <v>5.1297612781127629E-3</v>
      </c>
      <c r="BU17" s="23">
        <v>8.8258072362453581E-3</v>
      </c>
      <c r="BV17" s="22">
        <v>-4.2009042871654009E-3</v>
      </c>
      <c r="BW17" s="22">
        <v>3.6272213345197569E-3</v>
      </c>
      <c r="BX17" s="176">
        <v>6.1663602904648276E-3</v>
      </c>
      <c r="CV17" s="1"/>
      <c r="CW17" s="1"/>
    </row>
    <row r="18" spans="1:101" s="19" customFormat="1" ht="13">
      <c r="A18" s="9" t="s">
        <v>112</v>
      </c>
      <c r="B18" s="9" t="s">
        <v>113</v>
      </c>
      <c r="C18" s="26">
        <v>-61.641005999999997</v>
      </c>
      <c r="D18" s="26">
        <v>54.13</v>
      </c>
      <c r="E18" s="26">
        <v>75.03</v>
      </c>
      <c r="F18" s="25">
        <v>12.11</v>
      </c>
      <c r="G18" s="25">
        <v>41.19</v>
      </c>
      <c r="H18" s="25">
        <v>63.03</v>
      </c>
      <c r="I18" s="26">
        <v>94.68</v>
      </c>
      <c r="J18" s="25">
        <v>13.46</v>
      </c>
      <c r="K18" s="25">
        <v>47.68</v>
      </c>
      <c r="L18" s="25">
        <v>82.6</v>
      </c>
      <c r="M18" s="26">
        <v>128.77000000000001</v>
      </c>
      <c r="N18" s="25">
        <v>15</v>
      </c>
      <c r="O18" s="25">
        <v>53.36</v>
      </c>
      <c r="P18" s="25">
        <v>91.98</v>
      </c>
      <c r="Q18" s="26">
        <v>145.34</v>
      </c>
      <c r="R18" s="25">
        <v>9.7100000000000009</v>
      </c>
      <c r="S18" s="25">
        <v>49.34</v>
      </c>
      <c r="T18" s="25">
        <v>90.1</v>
      </c>
      <c r="U18" s="26">
        <v>150.99</v>
      </c>
      <c r="V18" s="25">
        <v>13.08</v>
      </c>
      <c r="W18" s="25">
        <v>74.25</v>
      </c>
      <c r="X18" s="25">
        <v>151.97999999999999</v>
      </c>
      <c r="Y18" s="26">
        <v>282.45999999999998</v>
      </c>
      <c r="Z18" s="25">
        <v>6.42</v>
      </c>
      <c r="AA18" s="25">
        <v>78.28</v>
      </c>
      <c r="AB18" s="25">
        <v>153.76</v>
      </c>
      <c r="AC18" s="26">
        <v>226.08</v>
      </c>
      <c r="AD18" s="25">
        <v>0.33</v>
      </c>
      <c r="AE18" s="25">
        <v>59.21</v>
      </c>
      <c r="AF18" s="25">
        <v>126.01</v>
      </c>
      <c r="AG18" s="26">
        <v>218.81</v>
      </c>
      <c r="AH18" s="25">
        <v>-5.47</v>
      </c>
      <c r="AI18" s="25">
        <v>60.163619162507821</v>
      </c>
      <c r="AJ18" s="25">
        <v>148.28081103489248</v>
      </c>
      <c r="AK18" s="26">
        <v>265.63762698312564</v>
      </c>
      <c r="AL18" s="25">
        <v>3.3605619207369108</v>
      </c>
      <c r="AM18" s="25">
        <v>66.425643172296304</v>
      </c>
      <c r="AN18" s="25">
        <v>142.28007655530033</v>
      </c>
      <c r="AO18" s="26">
        <v>235.91875931889626</v>
      </c>
      <c r="AP18" s="25">
        <v>-16.155294998497144</v>
      </c>
      <c r="AQ18" s="25">
        <v>-63.891931940948226</v>
      </c>
      <c r="AR18" s="25">
        <v>-14.468396800197889</v>
      </c>
      <c r="AS18" s="26">
        <v>20.312674241158327</v>
      </c>
      <c r="AT18" s="25">
        <v>-17.285249036297831</v>
      </c>
      <c r="AU18" s="25">
        <v>41.715870264817589</v>
      </c>
      <c r="AV18" s="25">
        <v>78.955761292242329</v>
      </c>
      <c r="AW18" s="26">
        <v>155.55124952265493</v>
      </c>
      <c r="AX18" s="25">
        <v>-37.457359021895897</v>
      </c>
      <c r="AY18" s="25">
        <v>18.896770754914805</v>
      </c>
      <c r="AZ18" s="25">
        <v>56.754992154028436</v>
      </c>
      <c r="BA18" s="26">
        <v>113.42281588981804</v>
      </c>
      <c r="BB18" s="25">
        <v>-65.555301080626776</v>
      </c>
      <c r="BC18" s="25">
        <v>-11.720898458360054</v>
      </c>
      <c r="BD18" s="25">
        <v>42.342132417170859</v>
      </c>
      <c r="BE18" s="26">
        <v>107.92083025999626</v>
      </c>
      <c r="BF18" s="25">
        <v>-65.876172115889091</v>
      </c>
      <c r="BG18" s="95">
        <v>-132.94629165320097</v>
      </c>
      <c r="BH18" s="95">
        <v>-74.240499221151978</v>
      </c>
      <c r="BI18" s="98">
        <v>-0.93970664392899517</v>
      </c>
      <c r="BJ18" s="95">
        <v>-39.208563648519842</v>
      </c>
      <c r="BK18" s="25">
        <v>12.60444667111272</v>
      </c>
      <c r="BL18" s="25">
        <v>72.668962087983246</v>
      </c>
      <c r="BM18" s="26">
        <v>182.58766631859842</v>
      </c>
      <c r="BN18" s="25">
        <v>-47.677500000000002</v>
      </c>
      <c r="BO18" s="25">
        <v>22.785977791465072</v>
      </c>
      <c r="BP18" s="25">
        <v>76.609775399362789</v>
      </c>
      <c r="BQ18" s="26">
        <v>194.99631099999999</v>
      </c>
      <c r="BR18" s="25">
        <v>-84.58685456871325</v>
      </c>
      <c r="BS18" s="25">
        <v>-82.563029</v>
      </c>
      <c r="BT18" s="25">
        <v>-61.641005999999997</v>
      </c>
      <c r="BU18" s="26">
        <v>35.484943000000001</v>
      </c>
      <c r="BV18" s="25">
        <v>-90.901316519999781</v>
      </c>
      <c r="BW18" s="25">
        <v>-81.235699310000555</v>
      </c>
      <c r="BX18" s="177">
        <v>-59.312643800001148</v>
      </c>
      <c r="BY18" s="24"/>
      <c r="CV18" s="1"/>
      <c r="CW18" s="1"/>
    </row>
    <row r="19" spans="1:101" s="19" customFormat="1" ht="13">
      <c r="A19" s="7" t="s">
        <v>281</v>
      </c>
      <c r="B19" s="7" t="s">
        <v>282</v>
      </c>
      <c r="C19" s="21"/>
      <c r="D19" s="21"/>
      <c r="E19" s="21"/>
      <c r="F19" s="20"/>
      <c r="G19" s="20"/>
      <c r="H19" s="20"/>
      <c r="I19" s="21"/>
      <c r="J19" s="20"/>
      <c r="K19" s="20"/>
      <c r="L19" s="20"/>
      <c r="M19" s="21"/>
      <c r="N19" s="20"/>
      <c r="O19" s="20"/>
      <c r="P19" s="20"/>
      <c r="Q19" s="21"/>
      <c r="R19" s="20"/>
      <c r="S19" s="20"/>
      <c r="T19" s="20"/>
      <c r="U19" s="21"/>
      <c r="V19" s="20"/>
      <c r="W19" s="20"/>
      <c r="X19" s="20"/>
      <c r="Y19" s="21"/>
      <c r="Z19" s="20"/>
      <c r="AA19" s="20"/>
      <c r="AB19" s="20"/>
      <c r="AC19" s="21"/>
      <c r="AD19" s="20"/>
      <c r="AE19" s="20"/>
      <c r="AF19" s="20"/>
      <c r="AG19" s="21"/>
      <c r="AH19" s="20"/>
      <c r="AI19" s="20"/>
      <c r="AJ19" s="20"/>
      <c r="AK19" s="21"/>
      <c r="AL19" s="20"/>
      <c r="AM19" s="20"/>
      <c r="AN19" s="20"/>
      <c r="AO19" s="21"/>
      <c r="AP19" s="20"/>
      <c r="AQ19" s="20"/>
      <c r="AR19" s="20"/>
      <c r="AS19" s="21"/>
      <c r="AT19" s="20"/>
      <c r="AU19" s="20"/>
      <c r="AV19" s="20"/>
      <c r="AW19" s="21"/>
      <c r="AX19" s="20"/>
      <c r="AY19" s="20"/>
      <c r="AZ19" s="20"/>
      <c r="BA19" s="21"/>
      <c r="BB19" s="20"/>
      <c r="BC19" s="20"/>
      <c r="BD19" s="20"/>
      <c r="BE19" s="21"/>
      <c r="BF19" s="20"/>
      <c r="BG19" s="93"/>
      <c r="BH19" s="93"/>
      <c r="BI19" s="96"/>
      <c r="BJ19" s="93"/>
      <c r="BK19" s="20"/>
      <c r="BL19" s="20"/>
      <c r="BM19" s="21"/>
      <c r="BN19" s="20"/>
      <c r="BO19" s="20"/>
      <c r="BP19" s="20"/>
      <c r="BQ19" s="21"/>
      <c r="BR19" s="20"/>
      <c r="BS19" s="20"/>
      <c r="BT19" s="20"/>
      <c r="BU19" s="21"/>
      <c r="BV19" s="20">
        <v>-82.106371099899789</v>
      </c>
      <c r="BW19" s="20">
        <v>-80.048666133900554</v>
      </c>
      <c r="BX19" s="175">
        <v>-59.875704310201144</v>
      </c>
      <c r="BY19" s="24"/>
      <c r="CV19" s="1"/>
      <c r="CW19" s="1"/>
    </row>
    <row r="20" spans="1:101" s="19" customFormat="1" ht="13">
      <c r="A20" s="8" t="s">
        <v>283</v>
      </c>
      <c r="B20" s="8" t="s">
        <v>284</v>
      </c>
      <c r="C20" s="21"/>
      <c r="D20" s="21"/>
      <c r="E20" s="21"/>
      <c r="F20" s="20"/>
      <c r="G20" s="20"/>
      <c r="H20" s="20"/>
      <c r="I20" s="21"/>
      <c r="J20" s="20"/>
      <c r="K20" s="20"/>
      <c r="L20" s="20"/>
      <c r="M20" s="21"/>
      <c r="N20" s="20"/>
      <c r="O20" s="20"/>
      <c r="P20" s="20"/>
      <c r="Q20" s="21"/>
      <c r="R20" s="20"/>
      <c r="S20" s="20"/>
      <c r="T20" s="20"/>
      <c r="U20" s="21"/>
      <c r="V20" s="20"/>
      <c r="W20" s="20"/>
      <c r="X20" s="20"/>
      <c r="Y20" s="21"/>
      <c r="Z20" s="20"/>
      <c r="AA20" s="20"/>
      <c r="AB20" s="20"/>
      <c r="AC20" s="21"/>
      <c r="AD20" s="20"/>
      <c r="AE20" s="20"/>
      <c r="AF20" s="20"/>
      <c r="AG20" s="21"/>
      <c r="AH20" s="20"/>
      <c r="AI20" s="20"/>
      <c r="AJ20" s="20"/>
      <c r="AK20" s="21"/>
      <c r="AL20" s="20"/>
      <c r="AM20" s="20"/>
      <c r="AN20" s="20"/>
      <c r="AO20" s="21"/>
      <c r="AP20" s="20"/>
      <c r="AQ20" s="20"/>
      <c r="AR20" s="20"/>
      <c r="AS20" s="21"/>
      <c r="AT20" s="20"/>
      <c r="AU20" s="20"/>
      <c r="AV20" s="20"/>
      <c r="AW20" s="21"/>
      <c r="AX20" s="20"/>
      <c r="AY20" s="20"/>
      <c r="AZ20" s="20"/>
      <c r="BA20" s="21"/>
      <c r="BB20" s="20"/>
      <c r="BC20" s="20"/>
      <c r="BD20" s="20"/>
      <c r="BE20" s="21"/>
      <c r="BF20" s="20"/>
      <c r="BG20" s="93"/>
      <c r="BH20" s="93"/>
      <c r="BI20" s="96"/>
      <c r="BJ20" s="93"/>
      <c r="BK20" s="20"/>
      <c r="BL20" s="20"/>
      <c r="BM20" s="21"/>
      <c r="BN20" s="20"/>
      <c r="BO20" s="20"/>
      <c r="BP20" s="20"/>
      <c r="BQ20" s="21"/>
      <c r="BR20" s="20"/>
      <c r="BS20" s="20"/>
      <c r="BT20" s="20"/>
      <c r="BU20" s="21"/>
      <c r="BV20" s="20">
        <v>-1.1944860649116363E-2</v>
      </c>
      <c r="BW20" s="22">
        <v>-5.4232549598202317E-3</v>
      </c>
      <c r="BX20" s="176">
        <v>-2.6379636198124779E-3</v>
      </c>
      <c r="BY20" s="24"/>
      <c r="CV20" s="1"/>
      <c r="CW20" s="1"/>
    </row>
    <row r="21" spans="1:101" s="19" customFormat="1" ht="13">
      <c r="A21" s="9" t="s">
        <v>285</v>
      </c>
      <c r="B21" s="9" t="s">
        <v>286</v>
      </c>
      <c r="C21" s="26"/>
      <c r="D21" s="26"/>
      <c r="E21" s="26"/>
      <c r="F21" s="25"/>
      <c r="G21" s="25"/>
      <c r="H21" s="25"/>
      <c r="I21" s="26"/>
      <c r="J21" s="25"/>
      <c r="K21" s="25"/>
      <c r="L21" s="25"/>
      <c r="M21" s="26"/>
      <c r="N21" s="25"/>
      <c r="O21" s="25"/>
      <c r="P21" s="25"/>
      <c r="Q21" s="26"/>
      <c r="R21" s="25"/>
      <c r="S21" s="25"/>
      <c r="T21" s="25"/>
      <c r="U21" s="26"/>
      <c r="V21" s="25"/>
      <c r="W21" s="25"/>
      <c r="X21" s="25"/>
      <c r="Y21" s="26"/>
      <c r="Z21" s="25"/>
      <c r="AA21" s="25"/>
      <c r="AB21" s="25"/>
      <c r="AC21" s="26"/>
      <c r="AD21" s="25"/>
      <c r="AE21" s="25"/>
      <c r="AF21" s="25"/>
      <c r="AG21" s="26"/>
      <c r="AH21" s="25"/>
      <c r="AI21" s="25"/>
      <c r="AJ21" s="25"/>
      <c r="AK21" s="26"/>
      <c r="AL21" s="25"/>
      <c r="AM21" s="25"/>
      <c r="AN21" s="25"/>
      <c r="AO21" s="26"/>
      <c r="AP21" s="25"/>
      <c r="AQ21" s="25"/>
      <c r="AR21" s="25"/>
      <c r="AS21" s="26"/>
      <c r="AT21" s="25"/>
      <c r="AU21" s="25"/>
      <c r="AV21" s="25"/>
      <c r="AW21" s="26"/>
      <c r="AX21" s="25"/>
      <c r="AY21" s="25"/>
      <c r="AZ21" s="25"/>
      <c r="BA21" s="26"/>
      <c r="BB21" s="25"/>
      <c r="BC21" s="25"/>
      <c r="BD21" s="25"/>
      <c r="BE21" s="26"/>
      <c r="BF21" s="25"/>
      <c r="BG21" s="95"/>
      <c r="BH21" s="95"/>
      <c r="BI21" s="98"/>
      <c r="BJ21" s="95"/>
      <c r="BK21" s="25"/>
      <c r="BL21" s="25"/>
      <c r="BM21" s="26"/>
      <c r="BN21" s="25"/>
      <c r="BO21" s="25"/>
      <c r="BP21" s="25"/>
      <c r="BQ21" s="26"/>
      <c r="BR21" s="25"/>
      <c r="BS21" s="25"/>
      <c r="BT21" s="25"/>
      <c r="BU21" s="26"/>
      <c r="BV21" s="25">
        <v>-5.0321244200999979</v>
      </c>
      <c r="BW21" s="25">
        <v>-11.448792176099998</v>
      </c>
      <c r="BX21" s="177">
        <v>-16.014772489799999</v>
      </c>
      <c r="BY21" s="24"/>
      <c r="CV21" s="1"/>
      <c r="CW21" s="1"/>
    </row>
    <row r="22" spans="1:101" s="19" customFormat="1" ht="13">
      <c r="A22" s="7" t="s">
        <v>114</v>
      </c>
      <c r="B22" s="7" t="s">
        <v>115</v>
      </c>
      <c r="C22" s="21">
        <v>-72.386836000000002</v>
      </c>
      <c r="D22" s="21">
        <v>41.57</v>
      </c>
      <c r="E22" s="21">
        <v>58.88</v>
      </c>
      <c r="F22" s="20">
        <v>9.08</v>
      </c>
      <c r="G22" s="20">
        <v>32.28</v>
      </c>
      <c r="H22" s="20">
        <v>51.15</v>
      </c>
      <c r="I22" s="21">
        <v>78.349999999999994</v>
      </c>
      <c r="J22" s="20">
        <v>10.5</v>
      </c>
      <c r="K22" s="20">
        <v>37.74</v>
      </c>
      <c r="L22" s="20">
        <v>65.5</v>
      </c>
      <c r="M22" s="21">
        <v>102.52</v>
      </c>
      <c r="N22" s="20">
        <v>13.48</v>
      </c>
      <c r="O22" s="20">
        <v>46.93</v>
      </c>
      <c r="P22" s="20">
        <v>80.69</v>
      </c>
      <c r="Q22" s="21">
        <v>128.44999999999999</v>
      </c>
      <c r="R22" s="20">
        <v>8.77</v>
      </c>
      <c r="S22" s="20">
        <v>44.03</v>
      </c>
      <c r="T22" s="20">
        <v>80.55</v>
      </c>
      <c r="U22" s="21">
        <v>134.38999999999999</v>
      </c>
      <c r="V22" s="20">
        <v>10.27</v>
      </c>
      <c r="W22" s="20">
        <v>62.73</v>
      </c>
      <c r="X22" s="20">
        <v>129.44999999999999</v>
      </c>
      <c r="Y22" s="21">
        <v>250.38</v>
      </c>
      <c r="Z22" s="20">
        <v>11.27</v>
      </c>
      <c r="AA22" s="20">
        <v>72.319999999999993</v>
      </c>
      <c r="AB22" s="20">
        <v>146.19</v>
      </c>
      <c r="AC22" s="21">
        <v>221.01</v>
      </c>
      <c r="AD22" s="20">
        <v>1.34</v>
      </c>
      <c r="AE22" s="20">
        <v>50.68</v>
      </c>
      <c r="AF22" s="20">
        <v>108.19</v>
      </c>
      <c r="AG22" s="21">
        <v>183.12</v>
      </c>
      <c r="AH22" s="20">
        <v>-3.08</v>
      </c>
      <c r="AI22" s="20">
        <v>48.540056597211631</v>
      </c>
      <c r="AJ22" s="20">
        <v>121.38089445716328</v>
      </c>
      <c r="AK22" s="21">
        <v>230.21136956398192</v>
      </c>
      <c r="AL22" s="20">
        <v>1.9776235432970106</v>
      </c>
      <c r="AM22" s="20">
        <v>55.07935365226021</v>
      </c>
      <c r="AN22" s="20">
        <v>116.78206133859412</v>
      </c>
      <c r="AO22" s="21">
        <v>190.01674649610666</v>
      </c>
      <c r="AP22" s="20">
        <v>-14.962171260582643</v>
      </c>
      <c r="AQ22" s="20">
        <v>-76.772522678668821</v>
      </c>
      <c r="AR22" s="20">
        <v>-39.309955202329689</v>
      </c>
      <c r="AS22" s="21">
        <v>-29.559705111462275</v>
      </c>
      <c r="AT22" s="20">
        <v>-18.527707507401029</v>
      </c>
      <c r="AU22" s="20">
        <v>17.500003855702587</v>
      </c>
      <c r="AV22" s="20">
        <v>55.727692239616132</v>
      </c>
      <c r="AW22" s="21">
        <v>111.65227032000693</v>
      </c>
      <c r="AX22" s="20">
        <v>-40.163730119534691</v>
      </c>
      <c r="AY22" s="20">
        <v>6.7334342050814122</v>
      </c>
      <c r="AZ22" s="20">
        <v>31.811695323863152</v>
      </c>
      <c r="BA22" s="21">
        <v>79.125592653054625</v>
      </c>
      <c r="BB22" s="20">
        <v>-62.003920748466811</v>
      </c>
      <c r="BC22" s="20">
        <v>-20.162414722272235</v>
      </c>
      <c r="BD22" s="20">
        <v>13.526076879258014</v>
      </c>
      <c r="BE22" s="21">
        <v>68.073609380569962</v>
      </c>
      <c r="BF22" s="20">
        <v>-70.911630530372321</v>
      </c>
      <c r="BG22" s="93">
        <v>-165.35957838199423</v>
      </c>
      <c r="BH22" s="93">
        <v>-134.28969289551023</v>
      </c>
      <c r="BI22" s="96">
        <v>-99.342435183818694</v>
      </c>
      <c r="BJ22" s="93">
        <v>-50.335006137752522</v>
      </c>
      <c r="BK22" s="20">
        <v>-31.14</v>
      </c>
      <c r="BL22" s="20">
        <v>10.608253475054651</v>
      </c>
      <c r="BM22" s="21">
        <v>89.230466208718951</v>
      </c>
      <c r="BN22" s="20">
        <v>-49.68</v>
      </c>
      <c r="BO22" s="20">
        <v>1.0463583089226782</v>
      </c>
      <c r="BP22" s="20">
        <v>44.314148765395586</v>
      </c>
      <c r="BQ22" s="21">
        <v>144.72204300000001</v>
      </c>
      <c r="BR22" s="20">
        <v>-87.288826313904806</v>
      </c>
      <c r="BS22" s="20">
        <v>-87.158480999999995</v>
      </c>
      <c r="BT22" s="20">
        <v>-72.386836000000002</v>
      </c>
      <c r="BU22" s="21">
        <v>3.8412269999999999</v>
      </c>
      <c r="BV22" s="20">
        <v>-87.138495519999793</v>
      </c>
      <c r="BW22" s="20">
        <v>-91.497458310000553</v>
      </c>
      <c r="BX22" s="175">
        <v>-75.890476800001139</v>
      </c>
      <c r="BY22" s="24"/>
      <c r="CV22" s="1"/>
      <c r="CW22" s="1"/>
    </row>
    <row r="23" spans="1:101" s="24" customFormat="1" ht="12.5">
      <c r="A23" s="8" t="s">
        <v>116</v>
      </c>
      <c r="B23" s="8" t="s">
        <v>117</v>
      </c>
      <c r="C23" s="23">
        <v>-2.9804396291132442E-3</v>
      </c>
      <c r="D23" s="23">
        <v>1.2800000000000001E-2</v>
      </c>
      <c r="E23" s="23">
        <v>1.24E-2</v>
      </c>
      <c r="F23" s="22">
        <v>7.4000000000000003E-3</v>
      </c>
      <c r="G23" s="22">
        <v>1.15E-2</v>
      </c>
      <c r="H23" s="22">
        <v>1.1299999999999999E-2</v>
      </c>
      <c r="I23" s="23">
        <v>1.2800000000000001E-2</v>
      </c>
      <c r="J23" s="22">
        <v>7.1000000000000004E-3</v>
      </c>
      <c r="K23" s="22">
        <v>1.18E-2</v>
      </c>
      <c r="L23" s="22">
        <v>1.2999999999999999E-2</v>
      </c>
      <c r="M23" s="23">
        <v>1.5299999999999999E-2</v>
      </c>
      <c r="N23" s="22">
        <v>8.6999999999999994E-3</v>
      </c>
      <c r="O23" s="22">
        <v>1.4200000000000001E-2</v>
      </c>
      <c r="P23" s="22">
        <v>1.47E-2</v>
      </c>
      <c r="Q23" s="23">
        <v>1.6500000000000001E-2</v>
      </c>
      <c r="R23" s="22">
        <v>4.1999999999999997E-3</v>
      </c>
      <c r="S23" s="22">
        <v>9.4999999999999998E-3</v>
      </c>
      <c r="T23" s="22">
        <v>1.09E-2</v>
      </c>
      <c r="U23" s="23">
        <v>1.35E-2</v>
      </c>
      <c r="V23" s="22">
        <v>2.7000000000000001E-3</v>
      </c>
      <c r="W23" s="22">
        <v>7.9000000000000008E-3</v>
      </c>
      <c r="X23" s="22">
        <v>1.0500000000000001E-2</v>
      </c>
      <c r="Y23" s="23">
        <f t="shared" ref="Y23:AF23" si="6">Y22/Y11</f>
        <v>1.5074696148962417E-2</v>
      </c>
      <c r="Z23" s="22">
        <f t="shared" si="6"/>
        <v>2.9167798956998849E-3</v>
      </c>
      <c r="AA23" s="22">
        <f t="shared" si="6"/>
        <v>8.9695664792219087E-3</v>
      </c>
      <c r="AB23" s="22">
        <f t="shared" si="6"/>
        <v>1.1878238910312349E-2</v>
      </c>
      <c r="AC23" s="23">
        <f t="shared" si="6"/>
        <v>1.3364148092248359E-2</v>
      </c>
      <c r="AD23" s="22">
        <f t="shared" si="6"/>
        <v>3.6008341036610273E-4</v>
      </c>
      <c r="AE23" s="22">
        <f t="shared" si="6"/>
        <v>6.3270121471642052E-3</v>
      </c>
      <c r="AF23" s="22">
        <f t="shared" si="6"/>
        <v>8.6427475293596977E-3</v>
      </c>
      <c r="AG23" s="23">
        <v>1.0800000000000001E-2</v>
      </c>
      <c r="AH23" s="22">
        <v>-6.9999999999999999E-4</v>
      </c>
      <c r="AI23" s="22">
        <v>4.9594112435130113E-3</v>
      </c>
      <c r="AJ23" s="22">
        <v>7.9468763350576867E-3</v>
      </c>
      <c r="AK23" s="23">
        <v>1.1330296305921235E-2</v>
      </c>
      <c r="AL23" s="22">
        <v>4.1511419833647654E-4</v>
      </c>
      <c r="AM23" s="22">
        <v>5.4508038559696239E-3</v>
      </c>
      <c r="AN23" s="22">
        <v>7.3605269993749396E-3</v>
      </c>
      <c r="AO23" s="23">
        <v>8.9546486346111856E-3</v>
      </c>
      <c r="AP23" s="22">
        <f t="shared" ref="AP23:BC23" si="7">AP22/AP11</f>
        <v>-3.2169265767981576E-3</v>
      </c>
      <c r="AQ23" s="22">
        <f t="shared" si="7"/>
        <v>-7.5878543256522367E-3</v>
      </c>
      <c r="AR23" s="22">
        <f t="shared" si="7"/>
        <v>-2.5104510914806142E-3</v>
      </c>
      <c r="AS23" s="23">
        <f t="shared" si="7"/>
        <v>-1.4177680417724822E-3</v>
      </c>
      <c r="AT23" s="22">
        <f t="shared" si="7"/>
        <v>-3.7151187076935621E-3</v>
      </c>
      <c r="AU23" s="22">
        <f t="shared" si="7"/>
        <v>1.6284305115407979E-3</v>
      </c>
      <c r="AV23" s="22">
        <f t="shared" si="7"/>
        <v>3.2719629607143577E-3</v>
      </c>
      <c r="AW23" s="23">
        <f t="shared" si="7"/>
        <v>4.8899757390119614E-3</v>
      </c>
      <c r="AX23" s="22">
        <f t="shared" si="7"/>
        <v>-7.3252223719288065E-3</v>
      </c>
      <c r="AY23" s="22">
        <f t="shared" si="7"/>
        <v>5.6483004930588218E-4</v>
      </c>
      <c r="AZ23" s="22">
        <f t="shared" si="7"/>
        <v>1.7108545025553345E-3</v>
      </c>
      <c r="BA23" s="23">
        <f t="shared" si="7"/>
        <v>3.1838413936722677E-3</v>
      </c>
      <c r="BB23" s="22">
        <f t="shared" si="7"/>
        <v>-1.0475226590159667E-2</v>
      </c>
      <c r="BC23" s="22">
        <f t="shared" si="7"/>
        <v>-1.6642011638923675E-3</v>
      </c>
      <c r="BD23" s="22">
        <v>7.0738333044230884E-4</v>
      </c>
      <c r="BE23" s="23">
        <v>2.6788988102592589E-3</v>
      </c>
      <c r="BF23" s="22">
        <v>-1.2200699540435171E-2</v>
      </c>
      <c r="BG23" s="94">
        <v>-1.3375783538436095E-2</v>
      </c>
      <c r="BH23" s="94">
        <v>-6.9249485704204142E-3</v>
      </c>
      <c r="BI23" s="97">
        <f>BI22/BI11</f>
        <v>-3.77994774677755E-3</v>
      </c>
      <c r="BJ23" s="94">
        <v>-7.7107605525738579E-3</v>
      </c>
      <c r="BK23" s="22">
        <v>-2.1677760318647983E-3</v>
      </c>
      <c r="BL23" s="22">
        <v>4.6866580894900853E-4</v>
      </c>
      <c r="BM23" s="23">
        <v>2.8916791430145788E-3</v>
      </c>
      <c r="BN23" s="22">
        <v>-6.5469999999999999E-3</v>
      </c>
      <c r="BO23" s="22">
        <v>6.5531579835872492E-5</v>
      </c>
      <c r="BP23" s="22">
        <v>1.8064131969462755E-3</v>
      </c>
      <c r="BQ23" s="23">
        <v>4.4595775309218674E-3</v>
      </c>
      <c r="BR23" s="22">
        <v>-1.1448009607940013E-2</v>
      </c>
      <c r="BS23" s="22">
        <v>-5.5191313464632531E-3</v>
      </c>
      <c r="BT23" s="22">
        <v>-2.9804396291132442E-3</v>
      </c>
      <c r="BU23" s="23">
        <v>1.1914054390383583E-4</v>
      </c>
      <c r="BV23" s="22">
        <v>-1.2676935689845856E-2</v>
      </c>
      <c r="BW23" s="22">
        <v>-6.1989045983679297E-3</v>
      </c>
      <c r="BX23" s="176">
        <v>-3.3435317245114732E-3</v>
      </c>
      <c r="CV23" s="1"/>
      <c r="CW23" s="1"/>
    </row>
    <row r="24" spans="1:101">
      <c r="BW24" s="24"/>
      <c r="BX24" s="24"/>
      <c r="BY24" s="24"/>
    </row>
    <row r="25" spans="1:101">
      <c r="BW25" s="24"/>
      <c r="BX25" s="24"/>
      <c r="BY25" s="24"/>
      <c r="CM25" s="142"/>
    </row>
    <row r="26" spans="1:101">
      <c r="A26" s="1" t="s">
        <v>118</v>
      </c>
      <c r="AP26" s="1" t="s">
        <v>34</v>
      </c>
      <c r="AX26" s="1" t="s">
        <v>37</v>
      </c>
      <c r="BB26" s="1" t="s">
        <v>37</v>
      </c>
      <c r="BF26" s="1" t="s">
        <v>37</v>
      </c>
      <c r="BG26" s="1" t="s">
        <v>37</v>
      </c>
      <c r="BH26" s="1" t="s">
        <v>37</v>
      </c>
      <c r="BI26" s="1" t="s">
        <v>37</v>
      </c>
      <c r="BJ26" s="1" t="s">
        <v>37</v>
      </c>
      <c r="BK26" s="1" t="s">
        <v>37</v>
      </c>
      <c r="BL26" s="1" t="s">
        <v>37</v>
      </c>
      <c r="BM26" s="1" t="s">
        <v>37</v>
      </c>
      <c r="BN26" s="1" t="s">
        <v>37</v>
      </c>
      <c r="BO26" s="1" t="s">
        <v>37</v>
      </c>
      <c r="BP26" s="1" t="s">
        <v>37</v>
      </c>
      <c r="BQ26" s="1" t="s">
        <v>37</v>
      </c>
      <c r="BR26" s="1" t="s">
        <v>37</v>
      </c>
      <c r="BS26" s="1" t="s">
        <v>37</v>
      </c>
      <c r="BT26" s="1" t="s">
        <v>37</v>
      </c>
      <c r="BU26" s="1" t="s">
        <v>37</v>
      </c>
      <c r="BV26" s="24"/>
      <c r="BW26" s="24"/>
      <c r="BX26" s="24"/>
      <c r="BY26" s="24"/>
      <c r="CM26" s="142"/>
      <c r="CO26" s="143"/>
      <c r="CP26" s="143"/>
      <c r="CQ26" s="143"/>
    </row>
    <row r="27" spans="1:101">
      <c r="AT27" s="147"/>
      <c r="AU27" s="147"/>
      <c r="AV27" s="147"/>
      <c r="AW27" s="147"/>
      <c r="BJ27"/>
      <c r="BK27"/>
      <c r="BL27"/>
      <c r="BM27"/>
      <c r="BV27" s="24"/>
      <c r="BW27" s="24"/>
      <c r="BX27" s="24"/>
      <c r="BY27" s="24"/>
      <c r="CM27" s="141"/>
    </row>
    <row r="28" spans="1:101">
      <c r="A28" s="2" t="s">
        <v>40</v>
      </c>
      <c r="B28" s="2" t="s">
        <v>41</v>
      </c>
      <c r="C28" s="3" t="s">
        <v>273</v>
      </c>
      <c r="D28" s="3">
        <v>2006</v>
      </c>
      <c r="E28" s="3">
        <v>2007</v>
      </c>
      <c r="F28" s="4" t="s">
        <v>42</v>
      </c>
      <c r="G28" s="4" t="s">
        <v>120</v>
      </c>
      <c r="H28" s="4" t="s">
        <v>121</v>
      </c>
      <c r="I28" s="3">
        <v>2008</v>
      </c>
      <c r="J28" s="4" t="s">
        <v>46</v>
      </c>
      <c r="K28" s="4" t="s">
        <v>122</v>
      </c>
      <c r="L28" s="4" t="s">
        <v>123</v>
      </c>
      <c r="M28" s="3">
        <v>2009</v>
      </c>
      <c r="N28" s="4" t="s">
        <v>50</v>
      </c>
      <c r="O28" s="4" t="s">
        <v>124</v>
      </c>
      <c r="P28" s="4" t="s">
        <v>125</v>
      </c>
      <c r="Q28" s="3">
        <v>2010</v>
      </c>
      <c r="R28" s="4" t="s">
        <v>54</v>
      </c>
      <c r="S28" s="4" t="s">
        <v>126</v>
      </c>
      <c r="T28" s="4" t="s">
        <v>127</v>
      </c>
      <c r="U28" s="3">
        <v>2011</v>
      </c>
      <c r="V28" s="4" t="s">
        <v>58</v>
      </c>
      <c r="W28" s="4" t="s">
        <v>128</v>
      </c>
      <c r="X28" s="4" t="s">
        <v>129</v>
      </c>
      <c r="Y28" s="3">
        <v>2012</v>
      </c>
      <c r="Z28" s="4" t="s">
        <v>62</v>
      </c>
      <c r="AA28" s="4" t="s">
        <v>130</v>
      </c>
      <c r="AB28" s="4" t="s">
        <v>131</v>
      </c>
      <c r="AC28" s="3">
        <v>2013</v>
      </c>
      <c r="AD28" s="4" t="s">
        <v>66</v>
      </c>
      <c r="AE28" s="4" t="s">
        <v>132</v>
      </c>
      <c r="AF28" s="4" t="s">
        <v>133</v>
      </c>
      <c r="AG28" s="3">
        <v>2014</v>
      </c>
      <c r="AH28" s="4" t="s">
        <v>70</v>
      </c>
      <c r="AI28" s="4" t="s">
        <v>134</v>
      </c>
      <c r="AJ28" s="4" t="s">
        <v>135</v>
      </c>
      <c r="AK28" s="3">
        <v>2015</v>
      </c>
      <c r="AL28" s="4" t="s">
        <v>74</v>
      </c>
      <c r="AM28" s="4" t="s">
        <v>136</v>
      </c>
      <c r="AN28" s="4" t="s">
        <v>137</v>
      </c>
      <c r="AO28" s="3">
        <v>2016</v>
      </c>
      <c r="AP28" s="4" t="s">
        <v>78</v>
      </c>
      <c r="AQ28" s="4" t="s">
        <v>138</v>
      </c>
      <c r="AR28" s="4" t="s">
        <v>139</v>
      </c>
      <c r="AS28" s="3">
        <v>2017</v>
      </c>
      <c r="AT28" s="147"/>
      <c r="AU28" s="147"/>
      <c r="AV28" s="147"/>
      <c r="AW28" s="147"/>
      <c r="AX28" s="4" t="s">
        <v>86</v>
      </c>
      <c r="AY28" s="4" t="s">
        <v>142</v>
      </c>
      <c r="AZ28" s="4" t="s">
        <v>143</v>
      </c>
      <c r="BA28" s="3">
        <v>2019</v>
      </c>
      <c r="BB28" s="4" t="s">
        <v>90</v>
      </c>
      <c r="BC28" s="4" t="s">
        <v>144</v>
      </c>
      <c r="BD28" s="4" t="s">
        <v>145</v>
      </c>
      <c r="BE28" s="3">
        <v>2020</v>
      </c>
      <c r="BF28" s="4" t="s">
        <v>94</v>
      </c>
      <c r="BG28" s="4" t="s">
        <v>251</v>
      </c>
      <c r="BH28" s="4" t="s">
        <v>252</v>
      </c>
      <c r="BI28" s="3">
        <v>2021</v>
      </c>
      <c r="BJ28" s="4" t="s">
        <v>98</v>
      </c>
      <c r="BK28" s="4" t="s">
        <v>253</v>
      </c>
      <c r="BL28" s="4" t="s">
        <v>254</v>
      </c>
      <c r="BM28" s="3">
        <v>2022</v>
      </c>
      <c r="BN28" s="4" t="s">
        <v>258</v>
      </c>
      <c r="BO28" s="4" t="s">
        <v>260</v>
      </c>
      <c r="BP28" s="4" t="s">
        <v>262</v>
      </c>
      <c r="BQ28" s="3">
        <v>2023</v>
      </c>
      <c r="BR28" s="4" t="s">
        <v>264</v>
      </c>
      <c r="BS28" s="4" t="s">
        <v>268</v>
      </c>
      <c r="BT28" s="4" t="s">
        <v>269</v>
      </c>
      <c r="BU28" s="3">
        <v>2024</v>
      </c>
      <c r="BV28" s="24"/>
      <c r="BW28" s="24"/>
      <c r="BX28" s="24"/>
      <c r="BY28" s="24"/>
    </row>
    <row r="29" spans="1:101">
      <c r="A29" s="5"/>
      <c r="B29" s="5"/>
      <c r="C29" s="5">
        <v>24287.301542748974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147"/>
      <c r="AU29" s="147"/>
      <c r="AV29" s="147"/>
      <c r="AW29" s="147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Q29" s="5"/>
      <c r="BR29" s="5"/>
      <c r="BS29" s="5"/>
      <c r="BT29" s="5"/>
      <c r="BU29" s="5"/>
      <c r="BV29" s="24"/>
      <c r="BW29" s="24"/>
      <c r="BX29" s="24"/>
      <c r="BY29" s="24"/>
    </row>
    <row r="30" spans="1:101">
      <c r="A30" s="6" t="s">
        <v>99</v>
      </c>
      <c r="B30" s="6" t="s">
        <v>100</v>
      </c>
      <c r="C30" s="18">
        <v>3171.622715829998</v>
      </c>
      <c r="D30" s="18">
        <v>3236.98</v>
      </c>
      <c r="E30" s="18">
        <v>4729.87</v>
      </c>
      <c r="F30" s="17">
        <v>1226.51</v>
      </c>
      <c r="G30" s="17">
        <v>2795.83</v>
      </c>
      <c r="H30" s="17">
        <v>4529.12</v>
      </c>
      <c r="I30" s="18">
        <v>6121.75</v>
      </c>
      <c r="J30" s="17">
        <v>1486.61</v>
      </c>
      <c r="K30" s="17">
        <v>3199.62</v>
      </c>
      <c r="L30" s="17">
        <v>5050</v>
      </c>
      <c r="M30" s="18">
        <v>6698.34</v>
      </c>
      <c r="N30" s="17">
        <v>1540.63</v>
      </c>
      <c r="O30" s="17">
        <v>3304.99</v>
      </c>
      <c r="P30" s="17">
        <v>5494.21</v>
      </c>
      <c r="Q30" s="18">
        <v>7791.76</v>
      </c>
      <c r="R30" s="17">
        <v>2079.37</v>
      </c>
      <c r="S30" s="17">
        <v>4644</v>
      </c>
      <c r="T30" s="17">
        <v>7360.61</v>
      </c>
      <c r="U30" s="18">
        <v>9980.6</v>
      </c>
      <c r="V30" s="17">
        <v>3734.76</v>
      </c>
      <c r="W30" s="17">
        <v>7947.81</v>
      </c>
      <c r="X30" s="17">
        <v>12367.3</v>
      </c>
      <c r="Y30" s="18">
        <v>16609.29</v>
      </c>
      <c r="Z30" s="17">
        <v>3863.85</v>
      </c>
      <c r="AA30" s="17">
        <v>8062.82</v>
      </c>
      <c r="AB30" s="17">
        <v>12307.38</v>
      </c>
      <c r="AC30" s="18">
        <v>16537.53</v>
      </c>
      <c r="AD30" s="17">
        <v>3721.36</v>
      </c>
      <c r="AE30" s="17">
        <v>8010.1</v>
      </c>
      <c r="AF30" s="17">
        <v>12518.01</v>
      </c>
      <c r="AG30" s="18">
        <v>16963.849999999999</v>
      </c>
      <c r="AH30" s="17">
        <v>4605.7700000000004</v>
      </c>
      <c r="AI30" s="17">
        <v>9787.4635140819992</v>
      </c>
      <c r="AJ30" s="17">
        <v>15274.038419560002</v>
      </c>
      <c r="AK30" s="18">
        <v>20318.212635239997</v>
      </c>
      <c r="AL30" s="17">
        <v>4764.046980860001</v>
      </c>
      <c r="AM30" s="17">
        <v>10104.8129978</v>
      </c>
      <c r="AN30" s="17">
        <v>15865.99184386</v>
      </c>
      <c r="AO30" s="18">
        <v>21219.899769340002</v>
      </c>
      <c r="AP30" s="17">
        <v>5193.1615070400003</v>
      </c>
      <c r="AQ30" s="17">
        <v>11277.563554030001</v>
      </c>
      <c r="AR30" s="17">
        <v>17465.13919944</v>
      </c>
      <c r="AS30" s="18">
        <v>23271.078476319999</v>
      </c>
      <c r="AT30" s="147"/>
      <c r="AU30" s="147"/>
      <c r="AV30" s="147"/>
      <c r="AW30" s="147"/>
      <c r="AX30" s="17">
        <v>5482.9366373159219</v>
      </c>
      <c r="AY30" s="17">
        <v>11921.168523799517</v>
      </c>
      <c r="AZ30" s="17">
        <v>18594.038988323766</v>
      </c>
      <c r="BA30" s="18">
        <v>24852.240695881694</v>
      </c>
      <c r="BB30" s="17">
        <v>5919.1006719332199</v>
      </c>
      <c r="BC30" s="17">
        <v>12115.37112203116</v>
      </c>
      <c r="BD30" s="17">
        <v>19121.283040131158</v>
      </c>
      <c r="BE30" s="18">
        <v>25411.041701116708</v>
      </c>
      <c r="BF30" s="17">
        <v>5812.0954700473731</v>
      </c>
      <c r="BG30" s="17">
        <v>12362.608732925726</v>
      </c>
      <c r="BH30" s="17">
        <v>19392.157433359462</v>
      </c>
      <c r="BI30" s="18">
        <v>26281.4308130342</v>
      </c>
      <c r="BJ30" s="17">
        <v>6527.8912235123998</v>
      </c>
      <c r="BK30" s="17">
        <v>14366.655354200562</v>
      </c>
      <c r="BL30" s="17">
        <v>22635.006165360879</v>
      </c>
      <c r="BM30" s="18">
        <v>30857.664974439762</v>
      </c>
      <c r="BN30" s="17">
        <v>7588.3</v>
      </c>
      <c r="BO30" s="17">
        <v>15967.237651577167</v>
      </c>
      <c r="BP30" s="17">
        <v>24531.568325734246</v>
      </c>
      <c r="BQ30" s="18">
        <v>32451.962545264203</v>
      </c>
      <c r="BR30" s="17">
        <v>7624.8037269100005</v>
      </c>
      <c r="BS30" s="17">
        <v>15792.065007130001</v>
      </c>
      <c r="BT30" s="17">
        <v>24287.301542748974</v>
      </c>
      <c r="BU30" s="18">
        <v>32241.14037265263</v>
      </c>
      <c r="BV30" s="24"/>
      <c r="BW30" s="24"/>
      <c r="BX30" s="24"/>
      <c r="BY30" s="24"/>
      <c r="CR30" s="143"/>
    </row>
    <row r="31" spans="1:101">
      <c r="A31" s="7" t="s">
        <v>101</v>
      </c>
      <c r="B31" s="7" t="s">
        <v>102</v>
      </c>
      <c r="C31" s="21">
        <v>0.13058769457148248</v>
      </c>
      <c r="D31" s="21">
        <v>306.19</v>
      </c>
      <c r="E31" s="21">
        <v>423.7</v>
      </c>
      <c r="F31" s="20">
        <v>102.88</v>
      </c>
      <c r="G31" s="20">
        <v>247.86</v>
      </c>
      <c r="H31" s="20">
        <v>400.55</v>
      </c>
      <c r="I31" s="21">
        <v>534.98</v>
      </c>
      <c r="J31" s="20">
        <v>126.97</v>
      </c>
      <c r="K31" s="20">
        <v>280.7</v>
      </c>
      <c r="L31" s="20">
        <v>439.4</v>
      </c>
      <c r="M31" s="21">
        <v>624.03</v>
      </c>
      <c r="N31" s="20">
        <v>139.47</v>
      </c>
      <c r="O31" s="20">
        <v>320.24</v>
      </c>
      <c r="P31" s="20">
        <v>530.88</v>
      </c>
      <c r="Q31" s="21">
        <v>801.27</v>
      </c>
      <c r="R31" s="20">
        <v>200.92</v>
      </c>
      <c r="S31" s="20">
        <v>448.93</v>
      </c>
      <c r="T31" s="20">
        <v>693.73</v>
      </c>
      <c r="U31" s="21">
        <v>988.36</v>
      </c>
      <c r="V31" s="20">
        <v>375.59</v>
      </c>
      <c r="W31" s="20">
        <v>843.15</v>
      </c>
      <c r="X31" s="20">
        <v>1283.58</v>
      </c>
      <c r="Y31" s="21">
        <v>1790.75</v>
      </c>
      <c r="Z31" s="20">
        <v>354.67</v>
      </c>
      <c r="AA31" s="20">
        <v>781.18</v>
      </c>
      <c r="AB31" s="20">
        <v>1211.95</v>
      </c>
      <c r="AC31" s="21">
        <v>1673.73</v>
      </c>
      <c r="AD31" s="20">
        <v>379.58</v>
      </c>
      <c r="AE31" s="20">
        <v>837.74</v>
      </c>
      <c r="AF31" s="20">
        <v>1306.73</v>
      </c>
      <c r="AG31" s="21">
        <v>1812.28</v>
      </c>
      <c r="AH31" s="20">
        <v>419.26</v>
      </c>
      <c r="AI31" s="20">
        <v>932.91716682250785</v>
      </c>
      <c r="AJ31" s="20">
        <v>1463.7617714248925</v>
      </c>
      <c r="AK31" s="21">
        <v>2016.8311602628594</v>
      </c>
      <c r="AL31" s="20">
        <v>462.38918953073693</v>
      </c>
      <c r="AM31" s="20">
        <v>1020.7391766622962</v>
      </c>
      <c r="AN31" s="20">
        <v>1582.2497339013005</v>
      </c>
      <c r="AO31" s="21">
        <v>2183.790834188896</v>
      </c>
      <c r="AP31" s="20">
        <v>546.59678369150254</v>
      </c>
      <c r="AQ31" s="20">
        <v>1216.4570394790553</v>
      </c>
      <c r="AR31" s="20">
        <v>1870.0172451127996</v>
      </c>
      <c r="AS31" s="21">
        <v>2440.9771819261591</v>
      </c>
      <c r="AT31" s="147"/>
      <c r="AU31" s="147"/>
      <c r="AV31" s="147"/>
      <c r="AW31" s="147"/>
      <c r="AX31" s="20">
        <v>706.03903502729315</v>
      </c>
      <c r="AY31" s="20">
        <v>1550.1357719703999</v>
      </c>
      <c r="AZ31" s="20">
        <v>2385.4905667902794</v>
      </c>
      <c r="BA31" s="21">
        <v>3242.9750066905785</v>
      </c>
      <c r="BB31" s="20">
        <v>787.62028213627605</v>
      </c>
      <c r="BC31" s="20">
        <v>1630.1291633816395</v>
      </c>
      <c r="BD31" s="20">
        <v>2516.2278744221708</v>
      </c>
      <c r="BE31" s="21">
        <v>3366.5508361079178</v>
      </c>
      <c r="BF31" s="20">
        <v>743.12119369342327</v>
      </c>
      <c r="BG31" s="20">
        <v>1566.7147554411201</v>
      </c>
      <c r="BH31" s="93">
        <v>2471.5874553768977</v>
      </c>
      <c r="BI31" s="96">
        <v>3409.3491658559037</v>
      </c>
      <c r="BJ31" s="20">
        <v>908.79639106187722</v>
      </c>
      <c r="BK31" s="20">
        <v>1966.9119277243785</v>
      </c>
      <c r="BL31" s="20">
        <v>3081.4923136086504</v>
      </c>
      <c r="BM31" s="21">
        <v>4232.7763831402126</v>
      </c>
      <c r="BN31" s="20">
        <v>1019.563</v>
      </c>
      <c r="BO31" s="20">
        <v>2113.4145134184</v>
      </c>
      <c r="BP31" s="20">
        <v>3261.8707289656904</v>
      </c>
      <c r="BQ31" s="21">
        <v>4409.2366265100018</v>
      </c>
      <c r="BR31" s="20">
        <v>1008.046446630002</v>
      </c>
      <c r="BS31" s="20">
        <v>2074.9388829999998</v>
      </c>
      <c r="BT31" s="20">
        <v>3171.622715829998</v>
      </c>
      <c r="BU31" s="21">
        <v>4309.8614353300281</v>
      </c>
      <c r="BV31" s="24"/>
      <c r="BW31" s="24"/>
      <c r="BX31" s="24"/>
      <c r="BY31" s="24"/>
    </row>
    <row r="32" spans="1:101">
      <c r="A32" s="8" t="s">
        <v>103</v>
      </c>
      <c r="B32" s="8" t="s">
        <v>104</v>
      </c>
      <c r="C32" s="23">
        <v>222.54653603999793</v>
      </c>
      <c r="D32" s="23">
        <v>9.4600000000000004E-2</v>
      </c>
      <c r="E32" s="23">
        <v>8.9599999999999999E-2</v>
      </c>
      <c r="F32" s="22">
        <v>8.3900000000000002E-2</v>
      </c>
      <c r="G32" s="22">
        <v>8.8700000000000001E-2</v>
      </c>
      <c r="H32" s="22">
        <v>8.8400000000000006E-2</v>
      </c>
      <c r="I32" s="23">
        <v>8.7400000000000005E-2</v>
      </c>
      <c r="J32" s="22">
        <v>8.5400000000000004E-2</v>
      </c>
      <c r="K32" s="22">
        <v>8.77E-2</v>
      </c>
      <c r="L32" s="22">
        <v>8.6999999999999994E-2</v>
      </c>
      <c r="M32" s="23">
        <v>9.3200000000000005E-2</v>
      </c>
      <c r="N32" s="22">
        <v>9.0499999999999997E-2</v>
      </c>
      <c r="O32" s="22">
        <v>9.69E-2</v>
      </c>
      <c r="P32" s="22">
        <v>9.6600000000000005E-2</v>
      </c>
      <c r="Q32" s="23">
        <v>0.1028</v>
      </c>
      <c r="R32" s="22">
        <v>9.6600000000000005E-2</v>
      </c>
      <c r="S32" s="22">
        <v>9.6699999999999994E-2</v>
      </c>
      <c r="T32" s="22">
        <v>9.4200000000000006E-2</v>
      </c>
      <c r="U32" s="23">
        <v>9.9000000000000005E-2</v>
      </c>
      <c r="V32" s="22">
        <v>0.10059999999999999</v>
      </c>
      <c r="W32" s="22">
        <v>0.1061</v>
      </c>
      <c r="X32" s="22">
        <v>0.1038</v>
      </c>
      <c r="Y32" s="23">
        <f t="shared" ref="Y32:AF32" si="8">Y31/Y30</f>
        <v>0.10781616793974938</v>
      </c>
      <c r="Z32" s="22">
        <f t="shared" si="8"/>
        <v>9.1791865626253619E-2</v>
      </c>
      <c r="AA32" s="22">
        <f t="shared" si="8"/>
        <v>9.6886697210157233E-2</v>
      </c>
      <c r="AB32" s="22">
        <f t="shared" si="8"/>
        <v>9.8473436263445194E-2</v>
      </c>
      <c r="AC32" s="23">
        <f t="shared" si="8"/>
        <v>0.10120797966806411</v>
      </c>
      <c r="AD32" s="22">
        <f t="shared" si="8"/>
        <v>0.10200034396027258</v>
      </c>
      <c r="AE32" s="22">
        <f t="shared" si="8"/>
        <v>0.10458546085566971</v>
      </c>
      <c r="AF32" s="22">
        <f t="shared" si="8"/>
        <v>0.10438799777280894</v>
      </c>
      <c r="AG32" s="23">
        <v>0.10680000000000001</v>
      </c>
      <c r="AH32" s="22">
        <v>9.0999999999999998E-2</v>
      </c>
      <c r="AI32" s="22">
        <v>9.5317562663732647E-2</v>
      </c>
      <c r="AJ32" s="22">
        <v>9.5833317372725255E-2</v>
      </c>
      <c r="AK32" s="23">
        <v>9.9262233173249628E-2</v>
      </c>
      <c r="AL32" s="22">
        <v>9.7058066679113E-2</v>
      </c>
      <c r="AM32" s="22">
        <v>0.10101514762168579</v>
      </c>
      <c r="AN32" s="22">
        <v>9.9725863310185514E-2</v>
      </c>
      <c r="AO32" s="23">
        <v>0.10291240099749152</v>
      </c>
      <c r="AP32" s="22">
        <f>AP31/AP30</f>
        <v>0.10525318400949404</v>
      </c>
      <c r="AQ32" s="22">
        <f>AQ31/AQ30</f>
        <v>0.10786523468931003</v>
      </c>
      <c r="AR32" s="22">
        <f>AR31/AR30</f>
        <v>0.10707141945783974</v>
      </c>
      <c r="AS32" s="23">
        <f>AS31/AS30</f>
        <v>0.1048931696229734</v>
      </c>
      <c r="AT32" s="147"/>
      <c r="AU32" s="147"/>
      <c r="AV32" s="147"/>
      <c r="AW32" s="147"/>
      <c r="AX32" s="22">
        <f t="shared" ref="AX32:BC32" si="9">AX31/AX30</f>
        <v>0.12877023422487013</v>
      </c>
      <c r="AY32" s="22">
        <f t="shared" si="9"/>
        <v>0.13003220018873957</v>
      </c>
      <c r="AZ32" s="22">
        <f t="shared" si="9"/>
        <v>0.12829329702321599</v>
      </c>
      <c r="BA32" s="23">
        <f t="shared" si="9"/>
        <v>0.13049024618645261</v>
      </c>
      <c r="BB32" s="22">
        <f t="shared" si="9"/>
        <v>0.13306418082580673</v>
      </c>
      <c r="BC32" s="22">
        <f t="shared" si="9"/>
        <v>0.13455049349807668</v>
      </c>
      <c r="BD32" s="22">
        <v>0.13159304577737746</v>
      </c>
      <c r="BE32" s="23">
        <v>0.13248377912661377</v>
      </c>
      <c r="BF32" s="22">
        <v>0.12785770597250121</v>
      </c>
      <c r="BG32" s="22">
        <v>0.12673010925828618</v>
      </c>
      <c r="BH32" s="94">
        <v>0.12745293884243825</v>
      </c>
      <c r="BI32" s="97">
        <v>0.12972464056884783</v>
      </c>
      <c r="BJ32" s="22">
        <v>0.13921745322418067</v>
      </c>
      <c r="BK32" s="22">
        <v>0.13690813061435955</v>
      </c>
      <c r="BL32" s="22">
        <v>0.1361383465547433</v>
      </c>
      <c r="BM32" s="23">
        <v>0.13717098771557523</v>
      </c>
      <c r="BN32" s="22">
        <v>0.13435</v>
      </c>
      <c r="BO32" s="22">
        <v>0.13235943245384382</v>
      </c>
      <c r="BP32" s="22">
        <v>0.13296625334564949</v>
      </c>
      <c r="BQ32" s="23">
        <v>0.13586964487463496</v>
      </c>
      <c r="BR32" s="22">
        <v>0.13220621575770308</v>
      </c>
      <c r="BS32" s="22">
        <v>0.13139123237291514</v>
      </c>
      <c r="BT32" s="22">
        <v>0.13058769457148248</v>
      </c>
      <c r="BU32" s="23">
        <v>0.13367583731578275</v>
      </c>
      <c r="BV32" s="24"/>
      <c r="BW32" s="24"/>
      <c r="BX32" s="24"/>
      <c r="BY32" s="24"/>
    </row>
    <row r="33" spans="1:77">
      <c r="A33" s="7" t="s">
        <v>105</v>
      </c>
      <c r="B33" s="7" t="s">
        <v>105</v>
      </c>
      <c r="C33" s="21">
        <v>9.1630820183249088E-3</v>
      </c>
      <c r="D33" s="21">
        <v>87.27</v>
      </c>
      <c r="E33" s="21">
        <v>122.46</v>
      </c>
      <c r="F33" s="20">
        <v>22.66</v>
      </c>
      <c r="G33" s="20">
        <v>63.88</v>
      </c>
      <c r="H33" s="20">
        <v>105.25</v>
      </c>
      <c r="I33" s="21">
        <v>158.44</v>
      </c>
      <c r="J33" s="20">
        <v>27.73</v>
      </c>
      <c r="K33" s="20">
        <v>74.72</v>
      </c>
      <c r="L33" s="20">
        <v>122.2</v>
      </c>
      <c r="M33" s="21">
        <v>194.52</v>
      </c>
      <c r="N33" s="20">
        <v>29.51</v>
      </c>
      <c r="O33" s="20">
        <v>81.88</v>
      </c>
      <c r="P33" s="20">
        <v>139.41</v>
      </c>
      <c r="Q33" s="21">
        <v>230.71</v>
      </c>
      <c r="R33" s="20">
        <v>32.67</v>
      </c>
      <c r="S33" s="20">
        <v>96.97</v>
      </c>
      <c r="T33" s="20">
        <v>162.61000000000001</v>
      </c>
      <c r="U33" s="21">
        <v>265.76</v>
      </c>
      <c r="V33" s="20">
        <v>60</v>
      </c>
      <c r="W33" s="20">
        <v>170.29</v>
      </c>
      <c r="X33" s="20">
        <v>295.73</v>
      </c>
      <c r="Y33" s="21">
        <v>490.19</v>
      </c>
      <c r="Z33" s="20">
        <v>50.18</v>
      </c>
      <c r="AA33" s="20">
        <v>162.86000000000001</v>
      </c>
      <c r="AB33" s="20">
        <v>278.02999999999997</v>
      </c>
      <c r="AC33" s="21">
        <v>402.14</v>
      </c>
      <c r="AD33" s="20">
        <v>41.56</v>
      </c>
      <c r="AE33" s="20">
        <v>142.41</v>
      </c>
      <c r="AF33" s="20">
        <v>255.17</v>
      </c>
      <c r="AG33" s="21">
        <v>412.46</v>
      </c>
      <c r="AH33" s="20">
        <v>41.78</v>
      </c>
      <c r="AI33" s="20">
        <v>155.8097973325078</v>
      </c>
      <c r="AJ33" s="20">
        <v>290.92096799489246</v>
      </c>
      <c r="AK33" s="21">
        <v>475.6338398628593</v>
      </c>
      <c r="AL33" s="20">
        <v>47.340947200736913</v>
      </c>
      <c r="AM33" s="20">
        <v>157.60536174229631</v>
      </c>
      <c r="AN33" s="20">
        <v>280.84638130196697</v>
      </c>
      <c r="AO33" s="21">
        <v>440.49471183889625</v>
      </c>
      <c r="AP33" s="20">
        <v>37.493321391502576</v>
      </c>
      <c r="AQ33" s="20">
        <v>43.361250799055441</v>
      </c>
      <c r="AR33" s="20">
        <v>144.82745464979968</v>
      </c>
      <c r="AS33" s="21">
        <v>246.31156093115931</v>
      </c>
      <c r="AT33" s="147"/>
      <c r="AU33" s="147"/>
      <c r="AV33" s="147"/>
      <c r="AW33" s="147"/>
      <c r="AX33" s="20">
        <v>33.458491897291033</v>
      </c>
      <c r="AY33" s="20">
        <v>159.94761577324527</v>
      </c>
      <c r="AZ33" s="20">
        <v>288.96271531312482</v>
      </c>
      <c r="BA33" s="21">
        <v>430.03294472342429</v>
      </c>
      <c r="BB33" s="20">
        <v>33.48513570627621</v>
      </c>
      <c r="BC33" s="20">
        <v>150.5187355816395</v>
      </c>
      <c r="BD33" s="20">
        <v>282.26332323717054</v>
      </c>
      <c r="BE33" s="21">
        <v>427.86047091791789</v>
      </c>
      <c r="BF33" s="20">
        <v>9.9108759934260249</v>
      </c>
      <c r="BG33" s="20">
        <v>60.31961519112042</v>
      </c>
      <c r="BH33" s="20">
        <v>199.1068793668978</v>
      </c>
      <c r="BI33" s="21">
        <v>348.96760217590366</v>
      </c>
      <c r="BJ33" s="20">
        <v>40.419219491877136</v>
      </c>
      <c r="BK33" s="20">
        <v>189.20656401437867</v>
      </c>
      <c r="BL33" s="20">
        <v>365.95298227865044</v>
      </c>
      <c r="BM33" s="21">
        <v>569.6176969602127</v>
      </c>
      <c r="BN33" s="20">
        <v>52.948999999999998</v>
      </c>
      <c r="BO33" s="20">
        <v>207.67569193839969</v>
      </c>
      <c r="BP33" s="20">
        <v>384.96904026569092</v>
      </c>
      <c r="BQ33" s="21">
        <v>587.40196841000204</v>
      </c>
      <c r="BR33" s="20">
        <v>14.503832240002012</v>
      </c>
      <c r="BS33" s="20">
        <v>107.09204643000007</v>
      </c>
      <c r="BT33" s="20">
        <v>222.54653603999793</v>
      </c>
      <c r="BU33" s="21">
        <v>416.51313639003951</v>
      </c>
      <c r="BV33" s="24"/>
      <c r="BW33" s="24"/>
      <c r="BX33" s="24"/>
      <c r="BY33" s="24"/>
    </row>
    <row r="34" spans="1:77">
      <c r="A34" s="8" t="s">
        <v>106</v>
      </c>
      <c r="B34" s="8" t="s">
        <v>107</v>
      </c>
      <c r="C34" s="23">
        <v>59.472649139997912</v>
      </c>
      <c r="D34" s="23">
        <v>2.7E-2</v>
      </c>
      <c r="E34" s="23">
        <f>+E33/E30</f>
        <v>2.5890775010729682E-2</v>
      </c>
      <c r="F34" s="22">
        <v>1.8499999999999999E-2</v>
      </c>
      <c r="G34" s="22">
        <v>2.2800000000000001E-2</v>
      </c>
      <c r="H34" s="22">
        <v>2.3199999999999998E-2</v>
      </c>
      <c r="I34" s="23">
        <v>2.5899999999999999E-2</v>
      </c>
      <c r="J34" s="22">
        <v>1.8700000000000001E-2</v>
      </c>
      <c r="K34" s="22">
        <v>2.3400000000000001E-2</v>
      </c>
      <c r="L34" s="22">
        <v>2.4E-2</v>
      </c>
      <c r="M34" s="23">
        <v>2.9000000000000001E-2</v>
      </c>
      <c r="N34" s="22">
        <v>1.9199999999999998E-2</v>
      </c>
      <c r="O34" s="22">
        <v>2.4799999999999999E-2</v>
      </c>
      <c r="P34" s="22">
        <v>2.5399999999999999E-2</v>
      </c>
      <c r="Q34" s="23">
        <v>2.9600000000000001E-2</v>
      </c>
      <c r="R34" s="22">
        <v>1.5699999999999999E-2</v>
      </c>
      <c r="S34" s="22">
        <v>2.0899999999999998E-2</v>
      </c>
      <c r="T34" s="22">
        <v>2.2100000000000002E-2</v>
      </c>
      <c r="U34" s="23">
        <v>2.6599999999999999E-2</v>
      </c>
      <c r="V34" s="22">
        <v>1.61E-2</v>
      </c>
      <c r="W34" s="22">
        <v>2.1399999999999999E-2</v>
      </c>
      <c r="X34" s="22">
        <v>2.3900000000000001E-2</v>
      </c>
      <c r="Y34" s="23">
        <f t="shared" ref="Y34:AF34" si="10">Y33/Y30</f>
        <v>2.9513001458822141E-2</v>
      </c>
      <c r="Z34" s="22">
        <f t="shared" si="10"/>
        <v>1.2987046598599842E-2</v>
      </c>
      <c r="AA34" s="22">
        <f t="shared" si="10"/>
        <v>2.0198888230172574E-2</v>
      </c>
      <c r="AB34" s="22">
        <f t="shared" si="10"/>
        <v>2.2590510734209882E-2</v>
      </c>
      <c r="AC34" s="23">
        <f t="shared" si="10"/>
        <v>2.4316811519011605E-2</v>
      </c>
      <c r="AD34" s="22">
        <f t="shared" si="10"/>
        <v>1.116796010060838E-2</v>
      </c>
      <c r="AE34" s="22">
        <f t="shared" si="10"/>
        <v>1.7778804259622225E-2</v>
      </c>
      <c r="AF34" s="22">
        <f t="shared" si="10"/>
        <v>2.038423040083847E-2</v>
      </c>
      <c r="AG34" s="23">
        <v>2.4299999999999999E-2</v>
      </c>
      <c r="AH34" s="22">
        <v>9.1000000000000004E-3</v>
      </c>
      <c r="AI34" s="22">
        <v>1.5919323439452102E-2</v>
      </c>
      <c r="AJ34" s="22">
        <v>1.9046761570426441E-2</v>
      </c>
      <c r="AK34" s="23">
        <v>2.3409236255255931E-2</v>
      </c>
      <c r="AL34" s="22">
        <v>9.9371285360815177E-3</v>
      </c>
      <c r="AM34" s="22">
        <v>1.5597058726035786E-2</v>
      </c>
      <c r="AN34" s="22">
        <v>1.770115502805153E-2</v>
      </c>
      <c r="AO34" s="23">
        <v>2.0758567035050461E-2</v>
      </c>
      <c r="AP34" s="22">
        <f>AP33/AP30</f>
        <v>7.2197487678123517E-3</v>
      </c>
      <c r="AQ34" s="22">
        <f>AQ33/AQ30</f>
        <v>3.8449130072568233E-3</v>
      </c>
      <c r="AR34" s="22">
        <f>AR33/AR30</f>
        <v>8.2923733384526015E-3</v>
      </c>
      <c r="AS34" s="23">
        <f>AS33/AS30</f>
        <v>1.0584449757315678E-2</v>
      </c>
      <c r="AT34" s="147"/>
      <c r="AU34" s="147"/>
      <c r="AV34" s="147"/>
      <c r="AW34" s="147"/>
      <c r="AX34" s="22">
        <f t="shared" ref="AX34:BC34" si="11">AX33/AX30</f>
        <v>6.1022941008616266E-3</v>
      </c>
      <c r="AY34" s="22">
        <f t="shared" si="11"/>
        <v>1.3417108855891481E-2</v>
      </c>
      <c r="AZ34" s="22">
        <f t="shared" si="11"/>
        <v>1.5540610380271904E-2</v>
      </c>
      <c r="BA34" s="23">
        <f t="shared" si="11"/>
        <v>1.7303588436381342E-2</v>
      </c>
      <c r="BB34" s="22">
        <f t="shared" si="11"/>
        <v>5.6571323182681614E-3</v>
      </c>
      <c r="BC34" s="22">
        <f t="shared" si="11"/>
        <v>1.2423782488010555E-2</v>
      </c>
      <c r="BD34" s="22">
        <v>1.4761735530234294E-2</v>
      </c>
      <c r="BE34" s="23">
        <v>1.683758092054586E-2</v>
      </c>
      <c r="BF34" s="22">
        <v>1.7052156222315536E-3</v>
      </c>
      <c r="BG34" s="22">
        <v>4.8791979503864172E-3</v>
      </c>
      <c r="BH34" s="22">
        <v>1.0267391859370074E-2</v>
      </c>
      <c r="BI34" s="23">
        <v>1.3278105163240739E-2</v>
      </c>
      <c r="BJ34" s="22">
        <v>6.1917728264670969E-3</v>
      </c>
      <c r="BK34" s="22">
        <v>1.3169840811908803E-2</v>
      </c>
      <c r="BL34" s="22">
        <v>1.6167567157047244E-2</v>
      </c>
      <c r="BM34" s="23">
        <v>1.8459520428134871E-2</v>
      </c>
      <c r="BN34" s="22">
        <v>6.9699999999999996E-3</v>
      </c>
      <c r="BO34" s="22">
        <v>1.3006363183796322E-2</v>
      </c>
      <c r="BP34" s="22">
        <v>1.569280182799599E-2</v>
      </c>
      <c r="BQ34" s="23">
        <v>1.8100660864213993E-2</v>
      </c>
      <c r="BR34" s="22">
        <v>1.9021908969032283E-3</v>
      </c>
      <c r="BS34" s="22">
        <v>6.7813833328097877E-3</v>
      </c>
      <c r="BT34" s="22">
        <v>9.1630820183249088E-3</v>
      </c>
      <c r="BU34" s="23">
        <v>1.291868499612165E-2</v>
      </c>
      <c r="BV34" s="24"/>
      <c r="BW34" s="24"/>
      <c r="BX34" s="24"/>
      <c r="BY34" s="24"/>
    </row>
    <row r="35" spans="1:77">
      <c r="A35" s="7" t="s">
        <v>108</v>
      </c>
      <c r="B35" s="7" t="s">
        <v>109</v>
      </c>
      <c r="C35" s="21">
        <v>2.448713745959711E-3</v>
      </c>
      <c r="D35" s="21">
        <v>55.22</v>
      </c>
      <c r="E35" s="21">
        <v>86.78</v>
      </c>
      <c r="F35" s="20">
        <v>13.27</v>
      </c>
      <c r="G35" s="20">
        <v>44.29</v>
      </c>
      <c r="H35" s="20">
        <v>74.260000000000005</v>
      </c>
      <c r="I35" s="21">
        <v>115.5</v>
      </c>
      <c r="J35" s="20">
        <v>15.91</v>
      </c>
      <c r="K35" s="20">
        <v>50.79</v>
      </c>
      <c r="L35" s="20">
        <v>85.9</v>
      </c>
      <c r="M35" s="21">
        <v>145.19999999999999</v>
      </c>
      <c r="N35" s="20">
        <v>16.27</v>
      </c>
      <c r="O35" s="20">
        <v>55.06</v>
      </c>
      <c r="P35" s="20">
        <v>96.55</v>
      </c>
      <c r="Q35" s="21">
        <v>170.45</v>
      </c>
      <c r="R35" s="20">
        <v>14.56</v>
      </c>
      <c r="S35" s="20">
        <v>60.87</v>
      </c>
      <c r="T35" s="20">
        <v>108.53</v>
      </c>
      <c r="U35" s="21">
        <v>192.96</v>
      </c>
      <c r="V35" s="20">
        <v>33.869999999999997</v>
      </c>
      <c r="W35" s="20">
        <v>118.83</v>
      </c>
      <c r="X35" s="20">
        <v>216.13</v>
      </c>
      <c r="Y35" s="21">
        <v>376.83</v>
      </c>
      <c r="Z35" s="20">
        <v>21.21</v>
      </c>
      <c r="AA35" s="20">
        <v>105.49</v>
      </c>
      <c r="AB35" s="20">
        <v>191.33</v>
      </c>
      <c r="AC35" s="21">
        <v>285.69</v>
      </c>
      <c r="AD35" s="20">
        <v>12.06</v>
      </c>
      <c r="AE35" s="20">
        <v>81.64</v>
      </c>
      <c r="AF35" s="20">
        <v>162.16</v>
      </c>
      <c r="AG35" s="21">
        <v>287.17</v>
      </c>
      <c r="AH35" s="20">
        <v>6.76</v>
      </c>
      <c r="AI35" s="20">
        <v>82.099583362507815</v>
      </c>
      <c r="AJ35" s="20">
        <v>179.80716881489246</v>
      </c>
      <c r="AK35" s="21">
        <v>325.08218760285934</v>
      </c>
      <c r="AL35" s="20">
        <v>6.6425177007369101</v>
      </c>
      <c r="AM35" s="20">
        <v>76.680159182296308</v>
      </c>
      <c r="AN35" s="20">
        <v>157.7578551253003</v>
      </c>
      <c r="AO35" s="21">
        <v>274.28221942889627</v>
      </c>
      <c r="AP35" s="20">
        <v>-6.980040818497419</v>
      </c>
      <c r="AQ35" s="20">
        <v>-46.542848640944555</v>
      </c>
      <c r="AR35" s="20">
        <v>11.610125059799657</v>
      </c>
      <c r="AS35" s="21">
        <v>62.994247901159284</v>
      </c>
      <c r="AT35" s="147"/>
      <c r="AU35" s="147"/>
      <c r="AV35" s="147"/>
      <c r="AW35" s="147"/>
      <c r="AX35" s="20">
        <v>-19.055396072708966</v>
      </c>
      <c r="AY35" s="20">
        <v>53.165895363245276</v>
      </c>
      <c r="AZ35" s="20">
        <v>128.32436534312481</v>
      </c>
      <c r="BA35" s="21">
        <v>208.35693959342427</v>
      </c>
      <c r="BB35" s="20">
        <v>-20.355945333723785</v>
      </c>
      <c r="BC35" s="20">
        <v>41.764137021639499</v>
      </c>
      <c r="BD35" s="20">
        <v>119.87615594717057</v>
      </c>
      <c r="BE35" s="21">
        <v>209.22758381458459</v>
      </c>
      <c r="BF35" s="20">
        <v>-44.755060416573968</v>
      </c>
      <c r="BG35" s="20">
        <v>-49.217731028879584</v>
      </c>
      <c r="BH35" s="20">
        <v>33.626007406897791</v>
      </c>
      <c r="BI35" s="21">
        <v>120.17614788590369</v>
      </c>
      <c r="BJ35" s="20">
        <v>-16.814057738122862</v>
      </c>
      <c r="BK35" s="20">
        <v>74.766903134378666</v>
      </c>
      <c r="BL35" s="20">
        <v>195.11359769865047</v>
      </c>
      <c r="BM35" s="21">
        <v>340.89497061021268</v>
      </c>
      <c r="BN35" s="20">
        <v>-3.5209999999999999</v>
      </c>
      <c r="BO35" s="20">
        <v>95.150099438399693</v>
      </c>
      <c r="BP35" s="20">
        <v>217.21524038569089</v>
      </c>
      <c r="BQ35" s="21">
        <v>364.60361118000208</v>
      </c>
      <c r="BR35" s="20">
        <v>-40.485858849997982</v>
      </c>
      <c r="BS35" s="20">
        <v>-1.8939351999999359</v>
      </c>
      <c r="BT35" s="20">
        <v>59.472649139997912</v>
      </c>
      <c r="BU35" s="21">
        <v>198.28836301003952</v>
      </c>
      <c r="BV35" s="24"/>
      <c r="BW35" s="24"/>
      <c r="BX35" s="24"/>
      <c r="BY35" s="24"/>
    </row>
    <row r="36" spans="1:77">
      <c r="A36" s="8" t="s">
        <v>110</v>
      </c>
      <c r="B36" s="8" t="s">
        <v>111</v>
      </c>
      <c r="C36" s="23">
        <v>-61.386804120002061</v>
      </c>
      <c r="D36" s="23">
        <v>1.7100000000000001E-2</v>
      </c>
      <c r="E36" s="23">
        <v>1.83E-2</v>
      </c>
      <c r="F36" s="22">
        <v>1.0800000000000001E-2</v>
      </c>
      <c r="G36" s="22">
        <v>1.5800000000000002E-2</v>
      </c>
      <c r="H36" s="22">
        <v>1.6400000000000001E-2</v>
      </c>
      <c r="I36" s="23">
        <v>1.89E-2</v>
      </c>
      <c r="J36" s="22">
        <v>1.0699999999999999E-2</v>
      </c>
      <c r="K36" s="22">
        <v>1.5900000000000001E-2</v>
      </c>
      <c r="L36" s="22">
        <v>1.7000000000000001E-2</v>
      </c>
      <c r="M36" s="23">
        <v>2.1700000000000001E-2</v>
      </c>
      <c r="N36" s="22">
        <v>1.06E-2</v>
      </c>
      <c r="O36" s="22">
        <v>1.67E-2</v>
      </c>
      <c r="P36" s="22">
        <v>1.7600000000000001E-2</v>
      </c>
      <c r="Q36" s="23">
        <v>2.1899999999999999E-2</v>
      </c>
      <c r="R36" s="22">
        <v>7.0000000000000001E-3</v>
      </c>
      <c r="S36" s="22">
        <v>1.3100000000000001E-2</v>
      </c>
      <c r="T36" s="22">
        <v>1.47E-2</v>
      </c>
      <c r="U36" s="23">
        <v>1.9300000000000001E-2</v>
      </c>
      <c r="V36" s="22">
        <v>9.1000000000000004E-3</v>
      </c>
      <c r="W36" s="22">
        <v>1.4999999999999999E-2</v>
      </c>
      <c r="X36" s="22">
        <v>1.7500000000000002E-2</v>
      </c>
      <c r="Y36" s="23">
        <f t="shared" ref="Y36:AF36" si="12">Y35/Y30</f>
        <v>2.268790538307176E-2</v>
      </c>
      <c r="Z36" s="22">
        <f t="shared" si="12"/>
        <v>5.4893435304165534E-3</v>
      </c>
      <c r="AA36" s="22">
        <f t="shared" si="12"/>
        <v>1.308351172418583E-2</v>
      </c>
      <c r="AB36" s="22">
        <f t="shared" si="12"/>
        <v>1.5545956978658336E-2</v>
      </c>
      <c r="AC36" s="23">
        <f t="shared" si="12"/>
        <v>1.7275252108386201E-2</v>
      </c>
      <c r="AD36" s="22">
        <f t="shared" si="12"/>
        <v>3.2407506932949246E-3</v>
      </c>
      <c r="AE36" s="22">
        <f t="shared" si="12"/>
        <v>1.0192132432803584E-2</v>
      </c>
      <c r="AF36" s="22">
        <f t="shared" si="12"/>
        <v>1.2954135681310368E-2</v>
      </c>
      <c r="AG36" s="23">
        <v>1.6899999999999998E-2</v>
      </c>
      <c r="AH36" s="22">
        <v>1.5E-3</v>
      </c>
      <c r="AI36" s="22">
        <v>8.3882390207007801E-3</v>
      </c>
      <c r="AJ36" s="22">
        <v>1.1772077814380158E-2</v>
      </c>
      <c r="AK36" s="23">
        <v>1.5999546487619455E-2</v>
      </c>
      <c r="AL36" s="22">
        <v>1.3943014683574363E-3</v>
      </c>
      <c r="AM36" s="22">
        <v>7.5884787970832276E-3</v>
      </c>
      <c r="AN36" s="22">
        <v>9.9431448520724657E-3</v>
      </c>
      <c r="AO36" s="23">
        <v>1.292570758629117E-2</v>
      </c>
      <c r="AP36" s="22">
        <f>AP35/AP30</f>
        <v>-1.3440831387652923E-3</v>
      </c>
      <c r="AQ36" s="22">
        <f>AQ35/AQ30</f>
        <v>-4.1270304900487675E-3</v>
      </c>
      <c r="AR36" s="22">
        <f>AR35/AR30</f>
        <v>6.6475994993340343E-4</v>
      </c>
      <c r="AS36" s="23">
        <f>AS35/AS30</f>
        <v>2.7069758698661291E-3</v>
      </c>
      <c r="AT36" s="147"/>
      <c r="AU36" s="147"/>
      <c r="AV36" s="147"/>
      <c r="AW36" s="147"/>
      <c r="AX36" s="22">
        <f t="shared" ref="AX36:BC36" si="13">AX35/AX30</f>
        <v>-3.4753996504393691E-3</v>
      </c>
      <c r="AY36" s="22">
        <f t="shared" si="13"/>
        <v>4.4597889256497341E-3</v>
      </c>
      <c r="AZ36" s="22">
        <f t="shared" si="13"/>
        <v>6.9013712095423079E-3</v>
      </c>
      <c r="BA36" s="23">
        <f t="shared" si="13"/>
        <v>8.3838291340849382E-3</v>
      </c>
      <c r="BB36" s="22">
        <f t="shared" si="13"/>
        <v>-3.4390267140152206E-3</v>
      </c>
      <c r="BC36" s="22">
        <f t="shared" si="13"/>
        <v>3.4472024505872241E-3</v>
      </c>
      <c r="BD36" s="22">
        <v>6.2692527324436443E-3</v>
      </c>
      <c r="BE36" s="23">
        <v>8.2337271441095591E-3</v>
      </c>
      <c r="BF36" s="22">
        <v>-7.7003312569828069E-3</v>
      </c>
      <c r="BG36" s="22">
        <v>-3.9811767962692575E-3</v>
      </c>
      <c r="BH36" s="22">
        <v>1.7340003309303004E-3</v>
      </c>
      <c r="BI36" s="23">
        <v>4.572663822637186E-3</v>
      </c>
      <c r="BJ36" s="22">
        <v>-2.5757257837816542E-3</v>
      </c>
      <c r="BK36" s="22">
        <v>5.2041968914162138E-3</v>
      </c>
      <c r="BL36" s="22">
        <v>8.6199931324622055E-3</v>
      </c>
      <c r="BM36" s="23">
        <v>1.1047335269618916E-2</v>
      </c>
      <c r="BN36" s="22">
        <v>-4.64E-4</v>
      </c>
      <c r="BO36" s="22">
        <v>5.9590833126355594E-3</v>
      </c>
      <c r="BP36" s="22">
        <v>8.8545191037715486E-3</v>
      </c>
      <c r="BQ36" s="23">
        <v>1.1235179094991578E-2</v>
      </c>
      <c r="BR36" s="22">
        <v>-5.3097575098375854E-3</v>
      </c>
      <c r="BS36" s="22">
        <v>-1.1992954684171058E-4</v>
      </c>
      <c r="BT36" s="22">
        <v>2.448713745959711E-3</v>
      </c>
      <c r="BU36" s="23">
        <v>6.1501659283190362E-3</v>
      </c>
      <c r="BV36" s="24"/>
      <c r="BW36" s="24"/>
      <c r="BX36" s="24"/>
      <c r="BY36" s="24"/>
    </row>
    <row r="37" spans="1:77">
      <c r="A37" s="9" t="s">
        <v>112</v>
      </c>
      <c r="B37" s="9" t="s">
        <v>113</v>
      </c>
      <c r="C37" s="26">
        <v>-75.027563310002066</v>
      </c>
      <c r="D37" s="26">
        <v>54.13</v>
      </c>
      <c r="E37" s="26">
        <v>75.03</v>
      </c>
      <c r="F37" s="25">
        <v>12.11</v>
      </c>
      <c r="G37" s="25">
        <v>41.19</v>
      </c>
      <c r="H37" s="25">
        <v>63.03</v>
      </c>
      <c r="I37" s="26">
        <v>94.68</v>
      </c>
      <c r="J37" s="25">
        <v>13.46</v>
      </c>
      <c r="K37" s="25">
        <v>47.68</v>
      </c>
      <c r="L37" s="25">
        <v>82.6</v>
      </c>
      <c r="M37" s="26">
        <v>128.77000000000001</v>
      </c>
      <c r="N37" s="25">
        <v>15</v>
      </c>
      <c r="O37" s="25">
        <v>53.36</v>
      </c>
      <c r="P37" s="25">
        <v>91.98</v>
      </c>
      <c r="Q37" s="26">
        <v>145.34</v>
      </c>
      <c r="R37" s="25">
        <v>9.7100000000000009</v>
      </c>
      <c r="S37" s="25">
        <v>49.34</v>
      </c>
      <c r="T37" s="25">
        <v>90.1</v>
      </c>
      <c r="U37" s="26">
        <v>150.99</v>
      </c>
      <c r="V37" s="25">
        <v>13.08</v>
      </c>
      <c r="W37" s="25">
        <v>74.25</v>
      </c>
      <c r="X37" s="25">
        <v>151.97999999999999</v>
      </c>
      <c r="Y37" s="26">
        <v>282.45999999999998</v>
      </c>
      <c r="Z37" s="25">
        <v>6.42</v>
      </c>
      <c r="AA37" s="25">
        <v>78.28</v>
      </c>
      <c r="AB37" s="25">
        <v>153.76</v>
      </c>
      <c r="AC37" s="26">
        <v>226.08</v>
      </c>
      <c r="AD37" s="25">
        <v>0.33</v>
      </c>
      <c r="AE37" s="25">
        <v>59.21</v>
      </c>
      <c r="AF37" s="25">
        <v>126.01</v>
      </c>
      <c r="AG37" s="26">
        <v>218.81</v>
      </c>
      <c r="AH37" s="25">
        <v>-5.47</v>
      </c>
      <c r="AI37" s="25">
        <v>60.163619162507821</v>
      </c>
      <c r="AJ37" s="25">
        <v>148.28081103489248</v>
      </c>
      <c r="AK37" s="26">
        <v>265.63762698312564</v>
      </c>
      <c r="AL37" s="25">
        <v>3.3605619207369108</v>
      </c>
      <c r="AM37" s="25">
        <v>66.425643172296304</v>
      </c>
      <c r="AN37" s="25">
        <v>142.28007655530033</v>
      </c>
      <c r="AO37" s="26">
        <v>235.91875931889626</v>
      </c>
      <c r="AP37" s="25">
        <v>-16.155294998497418</v>
      </c>
      <c r="AQ37" s="25">
        <v>-63.891931940944552</v>
      </c>
      <c r="AR37" s="25">
        <v>-14.468396800200345</v>
      </c>
      <c r="AS37" s="26">
        <v>20.312674241159286</v>
      </c>
      <c r="AT37" s="147"/>
      <c r="AU37" s="147"/>
      <c r="AV37" s="147"/>
      <c r="AW37" s="147"/>
      <c r="AX37" s="25">
        <v>-29.654143232708964</v>
      </c>
      <c r="AY37" s="25">
        <v>30.150122013245277</v>
      </c>
      <c r="AZ37" s="25">
        <v>87.726654283124802</v>
      </c>
      <c r="BA37" s="26">
        <v>139.99834181342425</v>
      </c>
      <c r="BB37" s="25">
        <v>-33.219547128758023</v>
      </c>
      <c r="BC37" s="25">
        <v>20.869224491639503</v>
      </c>
      <c r="BD37" s="25">
        <v>87.270107947170587</v>
      </c>
      <c r="BE37" s="26">
        <v>166.58385500458462</v>
      </c>
      <c r="BF37" s="25">
        <v>-55.829611136573973</v>
      </c>
      <c r="BG37" s="25">
        <v>-69.854874678879568</v>
      </c>
      <c r="BH37" s="95">
        <v>0.60324468689778865</v>
      </c>
      <c r="BI37" s="98">
        <v>75.647353505903695</v>
      </c>
      <c r="BJ37" s="25">
        <v>-37.15974632312286</v>
      </c>
      <c r="BK37" s="25">
        <v>22.205719064378684</v>
      </c>
      <c r="BL37" s="25">
        <v>106.53235297865047</v>
      </c>
      <c r="BM37" s="26">
        <v>199.27692874021267</v>
      </c>
      <c r="BN37" s="25">
        <v>-45.875</v>
      </c>
      <c r="BO37" s="25">
        <v>13.630836848399682</v>
      </c>
      <c r="BP37" s="25">
        <v>86.170356235690903</v>
      </c>
      <c r="BQ37" s="26">
        <v>185.44844499000209</v>
      </c>
      <c r="BR37" s="25">
        <v>-83.504464579997972</v>
      </c>
      <c r="BS37" s="25">
        <v>-82.426309819999915</v>
      </c>
      <c r="BT37" s="25">
        <v>-61.386804120002061</v>
      </c>
      <c r="BU37" s="26">
        <v>38.782827230039409</v>
      </c>
      <c r="BV37" s="24"/>
      <c r="BW37" s="24"/>
      <c r="BX37" s="24"/>
      <c r="BY37" s="24"/>
    </row>
    <row r="38" spans="1:77">
      <c r="A38" s="7" t="s">
        <v>114</v>
      </c>
      <c r="B38" s="7" t="s">
        <v>115</v>
      </c>
      <c r="C38" s="21">
        <v>-3.0891683531800882E-3</v>
      </c>
      <c r="D38" s="21">
        <v>41.57</v>
      </c>
      <c r="E38" s="21">
        <v>58.88</v>
      </c>
      <c r="F38" s="20">
        <v>9.08</v>
      </c>
      <c r="G38" s="20">
        <v>32.28</v>
      </c>
      <c r="H38" s="20">
        <v>51.15</v>
      </c>
      <c r="I38" s="21">
        <v>78.349999999999994</v>
      </c>
      <c r="J38" s="20">
        <v>10.5</v>
      </c>
      <c r="K38" s="20">
        <v>37.74</v>
      </c>
      <c r="L38" s="20">
        <v>65.5</v>
      </c>
      <c r="M38" s="21">
        <v>102.52</v>
      </c>
      <c r="N38" s="20">
        <v>13.48</v>
      </c>
      <c r="O38" s="20">
        <v>46.93</v>
      </c>
      <c r="P38" s="20">
        <v>80.69</v>
      </c>
      <c r="Q38" s="21">
        <v>128.44999999999999</v>
      </c>
      <c r="R38" s="20">
        <v>8.77</v>
      </c>
      <c r="S38" s="20">
        <v>44.03</v>
      </c>
      <c r="T38" s="20">
        <v>80.55</v>
      </c>
      <c r="U38" s="21">
        <v>134.38999999999999</v>
      </c>
      <c r="V38" s="20">
        <v>10.27</v>
      </c>
      <c r="W38" s="20">
        <v>62.73</v>
      </c>
      <c r="X38" s="20">
        <v>129.44999999999999</v>
      </c>
      <c r="Y38" s="21">
        <v>250.38</v>
      </c>
      <c r="Z38" s="20">
        <v>11.27</v>
      </c>
      <c r="AA38" s="20">
        <v>72.319999999999993</v>
      </c>
      <c r="AB38" s="20">
        <v>146.19</v>
      </c>
      <c r="AC38" s="21">
        <v>221.01</v>
      </c>
      <c r="AD38" s="20">
        <v>1.34</v>
      </c>
      <c r="AE38" s="20">
        <v>50.68</v>
      </c>
      <c r="AF38" s="20">
        <v>108.19</v>
      </c>
      <c r="AG38" s="21">
        <v>183.12</v>
      </c>
      <c r="AH38" s="20">
        <v>-3.08</v>
      </c>
      <c r="AI38" s="20">
        <v>48.540056597211631</v>
      </c>
      <c r="AJ38" s="20">
        <v>121.38089445716328</v>
      </c>
      <c r="AK38" s="21">
        <v>230.21136956398192</v>
      </c>
      <c r="AL38" s="20">
        <v>1.9776235432970106</v>
      </c>
      <c r="AM38" s="20">
        <v>55.07935365226021</v>
      </c>
      <c r="AN38" s="20">
        <v>116.78206133859412</v>
      </c>
      <c r="AO38" s="21">
        <v>190.01674649610666</v>
      </c>
      <c r="AP38" s="20">
        <v>-14.962171260582918</v>
      </c>
      <c r="AQ38" s="20">
        <v>-76.772522678665155</v>
      </c>
      <c r="AR38" s="20">
        <v>-39.309955202332148</v>
      </c>
      <c r="AS38" s="21">
        <v>-29.559705111461302</v>
      </c>
      <c r="AT38" s="147"/>
      <c r="AU38" s="147"/>
      <c r="AV38" s="147"/>
      <c r="AW38" s="147"/>
      <c r="AX38" s="20">
        <v>-33.843125330293866</v>
      </c>
      <c r="AY38" s="20">
        <v>15.848648724329113</v>
      </c>
      <c r="AZ38" s="20">
        <v>56.898741648431205</v>
      </c>
      <c r="BA38" s="21">
        <v>100.65176865117566</v>
      </c>
      <c r="BB38" s="20">
        <v>-35.811960047453127</v>
      </c>
      <c r="BC38" s="20">
        <v>6.2355848672274057</v>
      </c>
      <c r="BD38" s="20">
        <v>49.917737058557783</v>
      </c>
      <c r="BE38" s="21">
        <v>115.59065942368656</v>
      </c>
      <c r="BF38" s="20">
        <v>-62.773916137127074</v>
      </c>
      <c r="BG38" s="20">
        <v>1567.7147554411199</v>
      </c>
      <c r="BH38" s="93">
        <v>-61.477088309489908</v>
      </c>
      <c r="BI38" s="96">
        <v>-24.249191630209296</v>
      </c>
      <c r="BJ38" s="20">
        <v>-48.675464104180961</v>
      </c>
      <c r="BK38" s="20">
        <v>-23.366660496352615</v>
      </c>
      <c r="BL38" s="20">
        <v>39.753019046906168</v>
      </c>
      <c r="BM38" s="21">
        <v>104.19835520747257</v>
      </c>
      <c r="BN38" s="20">
        <v>-48.106999999999999</v>
      </c>
      <c r="BO38" s="20">
        <v>-4.9721949652720188</v>
      </c>
      <c r="BP38" s="20">
        <v>53.47808753450969</v>
      </c>
      <c r="BQ38" s="21">
        <v>138.36397069000208</v>
      </c>
      <c r="BR38" s="20">
        <v>-86.089392759997978</v>
      </c>
      <c r="BS38" s="20">
        <v>-89.643091909999924</v>
      </c>
      <c r="BT38" s="20">
        <v>-75.027563310002066</v>
      </c>
      <c r="BU38" s="21">
        <v>3.6567868100394083</v>
      </c>
      <c r="BV38" s="24"/>
      <c r="BW38" s="24"/>
      <c r="BX38" s="24"/>
      <c r="BY38" s="24"/>
    </row>
    <row r="39" spans="1:77">
      <c r="A39" s="8" t="s">
        <v>116</v>
      </c>
      <c r="B39" s="8" t="s">
        <v>117</v>
      </c>
      <c r="C39" s="23"/>
      <c r="D39" s="23">
        <v>1.2800000000000001E-2</v>
      </c>
      <c r="E39" s="23">
        <v>1.24E-2</v>
      </c>
      <c r="F39" s="22">
        <v>7.4000000000000003E-3</v>
      </c>
      <c r="G39" s="22">
        <v>1.15E-2</v>
      </c>
      <c r="H39" s="22">
        <v>1.1299999999999999E-2</v>
      </c>
      <c r="I39" s="23">
        <v>1.2800000000000001E-2</v>
      </c>
      <c r="J39" s="22">
        <v>7.1000000000000004E-3</v>
      </c>
      <c r="K39" s="22">
        <v>1.18E-2</v>
      </c>
      <c r="L39" s="22">
        <v>1.2999999999999999E-2</v>
      </c>
      <c r="M39" s="23">
        <v>1.5299999999999999E-2</v>
      </c>
      <c r="N39" s="22">
        <v>8.6999999999999994E-3</v>
      </c>
      <c r="O39" s="22">
        <v>1.4200000000000001E-2</v>
      </c>
      <c r="P39" s="22">
        <v>1.47E-2</v>
      </c>
      <c r="Q39" s="23">
        <v>1.6500000000000001E-2</v>
      </c>
      <c r="R39" s="22">
        <v>4.1999999999999997E-3</v>
      </c>
      <c r="S39" s="22">
        <v>9.4999999999999998E-3</v>
      </c>
      <c r="T39" s="22">
        <v>1.09E-2</v>
      </c>
      <c r="U39" s="23">
        <v>1.35E-2</v>
      </c>
      <c r="V39" s="22">
        <v>2.7000000000000001E-3</v>
      </c>
      <c r="W39" s="22">
        <v>7.9000000000000008E-3</v>
      </c>
      <c r="X39" s="22">
        <v>1.0500000000000001E-2</v>
      </c>
      <c r="Y39" s="23">
        <f t="shared" ref="Y39:AF39" si="14">Y38/Y30</f>
        <v>1.5074696148962417E-2</v>
      </c>
      <c r="Z39" s="22">
        <f t="shared" si="14"/>
        <v>2.9167798956998849E-3</v>
      </c>
      <c r="AA39" s="22">
        <f t="shared" si="14"/>
        <v>8.9695664792219087E-3</v>
      </c>
      <c r="AB39" s="22">
        <f t="shared" si="14"/>
        <v>1.1878238910312349E-2</v>
      </c>
      <c r="AC39" s="23">
        <f t="shared" si="14"/>
        <v>1.3364148092248359E-2</v>
      </c>
      <c r="AD39" s="22">
        <f t="shared" si="14"/>
        <v>3.6008341036610273E-4</v>
      </c>
      <c r="AE39" s="22">
        <f t="shared" si="14"/>
        <v>6.3270121471642052E-3</v>
      </c>
      <c r="AF39" s="22">
        <f t="shared" si="14"/>
        <v>8.6427475293596977E-3</v>
      </c>
      <c r="AG39" s="23">
        <v>1.0800000000000001E-2</v>
      </c>
      <c r="AH39" s="22">
        <v>-6.9999999999999999E-4</v>
      </c>
      <c r="AI39" s="22">
        <v>4.9594112435130113E-3</v>
      </c>
      <c r="AJ39" s="22">
        <v>7.9468763350576867E-3</v>
      </c>
      <c r="AK39" s="23">
        <v>1.1330296305921235E-2</v>
      </c>
      <c r="AL39" s="22">
        <v>4.1511419833647654E-4</v>
      </c>
      <c r="AM39" s="22">
        <v>5.4508038559696239E-3</v>
      </c>
      <c r="AN39" s="22">
        <v>7.3605269993749396E-3</v>
      </c>
      <c r="AO39" s="23">
        <v>8.9546486346111856E-3</v>
      </c>
      <c r="AP39" s="22">
        <f>AP38/AP30</f>
        <v>-2.8811295855712873E-3</v>
      </c>
      <c r="AQ39" s="22">
        <f>AQ38/AQ30</f>
        <v>-6.8075451147629083E-3</v>
      </c>
      <c r="AR39" s="22">
        <f>AR38/AR30</f>
        <v>-2.2507667848185591E-3</v>
      </c>
      <c r="AS39" s="23">
        <f>AS38/AS30</f>
        <v>-1.2702335708910282E-3</v>
      </c>
      <c r="AT39" s="147"/>
      <c r="AU39" s="147"/>
      <c r="AV39" s="147"/>
      <c r="AW39" s="147"/>
      <c r="AX39" s="22">
        <f t="shared" ref="AX39:BC39" si="15">AX38/AX30</f>
        <v>-6.1724450908229337E-3</v>
      </c>
      <c r="AY39" s="22">
        <f t="shared" si="15"/>
        <v>1.3294542974280367E-3</v>
      </c>
      <c r="AZ39" s="22">
        <f t="shared" si="15"/>
        <v>3.0600528311337358E-3</v>
      </c>
      <c r="BA39" s="23">
        <f t="shared" si="15"/>
        <v>4.0500077994116172E-3</v>
      </c>
      <c r="BB39" s="22">
        <f t="shared" si="15"/>
        <v>-6.0502366883644658E-3</v>
      </c>
      <c r="BC39" s="22">
        <f t="shared" si="15"/>
        <v>5.1468376861261186E-4</v>
      </c>
      <c r="BD39" s="22">
        <v>2.6105851241149448E-3</v>
      </c>
      <c r="BE39" s="23">
        <v>4.5488359266517928E-3</v>
      </c>
      <c r="BF39" s="22">
        <v>-1.0800565211055525E-2</v>
      </c>
      <c r="BG39" s="22">
        <v>1.12673010925829</v>
      </c>
      <c r="BH39" s="94">
        <v>-3.1702036516954848E-3</v>
      </c>
      <c r="BI39" s="97">
        <v>-9.2267395191372086E-4</v>
      </c>
      <c r="BJ39" s="22">
        <v>-7.4565372549193019E-3</v>
      </c>
      <c r="BK39" s="22">
        <v>-1.6264509672058506E-3</v>
      </c>
      <c r="BL39" s="22">
        <v>1.7562627885536683E-3</v>
      </c>
      <c r="BM39" s="23">
        <v>3.3767414123454542E-3</v>
      </c>
      <c r="BN39" s="22">
        <v>-6.339E-3</v>
      </c>
      <c r="BO39" s="22">
        <v>-3.1139982217155069E-4</v>
      </c>
      <c r="BP39" s="22">
        <v>2.1799701847194908E-3</v>
      </c>
      <c r="BQ39" s="23">
        <v>4.2636549483567026E-3</v>
      </c>
      <c r="BR39" s="22">
        <v>-1.1290702796212991E-2</v>
      </c>
      <c r="BS39" s="22">
        <v>-5.676464216017774E-3</v>
      </c>
      <c r="BT39" s="22">
        <v>-3.0891683531800882E-3</v>
      </c>
      <c r="BU39" s="23">
        <v>1.1341989668396297E-4</v>
      </c>
      <c r="BV39" s="24"/>
      <c r="BW39" s="24"/>
      <c r="BX39" s="24"/>
      <c r="BY39" s="24"/>
    </row>
    <row r="40" spans="1:77">
      <c r="BW40" s="24"/>
      <c r="BX40" s="24"/>
      <c r="BY40" s="24"/>
    </row>
    <row r="41" spans="1:77">
      <c r="BW41" s="24"/>
      <c r="BX41" s="24"/>
      <c r="BY41" s="24"/>
    </row>
    <row r="42" spans="1:77">
      <c r="BW42" s="24"/>
      <c r="BX42" s="24"/>
      <c r="BY42" s="24"/>
    </row>
  </sheetData>
  <mergeCells count="1">
    <mergeCell ref="A2:B2"/>
  </mergeCells>
  <phoneticPr fontId="22" type="noConversion"/>
  <hyperlinks>
    <hyperlink ref="A2" location="'Spis treści - Table of contents'!A1" display="Spis treści / Table of contents" xr:uid="{E1F3E664-A50F-496B-A7B1-16FADC08D5A8}"/>
  </hyperlink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64756-DD62-4989-A69D-419FE7755D95}">
  <sheetPr codeName="Arkusz4">
    <pageSetUpPr fitToPage="1"/>
  </sheetPr>
  <dimension ref="A2:CZ35"/>
  <sheetViews>
    <sheetView showGridLines="0" topLeftCell="A6" zoomScaleNormal="100" zoomScaleSheetLayoutView="100" workbookViewId="0">
      <pane xSplit="2" topLeftCell="CF1" activePane="topRight" state="frozen"/>
      <selection activeCell="CJ11" sqref="CJ11"/>
      <selection pane="topRight" activeCell="CL8" sqref="CL8"/>
    </sheetView>
  </sheetViews>
  <sheetFormatPr defaultColWidth="9" defaultRowHeight="14" outlineLevelCol="1"/>
  <cols>
    <col min="1" max="1" width="31.5" style="1" customWidth="1"/>
    <col min="2" max="2" width="25.5" style="1" customWidth="1"/>
    <col min="3" max="6" width="9" style="1" customWidth="1" outlineLevel="1"/>
    <col min="7" max="7" width="9" style="1"/>
    <col min="8" max="11" width="9" style="1" hidden="1" customWidth="1" outlineLevel="1"/>
    <col min="12" max="12" width="9" style="1" collapsed="1"/>
    <col min="13" max="16" width="9" style="1" hidden="1" customWidth="1" outlineLevel="1"/>
    <col min="17" max="17" width="9" style="1" collapsed="1"/>
    <col min="18" max="21" width="9" style="1" hidden="1" customWidth="1" outlineLevel="1"/>
    <col min="22" max="22" width="9" style="1" collapsed="1"/>
    <col min="23" max="26" width="9" style="1" hidden="1" customWidth="1" outlineLevel="1"/>
    <col min="27" max="27" width="9" style="1" collapsed="1"/>
    <col min="28" max="31" width="9" style="1" hidden="1" customWidth="1" outlineLevel="1"/>
    <col min="32" max="32" width="9" style="1" collapsed="1"/>
    <col min="33" max="36" width="9" style="1" hidden="1" customWidth="1" outlineLevel="1"/>
    <col min="37" max="37" width="9" style="1" collapsed="1"/>
    <col min="38" max="41" width="0" style="1" hidden="1" customWidth="1" outlineLevel="1"/>
    <col min="42" max="42" width="9" style="1" collapsed="1"/>
    <col min="43" max="46" width="9" style="1" customWidth="1" outlineLevel="1"/>
    <col min="47" max="47" width="9" style="1"/>
    <col min="48" max="51" width="9" style="1" customWidth="1" outlineLevel="1"/>
    <col min="52" max="52" width="9" style="1"/>
    <col min="53" max="56" width="9" style="1" customWidth="1" outlineLevel="1"/>
    <col min="57" max="57" width="9" style="1"/>
    <col min="58" max="60" width="11.4140625" style="1" customWidth="1" outlineLevel="1"/>
    <col min="61" max="61" width="9" style="1" customWidth="1" outlineLevel="1"/>
    <col min="62" max="62" width="9" style="1" customWidth="1"/>
    <col min="63" max="64" width="10.08203125" style="1" customWidth="1" outlineLevel="1"/>
    <col min="65" max="65" width="11.4140625" style="1" customWidth="1" outlineLevel="1"/>
    <col min="66" max="66" width="9" style="1" customWidth="1" outlineLevel="1"/>
    <col min="67" max="67" width="9" style="1" customWidth="1"/>
    <col min="68" max="71" width="11.4140625" style="1" customWidth="1" outlineLevel="1"/>
    <col min="72" max="72" width="11.4140625" style="1" customWidth="1"/>
    <col min="73" max="75" width="10.08203125" style="1" customWidth="1" outlineLevel="1"/>
    <col min="76" max="76" width="9" style="1" customWidth="1" outlineLevel="1"/>
    <col min="77" max="77" width="9" style="1"/>
    <col min="78" max="81" width="11.6640625" style="1" customWidth="1" outlineLevel="1"/>
    <col min="82" max="82" width="11.6640625" style="1" customWidth="1"/>
    <col min="83" max="85" width="10.4140625" style="1" customWidth="1" outlineLevel="1"/>
    <col min="86" max="86" width="9" customWidth="1" outlineLevel="1"/>
    <col min="87" max="87" width="9" style="1"/>
    <col min="88" max="91" width="9" style="1" customWidth="1"/>
    <col min="92" max="92" width="9" style="1"/>
    <col min="93" max="96" width="9" style="1" customWidth="1"/>
    <col min="97" max="97" width="9" style="1"/>
    <col min="98" max="102" width="10.08203125" style="1" customWidth="1"/>
    <col min="103" max="106" width="11.4140625" style="1" customWidth="1"/>
    <col min="107" max="107" width="9" style="1"/>
    <col min="108" max="111" width="9" style="1" customWidth="1"/>
    <col min="112" max="112" width="9" style="1"/>
    <col min="113" max="113" width="11.4140625" style="1" customWidth="1"/>
    <col min="114" max="114" width="12" style="1" customWidth="1"/>
    <col min="115" max="116" width="9" style="1" customWidth="1"/>
    <col min="117" max="16384" width="9" style="1"/>
  </cols>
  <sheetData>
    <row r="2" spans="1:98">
      <c r="A2" s="167" t="s">
        <v>1</v>
      </c>
      <c r="B2" s="167"/>
    </row>
    <row r="3" spans="1:98">
      <c r="AV3" s="147"/>
      <c r="AW3" s="147"/>
      <c r="AX3" s="147"/>
      <c r="AY3" s="147"/>
      <c r="AZ3" s="147"/>
      <c r="BA3" s="147"/>
      <c r="BB3" s="147"/>
      <c r="BC3" s="147"/>
      <c r="BD3" s="147"/>
      <c r="BE3" s="147"/>
    </row>
    <row r="4" spans="1:98">
      <c r="A4" s="16" t="s">
        <v>147</v>
      </c>
      <c r="B4" s="16" t="s">
        <v>148</v>
      </c>
      <c r="CJ4" s="1" t="s">
        <v>290</v>
      </c>
    </row>
    <row r="6" spans="1:98" ht="13">
      <c r="A6" s="1" t="s">
        <v>32</v>
      </c>
      <c r="B6" s="1" t="s">
        <v>33</v>
      </c>
      <c r="AZ6" s="5" t="s">
        <v>39</v>
      </c>
      <c r="BF6" s="1" t="s">
        <v>38</v>
      </c>
      <c r="BJ6" s="5" t="s">
        <v>39</v>
      </c>
      <c r="BK6" s="1" t="s">
        <v>38</v>
      </c>
      <c r="BO6" s="5" t="s">
        <v>39</v>
      </c>
      <c r="BP6" s="1" t="s">
        <v>38</v>
      </c>
      <c r="BQ6" s="1" t="s">
        <v>38</v>
      </c>
      <c r="BR6" s="1" t="s">
        <v>38</v>
      </c>
      <c r="BS6" s="1" t="s">
        <v>38</v>
      </c>
      <c r="BT6" s="1" t="s">
        <v>38</v>
      </c>
      <c r="BU6" s="1" t="s">
        <v>38</v>
      </c>
      <c r="BV6" s="1" t="s">
        <v>38</v>
      </c>
      <c r="BW6" s="1" t="s">
        <v>38</v>
      </c>
      <c r="BX6" s="1" t="s">
        <v>38</v>
      </c>
      <c r="BY6" s="1" t="s">
        <v>38</v>
      </c>
      <c r="BZ6" s="1" t="s">
        <v>38</v>
      </c>
      <c r="CA6" s="1" t="s">
        <v>38</v>
      </c>
      <c r="CB6" s="1" t="s">
        <v>38</v>
      </c>
      <c r="CC6" s="1" t="s">
        <v>38</v>
      </c>
      <c r="CD6" s="1" t="s">
        <v>38</v>
      </c>
      <c r="CE6" s="1" t="s">
        <v>38</v>
      </c>
      <c r="CF6" s="1" t="s">
        <v>38</v>
      </c>
      <c r="CG6" s="1" t="s">
        <v>38</v>
      </c>
      <c r="CH6" s="1"/>
      <c r="CJ6" s="113"/>
    </row>
    <row r="7" spans="1:98">
      <c r="BS7"/>
      <c r="CH7" s="1"/>
      <c r="CI7" s="113"/>
      <c r="CJ7" s="113"/>
    </row>
    <row r="8" spans="1:98" s="5" customFormat="1" ht="12.5">
      <c r="A8" s="2" t="s">
        <v>40</v>
      </c>
      <c r="B8" s="2" t="s">
        <v>41</v>
      </c>
      <c r="C8" s="4" t="s">
        <v>42</v>
      </c>
      <c r="D8" s="4" t="s">
        <v>43</v>
      </c>
      <c r="E8" s="4" t="s">
        <v>44</v>
      </c>
      <c r="F8" s="4" t="s">
        <v>45</v>
      </c>
      <c r="G8" s="3">
        <v>2008</v>
      </c>
      <c r="H8" s="4" t="s">
        <v>46</v>
      </c>
      <c r="I8" s="4" t="s">
        <v>47</v>
      </c>
      <c r="J8" s="4" t="s">
        <v>48</v>
      </c>
      <c r="K8" s="4" t="s">
        <v>49</v>
      </c>
      <c r="L8" s="3">
        <v>2009</v>
      </c>
      <c r="M8" s="4" t="s">
        <v>50</v>
      </c>
      <c r="N8" s="4" t="s">
        <v>51</v>
      </c>
      <c r="O8" s="4" t="s">
        <v>52</v>
      </c>
      <c r="P8" s="4" t="s">
        <v>53</v>
      </c>
      <c r="Q8" s="3">
        <v>2010</v>
      </c>
      <c r="R8" s="4" t="s">
        <v>54</v>
      </c>
      <c r="S8" s="4" t="s">
        <v>55</v>
      </c>
      <c r="T8" s="4" t="s">
        <v>56</v>
      </c>
      <c r="U8" s="4" t="s">
        <v>57</v>
      </c>
      <c r="V8" s="3">
        <v>2011</v>
      </c>
      <c r="W8" s="4" t="s">
        <v>58</v>
      </c>
      <c r="X8" s="4" t="s">
        <v>59</v>
      </c>
      <c r="Y8" s="4" t="s">
        <v>60</v>
      </c>
      <c r="Z8" s="4" t="s">
        <v>61</v>
      </c>
      <c r="AA8" s="3">
        <v>2012</v>
      </c>
      <c r="AB8" s="4" t="s">
        <v>62</v>
      </c>
      <c r="AC8" s="4" t="s">
        <v>63</v>
      </c>
      <c r="AD8" s="4" t="s">
        <v>64</v>
      </c>
      <c r="AE8" s="4" t="s">
        <v>65</v>
      </c>
      <c r="AF8" s="3">
        <v>2013</v>
      </c>
      <c r="AG8" s="4" t="s">
        <v>66</v>
      </c>
      <c r="AH8" s="4" t="s">
        <v>67</v>
      </c>
      <c r="AI8" s="4" t="s">
        <v>68</v>
      </c>
      <c r="AJ8" s="4" t="s">
        <v>69</v>
      </c>
      <c r="AK8" s="3">
        <v>2014</v>
      </c>
      <c r="AL8" s="4" t="s">
        <v>149</v>
      </c>
      <c r="AM8" s="4" t="s">
        <v>71</v>
      </c>
      <c r="AN8" s="4" t="s">
        <v>72</v>
      </c>
      <c r="AO8" s="4" t="s">
        <v>150</v>
      </c>
      <c r="AP8" s="3">
        <v>2015</v>
      </c>
      <c r="AQ8" s="4" t="s">
        <v>151</v>
      </c>
      <c r="AR8" s="4" t="s">
        <v>75</v>
      </c>
      <c r="AS8" s="4" t="s">
        <v>76</v>
      </c>
      <c r="AT8" s="4" t="s">
        <v>152</v>
      </c>
      <c r="AU8" s="3">
        <v>2016</v>
      </c>
      <c r="AV8" s="4" t="s">
        <v>153</v>
      </c>
      <c r="AW8" s="4" t="s">
        <v>79</v>
      </c>
      <c r="AX8" s="4" t="s">
        <v>80</v>
      </c>
      <c r="AY8" s="4" t="s">
        <v>154</v>
      </c>
      <c r="AZ8" s="3">
        <v>2017</v>
      </c>
      <c r="BA8" s="4" t="s">
        <v>82</v>
      </c>
      <c r="BB8" s="4" t="s">
        <v>83</v>
      </c>
      <c r="BC8" s="4" t="s">
        <v>84</v>
      </c>
      <c r="BD8" s="4" t="s">
        <v>85</v>
      </c>
      <c r="BE8" s="3">
        <v>2018</v>
      </c>
      <c r="BF8" s="4" t="s">
        <v>86</v>
      </c>
      <c r="BG8" s="4" t="s">
        <v>87</v>
      </c>
      <c r="BH8" s="4" t="s">
        <v>88</v>
      </c>
      <c r="BI8" s="4" t="s">
        <v>89</v>
      </c>
      <c r="BJ8" s="3">
        <v>2019</v>
      </c>
      <c r="BK8" s="4" t="s">
        <v>90</v>
      </c>
      <c r="BL8" s="4" t="s">
        <v>91</v>
      </c>
      <c r="BM8" s="4" t="s">
        <v>92</v>
      </c>
      <c r="BN8" s="4" t="s">
        <v>93</v>
      </c>
      <c r="BO8" s="3">
        <v>2020</v>
      </c>
      <c r="BP8" s="4" t="s">
        <v>94</v>
      </c>
      <c r="BQ8" s="4" t="s">
        <v>155</v>
      </c>
      <c r="BR8" s="4" t="s">
        <v>146</v>
      </c>
      <c r="BS8" s="4" t="s">
        <v>156</v>
      </c>
      <c r="BT8" s="3">
        <v>2021</v>
      </c>
      <c r="BU8" s="4" t="s">
        <v>98</v>
      </c>
      <c r="BV8" s="4" t="s">
        <v>255</v>
      </c>
      <c r="BW8" s="4" t="s">
        <v>249</v>
      </c>
      <c r="BX8" s="4" t="s">
        <v>257</v>
      </c>
      <c r="BY8" s="3">
        <v>2022</v>
      </c>
      <c r="BZ8" s="4" t="s">
        <v>258</v>
      </c>
      <c r="CA8" s="4" t="s">
        <v>259</v>
      </c>
      <c r="CB8" s="4" t="s">
        <v>261</v>
      </c>
      <c r="CC8" s="4" t="s">
        <v>263</v>
      </c>
      <c r="CD8" s="3">
        <v>2023</v>
      </c>
      <c r="CE8" s="4" t="s">
        <v>264</v>
      </c>
      <c r="CF8" s="4" t="s">
        <v>265</v>
      </c>
      <c r="CG8" s="4" t="s">
        <v>267</v>
      </c>
      <c r="CH8" s="4" t="s">
        <v>271</v>
      </c>
      <c r="CI8" s="3">
        <v>2024</v>
      </c>
      <c r="CJ8" s="4" t="s">
        <v>277</v>
      </c>
      <c r="CK8" s="4" t="s">
        <v>280</v>
      </c>
      <c r="CL8" s="4" t="s">
        <v>291</v>
      </c>
      <c r="CN8" s="1"/>
      <c r="CO8" s="1"/>
      <c r="CP8" s="1"/>
      <c r="CQ8" s="1"/>
      <c r="CR8" s="1"/>
      <c r="CS8" s="1"/>
      <c r="CT8" s="1"/>
    </row>
    <row r="9" spans="1:98" s="5" customFormat="1" ht="12.5">
      <c r="CN9" s="1"/>
      <c r="CO9" s="1"/>
      <c r="CP9" s="1"/>
      <c r="CQ9" s="1"/>
      <c r="CR9" s="1"/>
      <c r="CS9" s="1"/>
      <c r="CT9" s="1"/>
    </row>
    <row r="10" spans="1:98" s="113" customFormat="1" ht="13">
      <c r="A10" s="110" t="s">
        <v>157</v>
      </c>
      <c r="B10" s="110" t="s">
        <v>158</v>
      </c>
      <c r="C10" s="111">
        <v>14.38</v>
      </c>
      <c r="D10" s="111">
        <v>124.57</v>
      </c>
      <c r="E10" s="111">
        <v>17.329999999999998</v>
      </c>
      <c r="F10" s="111" t="s">
        <v>159</v>
      </c>
      <c r="G10" s="112">
        <v>249.88</v>
      </c>
      <c r="H10" s="111">
        <v>-36.25</v>
      </c>
      <c r="I10" s="111">
        <v>135.80000000000001</v>
      </c>
      <c r="J10" s="111">
        <v>105.17</v>
      </c>
      <c r="K10" s="111">
        <v>0.1</v>
      </c>
      <c r="L10" s="112">
        <v>196.84</v>
      </c>
      <c r="M10" s="111">
        <v>29.78</v>
      </c>
      <c r="N10" s="111">
        <v>84.62</v>
      </c>
      <c r="O10" s="111">
        <v>18.72</v>
      </c>
      <c r="P10" s="111">
        <v>78.09</v>
      </c>
      <c r="Q10" s="112">
        <v>215.58</v>
      </c>
      <c r="R10" s="111">
        <v>-72.790000000000006</v>
      </c>
      <c r="S10" s="111">
        <v>153.41000000000003</v>
      </c>
      <c r="T10" s="111">
        <v>99.51</v>
      </c>
      <c r="U10" s="111">
        <v>86.44</v>
      </c>
      <c r="V10" s="112">
        <v>265.92</v>
      </c>
      <c r="W10" s="111">
        <v>73.87</v>
      </c>
      <c r="X10" s="111">
        <v>183.9</v>
      </c>
      <c r="Y10" s="111">
        <v>203.8</v>
      </c>
      <c r="Z10" s="111">
        <v>203.87</v>
      </c>
      <c r="AA10" s="112">
        <v>669.81</v>
      </c>
      <c r="AB10" s="111">
        <v>42.51</v>
      </c>
      <c r="AC10" s="111">
        <v>244.48</v>
      </c>
      <c r="AD10" s="111">
        <v>89.38</v>
      </c>
      <c r="AE10" s="111">
        <v>140.94</v>
      </c>
      <c r="AF10" s="112">
        <v>541.96</v>
      </c>
      <c r="AG10" s="111">
        <v>-199.06</v>
      </c>
      <c r="AH10" s="111">
        <v>288.05</v>
      </c>
      <c r="AI10" s="111">
        <v>105.95</v>
      </c>
      <c r="AJ10" s="111">
        <v>50.77</v>
      </c>
      <c r="AK10" s="112">
        <v>245.69</v>
      </c>
      <c r="AL10" s="111">
        <v>93.523527907197703</v>
      </c>
      <c r="AM10" s="111">
        <v>466.45206868689456</v>
      </c>
      <c r="AN10" s="111">
        <v>270.99257033590646</v>
      </c>
      <c r="AO10" s="111">
        <v>147.03220171026595</v>
      </c>
      <c r="AP10" s="112">
        <v>978.00036864026504</v>
      </c>
      <c r="AQ10" s="111">
        <v>46.783846289999822</v>
      </c>
      <c r="AR10" s="111">
        <v>95.744341080001405</v>
      </c>
      <c r="AS10" s="111">
        <v>130.42565872074695</v>
      </c>
      <c r="AT10" s="111">
        <v>51.069721366321843</v>
      </c>
      <c r="AU10" s="112">
        <v>324.02356745707073</v>
      </c>
      <c r="AV10" s="111">
        <v>-79.848402835399924</v>
      </c>
      <c r="AW10" s="111">
        <v>261.15512087913669</v>
      </c>
      <c r="AX10" s="111">
        <v>112.45494583049017</v>
      </c>
      <c r="AY10" s="111">
        <v>192.89698752856447</v>
      </c>
      <c r="AZ10" s="112">
        <v>493.58523082278856</v>
      </c>
      <c r="BA10" s="111">
        <v>-54.994774399998725</v>
      </c>
      <c r="BB10" s="111">
        <v>240.42211551967463</v>
      </c>
      <c r="BC10" s="111">
        <v>115.44849798520922</v>
      </c>
      <c r="BD10" s="111">
        <v>197.63259901592701</v>
      </c>
      <c r="BE10" s="112">
        <v>498.76697235414645</v>
      </c>
      <c r="BF10" s="111">
        <v>-133.92188310883481</v>
      </c>
      <c r="BG10" s="111">
        <v>398.84412158172972</v>
      </c>
      <c r="BH10" s="111">
        <v>263.10172438889913</v>
      </c>
      <c r="BI10" s="111">
        <v>155.12479664295651</v>
      </c>
      <c r="BJ10" s="112">
        <v>683.14875966475449</v>
      </c>
      <c r="BK10" s="111">
        <v>-39.618640206896899</v>
      </c>
      <c r="BL10" s="111">
        <v>260.2370233068927</v>
      </c>
      <c r="BM10" s="111">
        <v>218.14450403000708</v>
      </c>
      <c r="BN10" s="111">
        <v>117.89941012614173</v>
      </c>
      <c r="BO10" s="112">
        <v>556.66229725614562</v>
      </c>
      <c r="BP10" s="111">
        <v>-21.758869809999911</v>
      </c>
      <c r="BQ10" s="111">
        <v>344.75319960387498</v>
      </c>
      <c r="BR10" s="111">
        <v>253.93229929077827</v>
      </c>
      <c r="BS10" s="111">
        <v>61.269067838600584</v>
      </c>
      <c r="BT10" s="112">
        <f>SUM(BP10:BS10)</f>
        <v>638.19569692325388</v>
      </c>
      <c r="BU10" s="111">
        <v>9.862190612200088</v>
      </c>
      <c r="BV10" s="111">
        <v>266.10000000000002</v>
      </c>
      <c r="BW10" s="111">
        <v>332.98215146679581</v>
      </c>
      <c r="BX10" s="111">
        <v>281.04478356070007</v>
      </c>
      <c r="BY10" s="112">
        <v>888.51610047290114</v>
      </c>
      <c r="BZ10" s="111">
        <v>119.02595600000127</v>
      </c>
      <c r="CA10" s="111">
        <v>306.34441613227625</v>
      </c>
      <c r="CB10" s="111">
        <v>355.54627548341335</v>
      </c>
      <c r="CC10" s="111">
        <v>357.78731258439876</v>
      </c>
      <c r="CD10" s="67">
        <v>1138.7039609999999</v>
      </c>
      <c r="CE10" s="111">
        <v>43.94073143128675</v>
      </c>
      <c r="CF10" s="111">
        <v>287.66391656871326</v>
      </c>
      <c r="CG10" s="111">
        <v>270.378084</v>
      </c>
      <c r="CH10" s="111">
        <v>412.24743999999998</v>
      </c>
      <c r="CI10" s="67">
        <v>1014.230173</v>
      </c>
      <c r="CJ10" s="111">
        <v>54.805556660000185</v>
      </c>
      <c r="CK10" s="111">
        <v>242.93004867999935</v>
      </c>
      <c r="CL10" s="178">
        <v>253.19464776520132</v>
      </c>
      <c r="CN10" s="1"/>
      <c r="CO10" s="1"/>
      <c r="CP10" s="1"/>
      <c r="CQ10" s="1"/>
      <c r="CR10" s="1"/>
      <c r="CS10" s="1"/>
      <c r="CT10" s="1"/>
    </row>
    <row r="11" spans="1:98" s="117" customFormat="1" ht="12.5">
      <c r="A11" s="114" t="s">
        <v>160</v>
      </c>
      <c r="B11" s="114" t="s">
        <v>161</v>
      </c>
      <c r="C11" s="115">
        <v>8.91</v>
      </c>
      <c r="D11" s="115">
        <v>29.38</v>
      </c>
      <c r="E11" s="115">
        <v>21.83</v>
      </c>
      <c r="F11" s="115" t="s">
        <v>162</v>
      </c>
      <c r="G11" s="116">
        <v>94.75</v>
      </c>
      <c r="H11" s="115">
        <v>13.46</v>
      </c>
      <c r="I11" s="115">
        <v>34.22</v>
      </c>
      <c r="J11" s="115">
        <v>34.89</v>
      </c>
      <c r="K11" s="115">
        <v>46.2</v>
      </c>
      <c r="L11" s="116">
        <v>128.77000000000001</v>
      </c>
      <c r="M11" s="115">
        <v>15</v>
      </c>
      <c r="N11" s="115">
        <v>38.36</v>
      </c>
      <c r="O11" s="115">
        <v>38.619999999999997</v>
      </c>
      <c r="P11" s="115">
        <v>53.36</v>
      </c>
      <c r="Q11" s="116">
        <v>145.34</v>
      </c>
      <c r="R11" s="115">
        <v>9.7100000000000009</v>
      </c>
      <c r="S11" s="115">
        <v>39.630000000000003</v>
      </c>
      <c r="T11" s="115">
        <v>40.770000000000003</v>
      </c>
      <c r="U11" s="115">
        <v>60.89</v>
      </c>
      <c r="V11" s="116">
        <v>150.99</v>
      </c>
      <c r="W11" s="115">
        <v>13.08</v>
      </c>
      <c r="X11" s="115">
        <v>61.17</v>
      </c>
      <c r="Y11" s="115">
        <v>77.73</v>
      </c>
      <c r="Z11" s="115">
        <v>130.47999999999999</v>
      </c>
      <c r="AA11" s="116">
        <v>282.45999999999998</v>
      </c>
      <c r="AB11" s="115">
        <v>6.42</v>
      </c>
      <c r="AC11" s="115">
        <v>71.86</v>
      </c>
      <c r="AD11" s="115">
        <v>75.47</v>
      </c>
      <c r="AE11" s="115">
        <v>72.319999999999993</v>
      </c>
      <c r="AF11" s="116">
        <v>226.08</v>
      </c>
      <c r="AG11" s="115">
        <v>0.33</v>
      </c>
      <c r="AH11" s="115">
        <v>58.88</v>
      </c>
      <c r="AI11" s="115">
        <v>66.8</v>
      </c>
      <c r="AJ11" s="115">
        <v>92.8</v>
      </c>
      <c r="AK11" s="116">
        <v>218.81</v>
      </c>
      <c r="AL11" s="115">
        <v>-5.4705680567593511</v>
      </c>
      <c r="AM11" s="115">
        <v>65.634187219265741</v>
      </c>
      <c r="AN11" s="115">
        <v>88.117191872384666</v>
      </c>
      <c r="AO11" s="115">
        <v>117.35681594823409</v>
      </c>
      <c r="AP11" s="116">
        <v>265.63762698312564</v>
      </c>
      <c r="AQ11" s="115">
        <v>3.3605619207369108</v>
      </c>
      <c r="AR11" s="115">
        <v>63.065081251560329</v>
      </c>
      <c r="AS11" s="115">
        <v>75.854433383001535</v>
      </c>
      <c r="AT11" s="115">
        <v>93.638682763596861</v>
      </c>
      <c r="AU11" s="116">
        <v>235.91875931889626</v>
      </c>
      <c r="AV11" s="115">
        <v>-16.155294998497418</v>
      </c>
      <c r="AW11" s="115">
        <v>-47.736636942447134</v>
      </c>
      <c r="AX11" s="115">
        <v>49.423535140746502</v>
      </c>
      <c r="AY11" s="115">
        <v>34.781071041359631</v>
      </c>
      <c r="AZ11" s="116">
        <v>20.312674241158863</v>
      </c>
      <c r="BA11" s="115">
        <v>-17.28524903629679</v>
      </c>
      <c r="BB11" s="115">
        <v>59.001119301114379</v>
      </c>
      <c r="BC11" s="115">
        <v>37.239891027424761</v>
      </c>
      <c r="BD11" s="115">
        <v>76.595488230412613</v>
      </c>
      <c r="BE11" s="116">
        <v>155.55124952265493</v>
      </c>
      <c r="BF11" s="115">
        <v>-37.457359021899762</v>
      </c>
      <c r="BG11" s="115">
        <v>56.354129776810709</v>
      </c>
      <c r="BH11" s="115">
        <v>37.858221399116495</v>
      </c>
      <c r="BI11" s="115">
        <v>56.667823735786683</v>
      </c>
      <c r="BJ11" s="116">
        <v>113.42281588981804</v>
      </c>
      <c r="BK11" s="115">
        <v>-65.555301080626776</v>
      </c>
      <c r="BL11" s="115">
        <v>53.834402622266722</v>
      </c>
      <c r="BM11" s="115">
        <v>54.063030875533819</v>
      </c>
      <c r="BN11" s="115">
        <v>46.863999999999997</v>
      </c>
      <c r="BO11" s="116">
        <f>SUM(BK11:BN11)</f>
        <v>89.206132417173762</v>
      </c>
      <c r="BP11" s="115">
        <v>-65.876172115889091</v>
      </c>
      <c r="BQ11" s="115">
        <v>-67.070119537310916</v>
      </c>
      <c r="BR11" s="115">
        <v>58.705792432045556</v>
      </c>
      <c r="BS11" s="115">
        <v>73.300792577294729</v>
      </c>
      <c r="BT11" s="116">
        <f t="shared" ref="BT11:BT17" si="0">SUM(BP11:BS11)</f>
        <v>-0.93970664385972213</v>
      </c>
      <c r="BU11" s="115">
        <v>-39.208563648519842</v>
      </c>
      <c r="BV11" s="115">
        <v>51.813010319630664</v>
      </c>
      <c r="BW11" s="115">
        <v>60.064515416872425</v>
      </c>
      <c r="BX11" s="115">
        <v>109.91870423061319</v>
      </c>
      <c r="BY11" s="116">
        <v>182.58766631859837</v>
      </c>
      <c r="BZ11" s="115">
        <v>-47.677586350263731</v>
      </c>
      <c r="CA11" s="115">
        <v>70.4635641417307</v>
      </c>
      <c r="CB11" s="115">
        <v>53.823797607898669</v>
      </c>
      <c r="CC11" s="115">
        <v>118.38653560072463</v>
      </c>
      <c r="CD11" s="61">
        <v>194.99631099999999</v>
      </c>
      <c r="CE11" s="115">
        <v>-84.586855568713247</v>
      </c>
      <c r="CF11" s="115">
        <v>2.0238255687132476</v>
      </c>
      <c r="CG11" s="115">
        <v>20.922022999999999</v>
      </c>
      <c r="CH11" s="115">
        <v>97.125949000000006</v>
      </c>
      <c r="CI11" s="61">
        <v>35.484943000000001</v>
      </c>
      <c r="CJ11" s="115">
        <v>-90.901316519999781</v>
      </c>
      <c r="CK11" s="115">
        <v>9.6656172099992332</v>
      </c>
      <c r="CL11" s="179">
        <v>21.923055509999394</v>
      </c>
      <c r="CN11" s="1"/>
      <c r="CO11" s="1"/>
      <c r="CP11" s="1"/>
      <c r="CQ11" s="1"/>
      <c r="CR11" s="1"/>
      <c r="CS11" s="1"/>
      <c r="CT11" s="1"/>
    </row>
    <row r="12" spans="1:98" s="117" customFormat="1" ht="12.5">
      <c r="A12" s="114" t="s">
        <v>163</v>
      </c>
      <c r="B12" s="114" t="s">
        <v>164</v>
      </c>
      <c r="C12" s="115">
        <v>7.43</v>
      </c>
      <c r="D12" s="115">
        <v>10.210000000000001</v>
      </c>
      <c r="E12" s="115">
        <v>11.4</v>
      </c>
      <c r="F12" s="115" t="s">
        <v>165</v>
      </c>
      <c r="G12" s="116">
        <v>42.94</v>
      </c>
      <c r="H12" s="115">
        <v>11.82</v>
      </c>
      <c r="I12" s="115">
        <v>12.100000000000001</v>
      </c>
      <c r="J12" s="115">
        <v>12.38</v>
      </c>
      <c r="K12" s="115">
        <v>13.02</v>
      </c>
      <c r="L12" s="116">
        <v>49.32</v>
      </c>
      <c r="M12" s="115">
        <v>13.24</v>
      </c>
      <c r="N12" s="115">
        <v>13.569999999999999</v>
      </c>
      <c r="O12" s="115">
        <v>16.05</v>
      </c>
      <c r="P12" s="115">
        <v>17.41</v>
      </c>
      <c r="Q12" s="116">
        <v>60.27</v>
      </c>
      <c r="R12" s="115">
        <v>18.11</v>
      </c>
      <c r="S12" s="115">
        <v>17.990000000000002</v>
      </c>
      <c r="T12" s="115">
        <v>17.98</v>
      </c>
      <c r="U12" s="115">
        <v>18.72</v>
      </c>
      <c r="V12" s="116">
        <v>72.8</v>
      </c>
      <c r="W12" s="115">
        <v>26.13</v>
      </c>
      <c r="X12" s="115">
        <v>25.32</v>
      </c>
      <c r="Y12" s="115">
        <v>28.15</v>
      </c>
      <c r="Z12" s="115">
        <v>33.76</v>
      </c>
      <c r="AA12" s="116">
        <v>113.36</v>
      </c>
      <c r="AB12" s="115">
        <v>28.97</v>
      </c>
      <c r="AC12" s="115">
        <v>28.4</v>
      </c>
      <c r="AD12" s="115">
        <v>29.33</v>
      </c>
      <c r="AE12" s="115">
        <v>29.76</v>
      </c>
      <c r="AF12" s="116">
        <v>116.46</v>
      </c>
      <c r="AG12" s="115">
        <v>29.5</v>
      </c>
      <c r="AH12" s="115">
        <v>31.27</v>
      </c>
      <c r="AI12" s="115">
        <v>32.24</v>
      </c>
      <c r="AJ12" s="115">
        <v>32.29</v>
      </c>
      <c r="AK12" s="116">
        <v>125.29</v>
      </c>
      <c r="AL12" s="115">
        <v>35.024411430000001</v>
      </c>
      <c r="AM12" s="115">
        <v>38.685802539999997</v>
      </c>
      <c r="AN12" s="115">
        <v>37.40358521000001</v>
      </c>
      <c r="AO12" s="115">
        <v>39.437853079999982</v>
      </c>
      <c r="AP12" s="116">
        <v>150.55165226</v>
      </c>
      <c r="AQ12" s="115">
        <v>40.698429500000003</v>
      </c>
      <c r="AR12" s="115">
        <v>40.226773059999999</v>
      </c>
      <c r="AS12" s="115">
        <v>42.163323616666702</v>
      </c>
      <c r="AT12" s="115">
        <v>43.123966233333292</v>
      </c>
      <c r="AU12" s="116">
        <v>166.21249241000001</v>
      </c>
      <c r="AV12" s="115">
        <v>44.473362209999998</v>
      </c>
      <c r="AW12" s="115">
        <v>45.430737229999998</v>
      </c>
      <c r="AX12" s="115">
        <v>43.313230150000003</v>
      </c>
      <c r="AY12" s="115">
        <v>50.099983439999995</v>
      </c>
      <c r="AZ12" s="116">
        <v>183.31731303000001</v>
      </c>
      <c r="BA12" s="115">
        <v>46.708365069999992</v>
      </c>
      <c r="BB12" s="115">
        <v>49.401689139999995</v>
      </c>
      <c r="BC12" s="115">
        <v>53.624482360000002</v>
      </c>
      <c r="BD12" s="115">
        <v>54.501614330000017</v>
      </c>
      <c r="BE12" s="116">
        <v>204.23615090000001</v>
      </c>
      <c r="BF12" s="115">
        <v>131.06000769297196</v>
      </c>
      <c r="BG12" s="115">
        <v>134.74697646273844</v>
      </c>
      <c r="BH12" s="115">
        <v>134.88348886072663</v>
      </c>
      <c r="BI12" s="115">
        <v>148.86641116356338</v>
      </c>
      <c r="BJ12" s="116">
        <v>549.55688418000045</v>
      </c>
      <c r="BK12" s="115">
        <v>136.57393283060443</v>
      </c>
      <c r="BL12" s="115">
        <v>138.28232756939514</v>
      </c>
      <c r="BM12" s="115">
        <v>137.17986364000009</v>
      </c>
      <c r="BN12" s="115">
        <v>142.256</v>
      </c>
      <c r="BO12" s="116">
        <v>553.51120940154055</v>
      </c>
      <c r="BP12" s="115">
        <v>149.54940823999968</v>
      </c>
      <c r="BQ12" s="115">
        <v>144.71168607359908</v>
      </c>
      <c r="BR12" s="115">
        <v>141.82258395372926</v>
      </c>
      <c r="BS12" s="115">
        <v>174.54831239959503</v>
      </c>
      <c r="BT12" s="116">
        <f t="shared" si="0"/>
        <v>610.631990666923</v>
      </c>
      <c r="BU12" s="115">
        <v>149.36020709219704</v>
      </c>
      <c r="BV12" s="115">
        <v>151.84144463780919</v>
      </c>
      <c r="BW12" s="115">
        <v>152.8289978490231</v>
      </c>
      <c r="BX12" s="115">
        <v>142.53958037128865</v>
      </c>
      <c r="BY12" s="116">
        <v>596.57022995031798</v>
      </c>
      <c r="BZ12" s="115">
        <v>151.32802525081544</v>
      </c>
      <c r="CA12" s="115">
        <v>156.73759387723189</v>
      </c>
      <c r="CB12" s="115">
        <v>163.14832921939217</v>
      </c>
      <c r="CC12" s="115">
        <v>158.32105565256001</v>
      </c>
      <c r="CD12" s="61">
        <v>629.53500399999996</v>
      </c>
      <c r="CE12" s="115">
        <v>160.13774100000001</v>
      </c>
      <c r="CF12" s="115">
        <v>163.04607799999999</v>
      </c>
      <c r="CG12" s="115">
        <v>160.57628199999999</v>
      </c>
      <c r="CH12" s="115">
        <v>165.20521600000001</v>
      </c>
      <c r="CI12" s="61">
        <v>648.96531700000003</v>
      </c>
      <c r="CJ12" s="115">
        <v>149.94730221</v>
      </c>
      <c r="CK12" s="115">
        <v>147.12929106999997</v>
      </c>
      <c r="CL12" s="179">
        <v>145.68718353999989</v>
      </c>
      <c r="CN12" s="1"/>
      <c r="CO12" s="1"/>
      <c r="CP12" s="1"/>
      <c r="CQ12" s="1"/>
      <c r="CR12" s="1"/>
      <c r="CS12" s="1"/>
      <c r="CT12" s="1"/>
    </row>
    <row r="13" spans="1:98" s="117" customFormat="1" ht="12.5">
      <c r="A13" s="114" t="s">
        <v>166</v>
      </c>
      <c r="B13" s="114" t="s">
        <v>167</v>
      </c>
      <c r="C13" s="115">
        <v>3.3</v>
      </c>
      <c r="D13" s="115">
        <v>87.4</v>
      </c>
      <c r="E13" s="115">
        <v>-14.24</v>
      </c>
      <c r="F13" s="115" t="s">
        <v>168</v>
      </c>
      <c r="G13" s="116">
        <v>122.2</v>
      </c>
      <c r="H13" s="115">
        <v>-54.19</v>
      </c>
      <c r="I13" s="115">
        <v>86.949999999999989</v>
      </c>
      <c r="J13" s="115">
        <v>53.94</v>
      </c>
      <c r="K13" s="115">
        <v>-60.88</v>
      </c>
      <c r="L13" s="116">
        <v>16.55</v>
      </c>
      <c r="M13" s="115">
        <v>24.81</v>
      </c>
      <c r="N13" s="115">
        <v>37.72</v>
      </c>
      <c r="O13" s="115">
        <v>-28.28</v>
      </c>
      <c r="P13" s="115">
        <v>6.23</v>
      </c>
      <c r="Q13" s="116">
        <v>45.08</v>
      </c>
      <c r="R13" s="115">
        <v>-95.43</v>
      </c>
      <c r="S13" s="115">
        <v>112.10000000000001</v>
      </c>
      <c r="T13" s="115">
        <v>42.51</v>
      </c>
      <c r="U13" s="115">
        <v>6.9</v>
      </c>
      <c r="V13" s="116">
        <v>66.08</v>
      </c>
      <c r="W13" s="115">
        <v>9.2899999999999991</v>
      </c>
      <c r="X13" s="115">
        <v>92.72</v>
      </c>
      <c r="Y13" s="115">
        <v>77.25</v>
      </c>
      <c r="Z13" s="115">
        <v>61.93</v>
      </c>
      <c r="AA13" s="116">
        <v>245.2</v>
      </c>
      <c r="AB13" s="115">
        <v>65.67</v>
      </c>
      <c r="AC13" s="115">
        <v>154.13999999999999</v>
      </c>
      <c r="AD13" s="115">
        <v>-14.4</v>
      </c>
      <c r="AE13" s="115">
        <v>-8.76</v>
      </c>
      <c r="AF13" s="116">
        <v>222.75</v>
      </c>
      <c r="AG13" s="115">
        <v>-217.73</v>
      </c>
      <c r="AH13" s="115">
        <v>169.88</v>
      </c>
      <c r="AI13" s="115">
        <v>-4.53</v>
      </c>
      <c r="AJ13" s="115">
        <v>75.61</v>
      </c>
      <c r="AK13" s="116">
        <v>-127.99</v>
      </c>
      <c r="AL13" s="115">
        <v>62.674244543957052</v>
      </c>
      <c r="AM13" s="115">
        <v>340.26154640762877</v>
      </c>
      <c r="AN13" s="115">
        <v>140.05115893352175</v>
      </c>
      <c r="AO13" s="115">
        <v>-20.919644607968301</v>
      </c>
      <c r="AP13" s="116">
        <v>522.06268727713928</v>
      </c>
      <c r="AQ13" s="115">
        <v>10.631759349262722</v>
      </c>
      <c r="AR13" s="115">
        <v>-30.868709921558739</v>
      </c>
      <c r="AS13" s="115">
        <v>8.7191393585158892</v>
      </c>
      <c r="AT13" s="115">
        <v>-87.878930494712208</v>
      </c>
      <c r="AU13" s="116">
        <v>-99.396741708492314</v>
      </c>
      <c r="AV13" s="115">
        <v>-101.49079439650251</v>
      </c>
      <c r="AW13" s="115">
        <v>242.96944111158371</v>
      </c>
      <c r="AX13" s="115">
        <v>32.855990745146215</v>
      </c>
      <c r="AY13" s="115">
        <v>72.77048268806908</v>
      </c>
      <c r="AZ13" s="116">
        <v>247.10512014829641</v>
      </c>
      <c r="BA13" s="115">
        <v>-87.633901980367597</v>
      </c>
      <c r="BB13" s="115">
        <v>150.47938124522699</v>
      </c>
      <c r="BC13" s="115">
        <v>20.573302013784467</v>
      </c>
      <c r="BD13" s="115">
        <v>92.080013195815795</v>
      </c>
      <c r="BE13" s="116">
        <v>175.4987944744596</v>
      </c>
      <c r="BF13" s="115">
        <v>-275.68052064575943</v>
      </c>
      <c r="BG13" s="115">
        <v>234.17876869578248</v>
      </c>
      <c r="BH13" s="115">
        <v>75.360330220120758</v>
      </c>
      <c r="BI13" s="115">
        <v>-90.948550290286704</v>
      </c>
      <c r="BJ13" s="116">
        <v>-14.255971870142902</v>
      </c>
      <c r="BK13" s="115">
        <v>-112.75925591628872</v>
      </c>
      <c r="BL13" s="115">
        <v>93.675274761375917</v>
      </c>
      <c r="BM13" s="115">
        <v>20.234734834473088</v>
      </c>
      <c r="BN13" s="115">
        <v>-55.8</v>
      </c>
      <c r="BO13" s="116">
        <v>-38.747</v>
      </c>
      <c r="BP13" s="115">
        <v>-132.671501013426</v>
      </c>
      <c r="BQ13" s="115">
        <v>204.22841129230832</v>
      </c>
      <c r="BR13" s="115">
        <v>-6.6111828619963973</v>
      </c>
      <c r="BS13" s="115">
        <v>-171.34136319844401</v>
      </c>
      <c r="BT13" s="116">
        <f>SUM(BP13:BS13)</f>
        <v>-106.39563578155808</v>
      </c>
      <c r="BU13" s="115">
        <v>-95.873516866975891</v>
      </c>
      <c r="BV13" s="115">
        <v>60.615729781498757</v>
      </c>
      <c r="BW13" s="115">
        <v>82.743704119993893</v>
      </c>
      <c r="BX13" s="115">
        <v>43.171767558172704</v>
      </c>
      <c r="BY13" s="116">
        <v>90.657684592689478</v>
      </c>
      <c r="BZ13" s="115">
        <v>-18.279659163461194</v>
      </c>
      <c r="CA13" s="115">
        <v>118.34456001343632</v>
      </c>
      <c r="CB13" s="115">
        <v>34.29313158002487</v>
      </c>
      <c r="CC13" s="115">
        <v>69.497704569999996</v>
      </c>
      <c r="CD13" s="61">
        <v>203.855738</v>
      </c>
      <c r="CE13" s="115">
        <v>-48.050147000000003</v>
      </c>
      <c r="CF13" s="115">
        <v>107.59110099999999</v>
      </c>
      <c r="CG13" s="115">
        <v>44.681789999999999</v>
      </c>
      <c r="CH13" s="115">
        <v>191.11276000000001</v>
      </c>
      <c r="CI13" s="61">
        <v>295.33550400000001</v>
      </c>
      <c r="CJ13" s="115">
        <v>-42.939184580000045</v>
      </c>
      <c r="CK13" s="115">
        <v>114.19017958000012</v>
      </c>
      <c r="CL13" s="179">
        <v>39.914678119999977</v>
      </c>
      <c r="CN13" s="1"/>
      <c r="CO13" s="1"/>
      <c r="CP13" s="1"/>
      <c r="CQ13" s="1"/>
      <c r="CR13" s="1"/>
      <c r="CS13" s="1"/>
      <c r="CT13" s="1"/>
    </row>
    <row r="14" spans="1:98" s="117" customFormat="1" ht="12.5">
      <c r="A14" s="118" t="s">
        <v>169</v>
      </c>
      <c r="B14" s="118" t="s">
        <v>170</v>
      </c>
      <c r="C14" s="119">
        <v>-5.25</v>
      </c>
      <c r="D14" s="119">
        <v>-2.41</v>
      </c>
      <c r="E14" s="119">
        <v>-1.66</v>
      </c>
      <c r="F14" s="119" t="s">
        <v>171</v>
      </c>
      <c r="G14" s="120">
        <v>-10.01</v>
      </c>
      <c r="H14" s="119">
        <v>-7.34</v>
      </c>
      <c r="I14" s="119">
        <v>2.5199999999999996</v>
      </c>
      <c r="J14" s="119">
        <v>3.97</v>
      </c>
      <c r="K14" s="119">
        <v>1.76</v>
      </c>
      <c r="L14" s="120">
        <v>2.19</v>
      </c>
      <c r="M14" s="119">
        <v>-23.27</v>
      </c>
      <c r="N14" s="119">
        <v>-5.0399999999999991</v>
      </c>
      <c r="O14" s="119">
        <v>-7.67</v>
      </c>
      <c r="P14" s="119">
        <v>1.0900000000000001</v>
      </c>
      <c r="Q14" s="120">
        <v>-35.1</v>
      </c>
      <c r="R14" s="119">
        <v>-5.19</v>
      </c>
      <c r="S14" s="119">
        <v>-16.299999999999997</v>
      </c>
      <c r="T14" s="119">
        <v>-1.74</v>
      </c>
      <c r="U14" s="119">
        <v>-7.0000000000000007E-2</v>
      </c>
      <c r="V14" s="120">
        <v>-23.95</v>
      </c>
      <c r="W14" s="119">
        <v>25.36</v>
      </c>
      <c r="X14" s="119">
        <v>4.6900000000000004</v>
      </c>
      <c r="Y14" s="119">
        <v>20.67</v>
      </c>
      <c r="Z14" s="119">
        <v>-25.72</v>
      </c>
      <c r="AA14" s="120">
        <v>25.38</v>
      </c>
      <c r="AB14" s="119">
        <v>-59</v>
      </c>
      <c r="AC14" s="119">
        <v>-9.92</v>
      </c>
      <c r="AD14" s="119">
        <v>-1.52</v>
      </c>
      <c r="AE14" s="119">
        <v>47.09</v>
      </c>
      <c r="AF14" s="120">
        <v>-23.33</v>
      </c>
      <c r="AG14" s="119">
        <v>-11.81</v>
      </c>
      <c r="AH14" s="119">
        <v>28.02</v>
      </c>
      <c r="AI14" s="119">
        <v>10.87</v>
      </c>
      <c r="AJ14" s="119">
        <v>1.05</v>
      </c>
      <c r="AK14" s="120">
        <v>27.86</v>
      </c>
      <c r="AL14" s="119">
        <v>0.95986349000000026</v>
      </c>
      <c r="AM14" s="119">
        <v>21.58643897</v>
      </c>
      <c r="AN14" s="119">
        <v>5.2672026099999973</v>
      </c>
      <c r="AO14" s="119">
        <v>10.9157980900002</v>
      </c>
      <c r="AP14" s="120">
        <v>38.733921160000193</v>
      </c>
      <c r="AQ14" s="119">
        <v>-8.2278681599998027</v>
      </c>
      <c r="AR14" s="119">
        <v>22.8453735599998</v>
      </c>
      <c r="AS14" s="119">
        <v>3.3259454225628189</v>
      </c>
      <c r="AT14" s="119">
        <v>1.8276467441038806</v>
      </c>
      <c r="AU14" s="120">
        <v>19.7710975666667</v>
      </c>
      <c r="AV14" s="119">
        <v>-6.6756756503999979</v>
      </c>
      <c r="AW14" s="119">
        <v>20.491579480000098</v>
      </c>
      <c r="AX14" s="119">
        <v>-13.137810205402557</v>
      </c>
      <c r="AY14" s="119">
        <v>35.245450359135752</v>
      </c>
      <c r="AZ14" s="120">
        <v>42.850123403333292</v>
      </c>
      <c r="BA14" s="119">
        <v>3.2160115466667003</v>
      </c>
      <c r="BB14" s="119">
        <v>-18.460074166666693</v>
      </c>
      <c r="BC14" s="119">
        <v>4.0108225839999978</v>
      </c>
      <c r="BD14" s="119">
        <v>-25.544516740301411</v>
      </c>
      <c r="BE14" s="120">
        <v>-36.519222542968102</v>
      </c>
      <c r="BF14" s="119">
        <v>48.155988865852414</v>
      </c>
      <c r="BG14" s="119">
        <v>-26.4357533536019</v>
      </c>
      <c r="BH14" s="119">
        <v>14.999683908935259</v>
      </c>
      <c r="BI14" s="119">
        <v>40.539112033893183</v>
      </c>
      <c r="BJ14" s="120">
        <v>34.425031465078952</v>
      </c>
      <c r="BK14" s="119">
        <v>2.1219839594141083</v>
      </c>
      <c r="BL14" s="119">
        <v>-25.554981646145034</v>
      </c>
      <c r="BM14" s="119">
        <v>6.6668746800001095</v>
      </c>
      <c r="BN14" s="119">
        <v>-15.417999999999999</v>
      </c>
      <c r="BO14" s="120">
        <v>-47.307000000000002</v>
      </c>
      <c r="BP14" s="119">
        <v>27.239395079315489</v>
      </c>
      <c r="BQ14" s="119">
        <v>62.883221775278464</v>
      </c>
      <c r="BR14" s="119">
        <v>60.015105766999866</v>
      </c>
      <c r="BS14" s="119">
        <v>-15.238673939845112</v>
      </c>
      <c r="BT14" s="120">
        <f t="shared" si="0"/>
        <v>134.8990486817487</v>
      </c>
      <c r="BU14" s="119">
        <v>-4.4159359645012168</v>
      </c>
      <c r="BV14" s="119">
        <v>1.8567900942645417</v>
      </c>
      <c r="BW14" s="119">
        <v>37.344934080906391</v>
      </c>
      <c r="BX14" s="119">
        <v>-14.585268599374471</v>
      </c>
      <c r="BY14" s="120">
        <v>18.700519611295256</v>
      </c>
      <c r="BZ14" s="119">
        <v>33.655176262910771</v>
      </c>
      <c r="CA14" s="119">
        <v>-39.201301900122651</v>
      </c>
      <c r="CB14" s="119">
        <v>104.28101707609761</v>
      </c>
      <c r="CC14" s="119">
        <v>11.582016761114179</v>
      </c>
      <c r="CD14" s="63">
        <v>110.316908</v>
      </c>
      <c r="CE14" s="119">
        <v>16.439993000000001</v>
      </c>
      <c r="CF14" s="119">
        <v>15.002912</v>
      </c>
      <c r="CG14" s="119">
        <v>44.197989</v>
      </c>
      <c r="CH14" s="119">
        <v>-41.196485000000003</v>
      </c>
      <c r="CI14" s="63">
        <v>34.444409</v>
      </c>
      <c r="CJ14" s="119">
        <v>38.698755550000001</v>
      </c>
      <c r="CK14" s="119">
        <v>-28.055039179999945</v>
      </c>
      <c r="CL14" s="180">
        <v>45.669730595202061</v>
      </c>
      <c r="CN14" s="1"/>
      <c r="CO14" s="1"/>
      <c r="CP14" s="1"/>
      <c r="CQ14" s="1"/>
      <c r="CR14" s="1"/>
      <c r="CS14" s="1"/>
      <c r="CT14" s="1"/>
    </row>
    <row r="15" spans="1:98" s="117" customFormat="1" ht="13">
      <c r="A15" s="126"/>
      <c r="B15" s="126"/>
      <c r="C15" s="124"/>
      <c r="D15" s="124"/>
      <c r="E15" s="124"/>
      <c r="F15" s="124"/>
      <c r="G15" s="127"/>
      <c r="H15" s="124"/>
      <c r="I15" s="124"/>
      <c r="J15" s="124"/>
      <c r="K15" s="124"/>
      <c r="L15" s="127"/>
      <c r="M15" s="124"/>
      <c r="N15" s="124"/>
      <c r="O15" s="124"/>
      <c r="P15" s="124"/>
      <c r="Q15" s="127"/>
      <c r="R15" s="124"/>
      <c r="S15" s="124"/>
      <c r="T15" s="124"/>
      <c r="U15" s="124"/>
      <c r="V15" s="127"/>
      <c r="W15" s="124"/>
      <c r="X15" s="124"/>
      <c r="Y15" s="124"/>
      <c r="Z15" s="124"/>
      <c r="AA15" s="127"/>
      <c r="AB15" s="124"/>
      <c r="AC15" s="124"/>
      <c r="AD15" s="124"/>
      <c r="AE15" s="124"/>
      <c r="AF15" s="127"/>
      <c r="AG15" s="124"/>
      <c r="AH15" s="124"/>
      <c r="AI15" s="124"/>
      <c r="AJ15" s="124"/>
      <c r="AK15" s="127"/>
      <c r="AL15" s="124"/>
      <c r="AM15" s="124"/>
      <c r="AN15" s="124"/>
      <c r="AO15" s="124"/>
      <c r="AP15" s="127"/>
      <c r="AQ15" s="124"/>
      <c r="AR15" s="124"/>
      <c r="AS15" s="124"/>
      <c r="AT15" s="124"/>
      <c r="AU15" s="127"/>
      <c r="AV15" s="124"/>
      <c r="AW15" s="124"/>
      <c r="AX15" s="124"/>
      <c r="AY15" s="124"/>
      <c r="AZ15" s="127"/>
      <c r="BA15" s="124"/>
      <c r="BB15" s="124"/>
      <c r="BC15" s="124"/>
      <c r="BD15" s="124"/>
      <c r="BE15" s="127"/>
      <c r="BF15" s="124"/>
      <c r="BG15" s="124"/>
      <c r="BH15" s="124"/>
      <c r="BI15" s="124"/>
      <c r="BJ15" s="127"/>
      <c r="BK15" s="124"/>
      <c r="BL15" s="124"/>
      <c r="BM15" s="124"/>
      <c r="BN15" s="124"/>
      <c r="BO15" s="127"/>
      <c r="BP15" s="124"/>
      <c r="BQ15" s="125"/>
      <c r="BR15" s="125"/>
      <c r="BS15" s="125"/>
      <c r="BT15" s="127"/>
      <c r="BU15" s="125"/>
      <c r="BV15" s="125"/>
      <c r="BW15" s="125"/>
      <c r="BX15" s="125"/>
      <c r="BY15" s="127"/>
      <c r="BZ15" s="119"/>
      <c r="CA15" s="119"/>
      <c r="CB15" s="119"/>
      <c r="CC15" s="119"/>
      <c r="CD15" s="70"/>
      <c r="CE15" s="119"/>
      <c r="CF15" s="119"/>
      <c r="CG15" s="119"/>
      <c r="CH15" s="119"/>
      <c r="CI15" s="70"/>
      <c r="CJ15" s="119">
        <v>0</v>
      </c>
      <c r="CK15" s="119">
        <v>0</v>
      </c>
      <c r="CL15" s="180">
        <v>0</v>
      </c>
      <c r="CN15" s="1"/>
      <c r="CO15" s="1"/>
      <c r="CP15" s="1"/>
      <c r="CQ15" s="1"/>
      <c r="CR15" s="1"/>
      <c r="CS15" s="1"/>
      <c r="CT15" s="1"/>
    </row>
    <row r="16" spans="1:98" s="113" customFormat="1" ht="13">
      <c r="A16" s="121" t="s">
        <v>172</v>
      </c>
      <c r="B16" s="121" t="s">
        <v>173</v>
      </c>
      <c r="C16" s="122">
        <v>-11.77</v>
      </c>
      <c r="D16" s="122">
        <v>-116.24</v>
      </c>
      <c r="E16" s="122">
        <v>-18.34</v>
      </c>
      <c r="F16" s="122" t="s">
        <v>174</v>
      </c>
      <c r="G16" s="123">
        <v>-165.72</v>
      </c>
      <c r="H16" s="122">
        <v>-16.73</v>
      </c>
      <c r="I16" s="122">
        <v>-48.86</v>
      </c>
      <c r="J16" s="122">
        <v>-10.8</v>
      </c>
      <c r="K16" s="122">
        <v>-8.8000000000000007</v>
      </c>
      <c r="L16" s="123">
        <v>-85.2</v>
      </c>
      <c r="M16" s="122">
        <v>-23.44</v>
      </c>
      <c r="N16" s="122">
        <v>-12.7</v>
      </c>
      <c r="O16" s="122">
        <v>-346.5</v>
      </c>
      <c r="P16" s="122">
        <v>-30.32</v>
      </c>
      <c r="Q16" s="123">
        <v>-417.34</v>
      </c>
      <c r="R16" s="122">
        <v>-38.979999999999997</v>
      </c>
      <c r="S16" s="122">
        <v>-1.8600000000000065</v>
      </c>
      <c r="T16" s="122">
        <v>-8.41</v>
      </c>
      <c r="U16" s="122">
        <v>-1058.6300000000001</v>
      </c>
      <c r="V16" s="123">
        <v>-1107.8900000000001</v>
      </c>
      <c r="W16" s="122">
        <v>-62.8</v>
      </c>
      <c r="X16" s="122">
        <v>-3.45</v>
      </c>
      <c r="Y16" s="122">
        <v>-18.91</v>
      </c>
      <c r="Z16" s="122">
        <v>-18.149999999999999</v>
      </c>
      <c r="AA16" s="123">
        <v>-107.68</v>
      </c>
      <c r="AB16" s="122">
        <v>-32.76</v>
      </c>
      <c r="AC16" s="122">
        <v>-21.17</v>
      </c>
      <c r="AD16" s="122">
        <v>-32.380000000000003</v>
      </c>
      <c r="AE16" s="122">
        <v>-41.18</v>
      </c>
      <c r="AF16" s="123">
        <v>-152.05000000000001</v>
      </c>
      <c r="AG16" s="122">
        <v>-57.08</v>
      </c>
      <c r="AH16" s="122">
        <v>-74.709999999999994</v>
      </c>
      <c r="AI16" s="122">
        <v>-33.75</v>
      </c>
      <c r="AJ16" s="122">
        <v>-64.62</v>
      </c>
      <c r="AK16" s="123">
        <v>-230.13</v>
      </c>
      <c r="AL16" s="122">
        <v>-51.497290519999993</v>
      </c>
      <c r="AM16" s="122">
        <v>-31.975397959999999</v>
      </c>
      <c r="AN16" s="122">
        <v>-27.460421920000009</v>
      </c>
      <c r="AO16" s="122">
        <v>-42.325669590000004</v>
      </c>
      <c r="AP16" s="123">
        <v>-153.25878008000001</v>
      </c>
      <c r="AQ16" s="122">
        <v>-103.54474723</v>
      </c>
      <c r="AR16" s="122">
        <v>-32.010025630000008</v>
      </c>
      <c r="AS16" s="122">
        <v>-31.762357626666699</v>
      </c>
      <c r="AT16" s="122">
        <v>-102.62354259999999</v>
      </c>
      <c r="AU16" s="123">
        <v>-269.94067307666671</v>
      </c>
      <c r="AV16" s="122">
        <v>-139.03706678</v>
      </c>
      <c r="AW16" s="122">
        <v>-65.387621660000008</v>
      </c>
      <c r="AX16" s="122">
        <v>-80.851186190000007</v>
      </c>
      <c r="AY16" s="122">
        <v>-50.429929614999992</v>
      </c>
      <c r="AZ16" s="123">
        <v>-335.70580397500004</v>
      </c>
      <c r="BA16" s="122">
        <v>-39.753925990000027</v>
      </c>
      <c r="BB16" s="122">
        <v>-337.92918077967482</v>
      </c>
      <c r="BC16" s="122">
        <v>-36.882578881211408</v>
      </c>
      <c r="BD16" s="122">
        <v>35.682649590073211</v>
      </c>
      <c r="BE16" s="123">
        <v>-378.88303606081303</v>
      </c>
      <c r="BF16" s="122">
        <v>-123.44039083</v>
      </c>
      <c r="BG16" s="122">
        <v>-56.328644549999993</v>
      </c>
      <c r="BH16" s="122">
        <v>-59.086263010000017</v>
      </c>
      <c r="BI16" s="122">
        <v>-61.010528419999972</v>
      </c>
      <c r="BJ16" s="123">
        <v>-299.86582680999999</v>
      </c>
      <c r="BK16" s="122">
        <v>-58.619031420000098</v>
      </c>
      <c r="BL16" s="122">
        <v>-167.25941339999997</v>
      </c>
      <c r="BM16" s="122">
        <v>-20.682784879999815</v>
      </c>
      <c r="BN16" s="124">
        <v>-54.136200309999985</v>
      </c>
      <c r="BO16" s="123">
        <v>-300.69743000999989</v>
      </c>
      <c r="BP16" s="124">
        <v>-43.828102830000105</v>
      </c>
      <c r="BQ16" s="125">
        <v>-37.275813209999903</v>
      </c>
      <c r="BR16" s="125">
        <v>-44.217746249999983</v>
      </c>
      <c r="BS16" s="125">
        <v>-101.34341535660367</v>
      </c>
      <c r="BT16" s="123">
        <f t="shared" si="0"/>
        <v>-226.66507764660366</v>
      </c>
      <c r="BU16" s="125">
        <v>-43.289268992199986</v>
      </c>
      <c r="BV16" s="125">
        <v>-52.6</v>
      </c>
      <c r="BW16" s="125">
        <v>-48.371825672200096</v>
      </c>
      <c r="BX16" s="125">
        <v>-47.336243457799988</v>
      </c>
      <c r="BY16" s="123">
        <v>-190.10746405</v>
      </c>
      <c r="BZ16" s="125">
        <v>-33.294402880000092</v>
      </c>
      <c r="CA16" s="125">
        <v>-46.036185359999905</v>
      </c>
      <c r="CB16" s="125">
        <v>-52.966975580000017</v>
      </c>
      <c r="CC16" s="125">
        <v>-42.969331079999989</v>
      </c>
      <c r="CD16" s="123">
        <v>-175.26689500000001</v>
      </c>
      <c r="CE16" s="125">
        <v>-48.652572999999997</v>
      </c>
      <c r="CF16" s="125">
        <v>-37.714478</v>
      </c>
      <c r="CG16" s="125">
        <v>-42.353555999999998</v>
      </c>
      <c r="CH16" s="125">
        <v>-64.417738999999997</v>
      </c>
      <c r="CI16" s="123">
        <v>-193.13834600000001</v>
      </c>
      <c r="CJ16" s="125">
        <v>-75.144864439999992</v>
      </c>
      <c r="CK16" s="125">
        <v>-21.861361759999998</v>
      </c>
      <c r="CL16" s="181">
        <v>-28.54928176</v>
      </c>
      <c r="CN16" s="1"/>
      <c r="CO16" s="1"/>
      <c r="CP16" s="1"/>
      <c r="CQ16" s="1"/>
      <c r="CR16" s="1"/>
      <c r="CS16" s="1"/>
      <c r="CT16" s="1"/>
    </row>
    <row r="17" spans="1:104" s="113" customFormat="1" ht="13">
      <c r="A17" s="126" t="s">
        <v>175</v>
      </c>
      <c r="B17" s="126" t="s">
        <v>176</v>
      </c>
      <c r="C17" s="124">
        <v>-0.73</v>
      </c>
      <c r="D17" s="124">
        <v>23.58</v>
      </c>
      <c r="E17" s="124">
        <v>-74.510000000000005</v>
      </c>
      <c r="F17" s="124" t="s">
        <v>177</v>
      </c>
      <c r="G17" s="127">
        <v>-71.47</v>
      </c>
      <c r="H17" s="124">
        <v>-21.92</v>
      </c>
      <c r="I17" s="124">
        <v>-80.39</v>
      </c>
      <c r="J17" s="124">
        <v>-1.86</v>
      </c>
      <c r="K17" s="124">
        <v>-2.17</v>
      </c>
      <c r="L17" s="127">
        <v>-98.34</v>
      </c>
      <c r="M17" s="124">
        <v>-3.48</v>
      </c>
      <c r="N17" s="124">
        <v>-44.88</v>
      </c>
      <c r="O17" s="124">
        <v>301.91000000000003</v>
      </c>
      <c r="P17" s="124">
        <v>2.2599999999999998</v>
      </c>
      <c r="Q17" s="127">
        <v>255.8</v>
      </c>
      <c r="R17" s="124">
        <v>-21.29</v>
      </c>
      <c r="S17" s="124">
        <v>-23.42</v>
      </c>
      <c r="T17" s="124">
        <v>-77.930000000000007</v>
      </c>
      <c r="U17" s="124">
        <v>1041.27</v>
      </c>
      <c r="V17" s="127">
        <v>919.28</v>
      </c>
      <c r="W17" s="124">
        <v>-150.81</v>
      </c>
      <c r="X17" s="124">
        <v>-194.63</v>
      </c>
      <c r="Y17" s="124">
        <v>-126.54</v>
      </c>
      <c r="Z17" s="124">
        <v>-231.25</v>
      </c>
      <c r="AA17" s="127">
        <v>-703.23</v>
      </c>
      <c r="AB17" s="124">
        <v>-70.44</v>
      </c>
      <c r="AC17" s="124">
        <v>-190.68</v>
      </c>
      <c r="AD17" s="124">
        <v>-73.31</v>
      </c>
      <c r="AE17" s="124">
        <v>-110.34</v>
      </c>
      <c r="AF17" s="127">
        <v>-444.77</v>
      </c>
      <c r="AG17" s="124">
        <v>243.89</v>
      </c>
      <c r="AH17" s="124">
        <v>-215.16</v>
      </c>
      <c r="AI17" s="124">
        <v>-81.16</v>
      </c>
      <c r="AJ17" s="124">
        <v>21.27</v>
      </c>
      <c r="AK17" s="127">
        <v>-31.16</v>
      </c>
      <c r="AL17" s="124">
        <v>-51.401569649999992</v>
      </c>
      <c r="AM17" s="124">
        <v>-432.18786485209296</v>
      </c>
      <c r="AN17" s="124">
        <v>-245.24412983790697</v>
      </c>
      <c r="AO17" s="124">
        <v>-96.624441200264698</v>
      </c>
      <c r="AP17" s="127">
        <v>-825.45800554026459</v>
      </c>
      <c r="AQ17" s="124">
        <v>74.311197550000003</v>
      </c>
      <c r="AR17" s="124">
        <v>-41.043858190000428</v>
      </c>
      <c r="AS17" s="124">
        <v>-142.43211572999945</v>
      </c>
      <c r="AT17" s="124">
        <v>130.75623820999994</v>
      </c>
      <c r="AU17" s="127">
        <v>21.591461840000033</v>
      </c>
      <c r="AV17" s="124">
        <v>195.10358780000001</v>
      </c>
      <c r="AW17" s="124">
        <v>-180.45048664999999</v>
      </c>
      <c r="AX17" s="124">
        <v>-26.238933990000003</v>
      </c>
      <c r="AY17" s="124">
        <v>-98.637769000999995</v>
      </c>
      <c r="AZ17" s="127">
        <v>-117.15018126099999</v>
      </c>
      <c r="BA17" s="124">
        <v>389.86085508999997</v>
      </c>
      <c r="BB17" s="124">
        <v>-251.44125769999999</v>
      </c>
      <c r="BC17" s="124">
        <v>-74.154284264000012</v>
      </c>
      <c r="BD17" s="124">
        <v>-189.93221152600003</v>
      </c>
      <c r="BE17" s="127">
        <v>-125.92543262999999</v>
      </c>
      <c r="BF17" s="124">
        <v>224.69439594210363</v>
      </c>
      <c r="BG17" s="124">
        <v>-308.88019923500303</v>
      </c>
      <c r="BH17" s="124">
        <v>-244.23765691889429</v>
      </c>
      <c r="BI17" s="124">
        <v>-104.74846407820651</v>
      </c>
      <c r="BJ17" s="127">
        <v>-433.17192429000022</v>
      </c>
      <c r="BK17" s="124">
        <v>73.296611975684428</v>
      </c>
      <c r="BL17" s="124">
        <v>-12.486264415684559</v>
      </c>
      <c r="BM17" s="124">
        <v>-270.08422949000004</v>
      </c>
      <c r="BN17" s="124">
        <v>-75.869038291463298</v>
      </c>
      <c r="BO17" s="127">
        <v>-285.14292022146344</v>
      </c>
      <c r="BP17" s="124">
        <v>63.405039600000187</v>
      </c>
      <c r="BQ17" s="125">
        <v>-308.28517150387148</v>
      </c>
      <c r="BR17" s="125">
        <v>-190.37779369000089</v>
      </c>
      <c r="BS17" s="125">
        <v>26.826210237332948</v>
      </c>
      <c r="BT17" s="127">
        <f t="shared" si="0"/>
        <v>-408.43171535653926</v>
      </c>
      <c r="BU17" s="125">
        <v>26.399847930000316</v>
      </c>
      <c r="BV17" s="125">
        <v>-160.80000000000001</v>
      </c>
      <c r="BW17" s="125">
        <v>-322.62150290000005</v>
      </c>
      <c r="BX17" s="125">
        <v>-105.86997133000008</v>
      </c>
      <c r="BY17" s="127">
        <v>-630.33615373999965</v>
      </c>
      <c r="BZ17" s="125">
        <v>-157.15438571000095</v>
      </c>
      <c r="CA17" s="125">
        <v>-23.064446680000092</v>
      </c>
      <c r="CB17" s="125">
        <v>-374.94198680000005</v>
      </c>
      <c r="CC17" s="125">
        <v>-312.31664860999911</v>
      </c>
      <c r="CD17" s="127">
        <v>-867.47746900000004</v>
      </c>
      <c r="CE17" s="125">
        <v>12.846295259999991</v>
      </c>
      <c r="CF17" s="125">
        <v>-237.554033</v>
      </c>
      <c r="CG17" s="125">
        <v>-188.97922700000001</v>
      </c>
      <c r="CH17" s="125">
        <v>-237.329442</v>
      </c>
      <c r="CI17" s="127">
        <v>-651.01640699999996</v>
      </c>
      <c r="CJ17" s="125">
        <v>123.50959375999999</v>
      </c>
      <c r="CK17" s="125">
        <v>-172.06162627</v>
      </c>
      <c r="CL17" s="181">
        <v>-544.00650922</v>
      </c>
      <c r="CN17" s="1"/>
      <c r="CO17" s="1"/>
      <c r="CP17" s="1"/>
      <c r="CQ17" s="1"/>
      <c r="CR17" s="1"/>
      <c r="CS17" s="1"/>
      <c r="CT17" s="1"/>
    </row>
    <row r="18" spans="1:104" s="113" customFormat="1" ht="13">
      <c r="A18" s="126" t="s">
        <v>178</v>
      </c>
      <c r="B18" s="126" t="s">
        <v>179</v>
      </c>
      <c r="C18" s="124">
        <v>1.88</v>
      </c>
      <c r="D18" s="124">
        <v>31.91</v>
      </c>
      <c r="E18" s="124">
        <v>-75.52</v>
      </c>
      <c r="F18" s="124" t="s">
        <v>180</v>
      </c>
      <c r="G18" s="127">
        <v>12.69</v>
      </c>
      <c r="H18" s="124">
        <v>-74.89</v>
      </c>
      <c r="I18" s="124">
        <v>6.5400000000000063</v>
      </c>
      <c r="J18" s="124">
        <v>92.52</v>
      </c>
      <c r="K18" s="124">
        <v>-10.86</v>
      </c>
      <c r="L18" s="127">
        <v>13.3</v>
      </c>
      <c r="M18" s="124">
        <v>2.86</v>
      </c>
      <c r="N18" s="124">
        <v>27.03</v>
      </c>
      <c r="O18" s="124">
        <v>-25.87</v>
      </c>
      <c r="P18" s="124">
        <v>50.03</v>
      </c>
      <c r="Q18" s="127">
        <v>54.05</v>
      </c>
      <c r="R18" s="124">
        <v>-133.06</v>
      </c>
      <c r="S18" s="124">
        <v>128.12</v>
      </c>
      <c r="T18" s="124">
        <v>13.17</v>
      </c>
      <c r="U18" s="124">
        <v>69.08</v>
      </c>
      <c r="V18" s="127">
        <v>77.31</v>
      </c>
      <c r="W18" s="124">
        <v>-139.74</v>
      </c>
      <c r="X18" s="124">
        <v>-14.18</v>
      </c>
      <c r="Y18" s="124">
        <v>58.35</v>
      </c>
      <c r="Z18" s="124">
        <v>-45.53</v>
      </c>
      <c r="AA18" s="127">
        <v>-141.1</v>
      </c>
      <c r="AB18" s="124">
        <v>-60.7</v>
      </c>
      <c r="AC18" s="124">
        <v>32.619999999999997</v>
      </c>
      <c r="AD18" s="124">
        <v>-16.21</v>
      </c>
      <c r="AE18" s="124">
        <v>-10.58</v>
      </c>
      <c r="AF18" s="127">
        <v>-54.86</v>
      </c>
      <c r="AG18" s="124">
        <v>-12.25</v>
      </c>
      <c r="AH18" s="124">
        <v>-1.82</v>
      </c>
      <c r="AI18" s="124">
        <v>-8.9499999999999993</v>
      </c>
      <c r="AJ18" s="124">
        <v>7.41</v>
      </c>
      <c r="AK18" s="127">
        <v>-15.61</v>
      </c>
      <c r="AL18" s="124">
        <v>-9.3753322628022886</v>
      </c>
      <c r="AM18" s="124">
        <v>2.288805874801576</v>
      </c>
      <c r="AN18" s="124">
        <v>-1.7119814220005274</v>
      </c>
      <c r="AO18" s="124">
        <v>8.0820909200012689</v>
      </c>
      <c r="AP18" s="127">
        <v>-0.71641697999966147</v>
      </c>
      <c r="AQ18" s="124">
        <v>17.550296609999812</v>
      </c>
      <c r="AR18" s="124">
        <v>22.690457260000958</v>
      </c>
      <c r="AS18" s="124">
        <v>-43.768814635919199</v>
      </c>
      <c r="AT18" s="124">
        <v>79.202416976321786</v>
      </c>
      <c r="AU18" s="127">
        <v>75.674356220404036</v>
      </c>
      <c r="AV18" s="124">
        <v>-23.781881545399607</v>
      </c>
      <c r="AW18" s="124">
        <v>15.317012569136709</v>
      </c>
      <c r="AX18" s="124">
        <v>5.3648256504901575</v>
      </c>
      <c r="AY18" s="124">
        <v>43.829288912564444</v>
      </c>
      <c r="AZ18" s="127">
        <v>40.729245586788522</v>
      </c>
      <c r="BA18" s="124">
        <v>295.11215470000229</v>
      </c>
      <c r="BB18" s="124">
        <v>-348.94832296000016</v>
      </c>
      <c r="BC18" s="124">
        <v>4.4116348399977836</v>
      </c>
      <c r="BD18" s="124">
        <v>43.383037080000221</v>
      </c>
      <c r="BE18" s="127">
        <v>-6.0414963366665839</v>
      </c>
      <c r="BF18" s="124">
        <v>-32.667877996731164</v>
      </c>
      <c r="BG18" s="124">
        <v>33.635277796726641</v>
      </c>
      <c r="BH18" s="124">
        <v>-40.222195539995191</v>
      </c>
      <c r="BI18" s="124">
        <v>-10.634195855249956</v>
      </c>
      <c r="BJ18" s="127">
        <v>-49.888991435245693</v>
      </c>
      <c r="BK18" s="124">
        <v>-24.941059651212573</v>
      </c>
      <c r="BL18" s="124">
        <v>80.491345491208193</v>
      </c>
      <c r="BM18" s="124">
        <v>-72.622510339992786</v>
      </c>
      <c r="BN18" s="124">
        <v>-12.105828475321323</v>
      </c>
      <c r="BO18" s="127">
        <v>-29.178052975317716</v>
      </c>
      <c r="BP18" s="124">
        <v>-2.1819330399998278</v>
      </c>
      <c r="BQ18" s="125">
        <v>-0.80778510999643804</v>
      </c>
      <c r="BR18" s="125">
        <v>19.336759350777388</v>
      </c>
      <c r="BS18" s="125">
        <v>-13.248137280670136</v>
      </c>
      <c r="BT18" s="127">
        <f>SUM(BP18:BS18)</f>
        <v>3.0989039201109847</v>
      </c>
      <c r="BU18" s="125">
        <v>-7.0272304499995801</v>
      </c>
      <c r="BV18" s="125">
        <f>BV10+BV16+BV17</f>
        <v>52.700000000000017</v>
      </c>
      <c r="BW18" s="125">
        <v>-38.011177105404315</v>
      </c>
      <c r="BX18" s="125">
        <v>127.8385687729</v>
      </c>
      <c r="BY18" s="127">
        <v>68.072482682901509</v>
      </c>
      <c r="BZ18" s="125">
        <v>-71.4228325899998</v>
      </c>
      <c r="CA18" s="125">
        <v>237.24378409227626</v>
      </c>
      <c r="CB18" s="125">
        <v>-72.36268689658678</v>
      </c>
      <c r="CC18" s="125">
        <v>2.5013328943996429</v>
      </c>
      <c r="CD18" s="127">
        <v>95.959597000000002</v>
      </c>
      <c r="CE18" s="125">
        <v>8.134452691286743</v>
      </c>
      <c r="CF18" s="125">
        <v>12.395405568713247</v>
      </c>
      <c r="CG18" s="125">
        <v>39.045301000000002</v>
      </c>
      <c r="CH18" s="125">
        <v>110.500259</v>
      </c>
      <c r="CI18" s="127">
        <v>170.07542000000001</v>
      </c>
      <c r="CJ18" s="125">
        <v>103.17028598000017</v>
      </c>
      <c r="CK18" s="125">
        <v>49.007060649999353</v>
      </c>
      <c r="CL18" s="181">
        <v>-319.36114321479869</v>
      </c>
      <c r="CN18" s="1"/>
      <c r="CO18" s="1"/>
      <c r="CP18" s="1"/>
      <c r="CQ18" s="1"/>
      <c r="CR18" s="1"/>
      <c r="CS18" s="1"/>
      <c r="CT18" s="1"/>
    </row>
    <row r="19" spans="1:104" ht="13">
      <c r="CH19" s="1"/>
      <c r="CI19" s="113"/>
      <c r="CJ19" s="113"/>
      <c r="CK19" s="113"/>
    </row>
    <row r="20" spans="1:104">
      <c r="CI20" s="113"/>
      <c r="CJ20" s="113"/>
      <c r="CK20" s="113"/>
    </row>
    <row r="21" spans="1:104" ht="13">
      <c r="BF21" s="1" t="s">
        <v>37</v>
      </c>
      <c r="BK21" s="1" t="s">
        <v>37</v>
      </c>
      <c r="BP21" s="1" t="s">
        <v>37</v>
      </c>
      <c r="BQ21" s="1" t="s">
        <v>37</v>
      </c>
      <c r="BR21" s="1" t="s">
        <v>37</v>
      </c>
      <c r="BS21" s="1" t="s">
        <v>37</v>
      </c>
      <c r="BT21" s="1" t="s">
        <v>37</v>
      </c>
      <c r="BU21" s="1" t="s">
        <v>37</v>
      </c>
      <c r="BV21" s="1" t="s">
        <v>37</v>
      </c>
      <c r="BW21" s="1" t="s">
        <v>37</v>
      </c>
      <c r="BX21" s="1" t="s">
        <v>37</v>
      </c>
      <c r="BY21" s="1" t="s">
        <v>37</v>
      </c>
      <c r="BZ21" s="1" t="s">
        <v>37</v>
      </c>
      <c r="CA21" s="1" t="s">
        <v>37</v>
      </c>
      <c r="CB21" s="1" t="s">
        <v>37</v>
      </c>
      <c r="CC21" s="1" t="s">
        <v>37</v>
      </c>
      <c r="CD21" s="1" t="s">
        <v>37</v>
      </c>
      <c r="CE21" s="1" t="s">
        <v>37</v>
      </c>
      <c r="CF21" s="1" t="s">
        <v>37</v>
      </c>
      <c r="CG21" s="1" t="s">
        <v>37</v>
      </c>
      <c r="CH21" s="1"/>
      <c r="CI21" s="113"/>
      <c r="CJ21" s="113"/>
      <c r="CK21" s="113"/>
    </row>
    <row r="22" spans="1:104" ht="13">
      <c r="CH22" s="1"/>
      <c r="CI22" s="113"/>
      <c r="CJ22" s="113"/>
      <c r="CK22" s="113"/>
    </row>
    <row r="23" spans="1:104" ht="12.5">
      <c r="A23" s="2" t="s">
        <v>40</v>
      </c>
      <c r="B23" s="2" t="s">
        <v>41</v>
      </c>
      <c r="C23" s="4" t="s">
        <v>42</v>
      </c>
      <c r="D23" s="4" t="s">
        <v>43</v>
      </c>
      <c r="E23" s="4" t="s">
        <v>44</v>
      </c>
      <c r="F23" s="4" t="s">
        <v>45</v>
      </c>
      <c r="G23" s="3">
        <v>2008</v>
      </c>
      <c r="H23" s="4" t="s">
        <v>46</v>
      </c>
      <c r="I23" s="4" t="s">
        <v>47</v>
      </c>
      <c r="J23" s="4" t="s">
        <v>48</v>
      </c>
      <c r="K23" s="4" t="s">
        <v>49</v>
      </c>
      <c r="L23" s="3">
        <v>2009</v>
      </c>
      <c r="M23" s="4" t="s">
        <v>50</v>
      </c>
      <c r="N23" s="4" t="s">
        <v>51</v>
      </c>
      <c r="O23" s="4" t="s">
        <v>52</v>
      </c>
      <c r="P23" s="4" t="s">
        <v>53</v>
      </c>
      <c r="Q23" s="3">
        <v>2010</v>
      </c>
      <c r="R23" s="4" t="s">
        <v>54</v>
      </c>
      <c r="S23" s="4" t="s">
        <v>55</v>
      </c>
      <c r="T23" s="4" t="s">
        <v>56</v>
      </c>
      <c r="U23" s="4" t="s">
        <v>57</v>
      </c>
      <c r="V23" s="3">
        <v>2011</v>
      </c>
      <c r="W23" s="4" t="s">
        <v>58</v>
      </c>
      <c r="X23" s="4" t="s">
        <v>59</v>
      </c>
      <c r="Y23" s="4" t="s">
        <v>60</v>
      </c>
      <c r="Z23" s="4" t="s">
        <v>61</v>
      </c>
      <c r="AA23" s="3">
        <v>2012</v>
      </c>
      <c r="AB23" s="4" t="s">
        <v>62</v>
      </c>
      <c r="AC23" s="4" t="s">
        <v>63</v>
      </c>
      <c r="AD23" s="4" t="s">
        <v>64</v>
      </c>
      <c r="AE23" s="4" t="s">
        <v>65</v>
      </c>
      <c r="AF23" s="3">
        <v>2013</v>
      </c>
      <c r="AG23" s="4" t="s">
        <v>66</v>
      </c>
      <c r="AH23" s="4" t="s">
        <v>67</v>
      </c>
      <c r="AI23" s="4" t="s">
        <v>68</v>
      </c>
      <c r="AJ23" s="4" t="s">
        <v>69</v>
      </c>
      <c r="AK23" s="3">
        <v>2014</v>
      </c>
      <c r="AL23" s="4" t="s">
        <v>149</v>
      </c>
      <c r="AM23" s="4" t="s">
        <v>71</v>
      </c>
      <c r="AN23" s="4" t="s">
        <v>72</v>
      </c>
      <c r="AO23" s="4" t="s">
        <v>150</v>
      </c>
      <c r="AP23" s="3">
        <v>2015</v>
      </c>
      <c r="AQ23" s="4" t="s">
        <v>151</v>
      </c>
      <c r="AR23" s="4" t="s">
        <v>75</v>
      </c>
      <c r="AS23" s="4" t="s">
        <v>76</v>
      </c>
      <c r="AT23" s="4" t="s">
        <v>152</v>
      </c>
      <c r="AU23" s="3">
        <v>2016</v>
      </c>
      <c r="BF23" s="4" t="s">
        <v>86</v>
      </c>
      <c r="BG23" s="4" t="s">
        <v>87</v>
      </c>
      <c r="BH23" s="4" t="s">
        <v>88</v>
      </c>
      <c r="BI23" s="4" t="s">
        <v>89</v>
      </c>
      <c r="BJ23" s="3">
        <v>2019</v>
      </c>
      <c r="BK23" s="4" t="s">
        <v>90</v>
      </c>
      <c r="BL23" s="4" t="s">
        <v>91</v>
      </c>
      <c r="BM23" s="4" t="s">
        <v>92</v>
      </c>
      <c r="BN23" s="4" t="s">
        <v>93</v>
      </c>
      <c r="BO23" s="3">
        <v>2020</v>
      </c>
      <c r="BP23" s="4" t="s">
        <v>94</v>
      </c>
      <c r="BQ23" s="4" t="s">
        <v>155</v>
      </c>
      <c r="BR23" s="4" t="s">
        <v>146</v>
      </c>
      <c r="BS23" s="4" t="s">
        <v>156</v>
      </c>
      <c r="BT23" s="3">
        <v>2021</v>
      </c>
      <c r="BU23" s="4" t="s">
        <v>98</v>
      </c>
      <c r="BV23" s="4" t="s">
        <v>255</v>
      </c>
      <c r="BW23" s="4" t="s">
        <v>256</v>
      </c>
      <c r="BX23" s="4" t="s">
        <v>257</v>
      </c>
      <c r="BY23" s="3">
        <v>2022</v>
      </c>
      <c r="BZ23" s="4" t="s">
        <v>258</v>
      </c>
      <c r="CA23" s="4" t="s">
        <v>259</v>
      </c>
      <c r="CB23" s="4" t="s">
        <v>261</v>
      </c>
      <c r="CC23" s="4" t="s">
        <v>263</v>
      </c>
      <c r="CD23" s="3">
        <v>2023</v>
      </c>
      <c r="CE23" s="4" t="s">
        <v>264</v>
      </c>
      <c r="CF23" s="4" t="s">
        <v>265</v>
      </c>
      <c r="CG23" s="4" t="s">
        <v>267</v>
      </c>
      <c r="CH23" s="4" t="s">
        <v>271</v>
      </c>
      <c r="CI23" s="3">
        <v>2024</v>
      </c>
    </row>
    <row r="24" spans="1:104" ht="12.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</row>
    <row r="25" spans="1:104" ht="13">
      <c r="A25" s="110" t="s">
        <v>157</v>
      </c>
      <c r="B25" s="110" t="s">
        <v>158</v>
      </c>
      <c r="C25" s="111">
        <v>14.38</v>
      </c>
      <c r="D25" s="111">
        <v>124.57</v>
      </c>
      <c r="E25" s="111">
        <v>17.329999999999998</v>
      </c>
      <c r="F25" s="111" t="s">
        <v>159</v>
      </c>
      <c r="G25" s="112">
        <v>249.88</v>
      </c>
      <c r="H25" s="111">
        <v>-36.25</v>
      </c>
      <c r="I25" s="111">
        <v>135.80000000000001</v>
      </c>
      <c r="J25" s="111">
        <v>105.17</v>
      </c>
      <c r="K25" s="111">
        <v>0.1</v>
      </c>
      <c r="L25" s="112">
        <v>196.84</v>
      </c>
      <c r="M25" s="111">
        <v>29.78</v>
      </c>
      <c r="N25" s="111">
        <v>84.62</v>
      </c>
      <c r="O25" s="111">
        <v>18.72</v>
      </c>
      <c r="P25" s="111">
        <v>78.09</v>
      </c>
      <c r="Q25" s="112">
        <v>215.58</v>
      </c>
      <c r="R25" s="111">
        <v>-72.790000000000006</v>
      </c>
      <c r="S25" s="111">
        <v>153.41000000000003</v>
      </c>
      <c r="T25" s="111">
        <v>99.51</v>
      </c>
      <c r="U25" s="111">
        <v>86.44</v>
      </c>
      <c r="V25" s="112">
        <v>265.92</v>
      </c>
      <c r="W25" s="111">
        <v>73.87</v>
      </c>
      <c r="X25" s="111">
        <v>183.9</v>
      </c>
      <c r="Y25" s="111">
        <v>203.8</v>
      </c>
      <c r="Z25" s="111">
        <v>203.87</v>
      </c>
      <c r="AA25" s="112">
        <v>669.81</v>
      </c>
      <c r="AB25" s="111">
        <v>42.51</v>
      </c>
      <c r="AC25" s="111">
        <v>244.48</v>
      </c>
      <c r="AD25" s="111">
        <v>89.38</v>
      </c>
      <c r="AE25" s="111">
        <v>140.94</v>
      </c>
      <c r="AF25" s="112">
        <v>541.96</v>
      </c>
      <c r="AG25" s="111">
        <v>-199.06</v>
      </c>
      <c r="AH25" s="111">
        <v>288.05</v>
      </c>
      <c r="AI25" s="111">
        <v>105.95</v>
      </c>
      <c r="AJ25" s="111">
        <v>50.77</v>
      </c>
      <c r="AK25" s="112">
        <v>245.69</v>
      </c>
      <c r="AL25" s="111">
        <v>93.523527907197703</v>
      </c>
      <c r="AM25" s="111">
        <v>466.45206868689456</v>
      </c>
      <c r="AN25" s="111">
        <v>270.99257033590646</v>
      </c>
      <c r="AO25" s="111">
        <v>147.03220171026595</v>
      </c>
      <c r="AP25" s="112">
        <v>978.00036864026504</v>
      </c>
      <c r="AQ25" s="111">
        <v>46.783846289999822</v>
      </c>
      <c r="AR25" s="111">
        <v>95.744341080001405</v>
      </c>
      <c r="AS25" s="111">
        <v>130.42565872074695</v>
      </c>
      <c r="AT25" s="111">
        <v>51.069721366321843</v>
      </c>
      <c r="AU25" s="112">
        <v>324.02356745707073</v>
      </c>
      <c r="BF25" s="111">
        <v>-221.84149323673046</v>
      </c>
      <c r="BG25" s="111">
        <v>304.62950438672596</v>
      </c>
      <c r="BH25" s="111">
        <v>177.47242901000311</v>
      </c>
      <c r="BI25" s="111">
        <v>58.963930024751079</v>
      </c>
      <c r="BJ25" s="112">
        <v>319.22437034475359</v>
      </c>
      <c r="BK25" s="111">
        <v>-132.46392580121247</v>
      </c>
      <c r="BL25" s="111">
        <v>167.22994851120819</v>
      </c>
      <c r="BM25" s="111">
        <v>125.04682939000705</v>
      </c>
      <c r="BN25" s="111">
        <v>20.748603824678614</v>
      </c>
      <c r="BO25" s="112">
        <v>180.56145592468235</v>
      </c>
      <c r="BP25" s="111">
        <v>-123.78237511999995</v>
      </c>
      <c r="BQ25" s="111">
        <v>244.64766293000369</v>
      </c>
      <c r="BR25" s="111">
        <v>156.81682971077745</v>
      </c>
      <c r="BS25" s="111">
        <v>-43.3184335140703</v>
      </c>
      <c r="BT25" s="112">
        <f>SUM(BP25:BS25)</f>
        <v>234.36368400671086</v>
      </c>
      <c r="BU25" s="111">
        <v>-98.172346917800041</v>
      </c>
      <c r="BV25" s="111">
        <v>154.84986569320381</v>
      </c>
      <c r="BW25" s="111">
        <v>217.1745714567964</v>
      </c>
      <c r="BX25" s="111">
        <v>178.18268966070013</v>
      </c>
      <c r="BY25" s="112">
        <v>450.53477989290229</v>
      </c>
      <c r="BZ25" s="111">
        <v>3.2674482200020329</v>
      </c>
      <c r="CA25" s="111">
        <f>'CF YTD'!BL26-BZ25</f>
        <v>187.91740456227512</v>
      </c>
      <c r="CB25" s="111">
        <v>227.52199249341467</v>
      </c>
      <c r="CC25" s="111">
        <v>232.49554744439627</v>
      </c>
      <c r="CD25" s="67">
        <v>651.20239271999992</v>
      </c>
      <c r="CE25" s="111">
        <v>-82.071905719998057</v>
      </c>
      <c r="CF25" s="111">
        <v>159.81222209000003</v>
      </c>
      <c r="CG25" s="111">
        <v>143.80847419999688</v>
      </c>
      <c r="CH25" s="111">
        <v>281.52163834006728</v>
      </c>
      <c r="CI25" s="67">
        <v>503.07042891003942</v>
      </c>
      <c r="CZ25" s="144"/>
    </row>
    <row r="26" spans="1:104" ht="12.5">
      <c r="A26" s="114" t="s">
        <v>160</v>
      </c>
      <c r="B26" s="114" t="s">
        <v>161</v>
      </c>
      <c r="C26" s="115">
        <v>8.91</v>
      </c>
      <c r="D26" s="115">
        <v>29.38</v>
      </c>
      <c r="E26" s="115">
        <v>21.83</v>
      </c>
      <c r="F26" s="115" t="s">
        <v>162</v>
      </c>
      <c r="G26" s="116">
        <v>94.75</v>
      </c>
      <c r="H26" s="115">
        <v>13.46</v>
      </c>
      <c r="I26" s="115">
        <v>34.22</v>
      </c>
      <c r="J26" s="115">
        <v>34.89</v>
      </c>
      <c r="K26" s="115">
        <v>46.2</v>
      </c>
      <c r="L26" s="116">
        <v>128.77000000000001</v>
      </c>
      <c r="M26" s="115">
        <v>15</v>
      </c>
      <c r="N26" s="115">
        <v>38.36</v>
      </c>
      <c r="O26" s="115">
        <v>38.619999999999997</v>
      </c>
      <c r="P26" s="115">
        <v>53.36</v>
      </c>
      <c r="Q26" s="116">
        <v>145.34</v>
      </c>
      <c r="R26" s="115">
        <v>9.7100000000000009</v>
      </c>
      <c r="S26" s="115">
        <v>39.630000000000003</v>
      </c>
      <c r="T26" s="115">
        <v>40.770000000000003</v>
      </c>
      <c r="U26" s="115">
        <v>60.89</v>
      </c>
      <c r="V26" s="116">
        <v>150.99</v>
      </c>
      <c r="W26" s="115">
        <v>13.08</v>
      </c>
      <c r="X26" s="115">
        <v>61.17</v>
      </c>
      <c r="Y26" s="115">
        <v>77.73</v>
      </c>
      <c r="Z26" s="115">
        <v>130.47999999999999</v>
      </c>
      <c r="AA26" s="116">
        <v>282.45999999999998</v>
      </c>
      <c r="AB26" s="115">
        <v>6.42</v>
      </c>
      <c r="AC26" s="115">
        <v>71.86</v>
      </c>
      <c r="AD26" s="115">
        <v>75.47</v>
      </c>
      <c r="AE26" s="115">
        <v>72.319999999999993</v>
      </c>
      <c r="AF26" s="116">
        <v>226.08</v>
      </c>
      <c r="AG26" s="115">
        <v>0.33</v>
      </c>
      <c r="AH26" s="115">
        <v>58.88</v>
      </c>
      <c r="AI26" s="115">
        <v>66.8</v>
      </c>
      <c r="AJ26" s="115">
        <v>92.8</v>
      </c>
      <c r="AK26" s="116">
        <v>218.81</v>
      </c>
      <c r="AL26" s="115">
        <v>-5.4705680567593511</v>
      </c>
      <c r="AM26" s="115">
        <v>65.634187219265741</v>
      </c>
      <c r="AN26" s="115">
        <v>88.117191872384666</v>
      </c>
      <c r="AO26" s="115">
        <v>117.35681594823409</v>
      </c>
      <c r="AP26" s="116">
        <v>265.63762698312564</v>
      </c>
      <c r="AQ26" s="115">
        <v>3.3605619207369108</v>
      </c>
      <c r="AR26" s="115">
        <v>63.065081251560329</v>
      </c>
      <c r="AS26" s="115">
        <v>75.854433383001535</v>
      </c>
      <c r="AT26" s="115">
        <v>93.638682763596861</v>
      </c>
      <c r="AU26" s="116">
        <v>235.91875931889626</v>
      </c>
      <c r="BF26" s="115">
        <v>-29.654143232709711</v>
      </c>
      <c r="BG26" s="115">
        <v>59.804265245951029</v>
      </c>
      <c r="BH26" s="115">
        <v>57.576532269882399</v>
      </c>
      <c r="BI26" s="115">
        <v>52.271687530296589</v>
      </c>
      <c r="BJ26" s="116">
        <v>139.99834181342425</v>
      </c>
      <c r="BK26" s="115">
        <v>-33.219547128758023</v>
      </c>
      <c r="BL26" s="115">
        <v>54.088771620397537</v>
      </c>
      <c r="BM26" s="115">
        <v>66.400883455533929</v>
      </c>
      <c r="BN26" s="115">
        <v>79.313747057410197</v>
      </c>
      <c r="BO26" s="116">
        <v>166.58385500458462</v>
      </c>
      <c r="BP26" s="115">
        <v>-55.829611136573973</v>
      </c>
      <c r="BQ26" s="115">
        <v>-14.025263542304661</v>
      </c>
      <c r="BR26" s="115">
        <v>70.458119365773968</v>
      </c>
      <c r="BS26" s="115">
        <v>75.044108819073628</v>
      </c>
      <c r="BT26" s="116">
        <f t="shared" ref="BT26:BT33" si="1">SUM(BP26:BS26)</f>
        <v>75.647353505968965</v>
      </c>
      <c r="BU26" s="115">
        <v>-37.15974632312286</v>
      </c>
      <c r="BV26" s="115">
        <v>59.365465387499633</v>
      </c>
      <c r="BW26" s="115">
        <v>84.326633914273671</v>
      </c>
      <c r="BX26" s="115">
        <v>92.744575761560384</v>
      </c>
      <c r="BY26" s="116">
        <v>199.27692874021272</v>
      </c>
      <c r="BZ26" s="115">
        <v>-45.875845269318461</v>
      </c>
      <c r="CA26" s="115">
        <f>'CF YTD'!BL27-BZ26</f>
        <v>59.506682117718142</v>
      </c>
      <c r="CB26" s="115">
        <v>72.53951938729216</v>
      </c>
      <c r="CC26" s="115">
        <v>99.278088754398524</v>
      </c>
      <c r="CD26" s="61">
        <v>185.44844499000209</v>
      </c>
      <c r="CE26" s="115">
        <v>-83.504464579997972</v>
      </c>
      <c r="CF26" s="115">
        <v>1.078154759999967</v>
      </c>
      <c r="CG26" s="115">
        <v>21.039505699996894</v>
      </c>
      <c r="CH26" s="115">
        <v>100.16963135006725</v>
      </c>
      <c r="CI26" s="61">
        <v>38.782827230039409</v>
      </c>
    </row>
    <row r="27" spans="1:104" ht="12.5">
      <c r="A27" s="114" t="s">
        <v>163</v>
      </c>
      <c r="B27" s="114" t="s">
        <v>164</v>
      </c>
      <c r="C27" s="115">
        <v>7.43</v>
      </c>
      <c r="D27" s="115">
        <v>10.210000000000001</v>
      </c>
      <c r="E27" s="115">
        <v>11.4</v>
      </c>
      <c r="F27" s="115" t="s">
        <v>165</v>
      </c>
      <c r="G27" s="116">
        <v>42.94</v>
      </c>
      <c r="H27" s="115">
        <v>11.82</v>
      </c>
      <c r="I27" s="115">
        <v>12.100000000000001</v>
      </c>
      <c r="J27" s="115">
        <v>12.38</v>
      </c>
      <c r="K27" s="115">
        <v>13.02</v>
      </c>
      <c r="L27" s="116">
        <v>49.32</v>
      </c>
      <c r="M27" s="115">
        <v>13.24</v>
      </c>
      <c r="N27" s="115">
        <v>13.569999999999999</v>
      </c>
      <c r="O27" s="115">
        <v>16.05</v>
      </c>
      <c r="P27" s="115">
        <v>17.41</v>
      </c>
      <c r="Q27" s="116">
        <v>60.27</v>
      </c>
      <c r="R27" s="115">
        <v>18.11</v>
      </c>
      <c r="S27" s="115">
        <v>17.990000000000002</v>
      </c>
      <c r="T27" s="115">
        <v>17.98</v>
      </c>
      <c r="U27" s="115">
        <v>18.72</v>
      </c>
      <c r="V27" s="116">
        <v>72.8</v>
      </c>
      <c r="W27" s="115">
        <v>26.13</v>
      </c>
      <c r="X27" s="115">
        <v>25.32</v>
      </c>
      <c r="Y27" s="115">
        <v>28.15</v>
      </c>
      <c r="Z27" s="115">
        <v>33.76</v>
      </c>
      <c r="AA27" s="116">
        <v>113.36</v>
      </c>
      <c r="AB27" s="115">
        <v>28.97</v>
      </c>
      <c r="AC27" s="115">
        <v>28.4</v>
      </c>
      <c r="AD27" s="115">
        <v>29.33</v>
      </c>
      <c r="AE27" s="115">
        <v>29.76</v>
      </c>
      <c r="AF27" s="116">
        <v>116.46</v>
      </c>
      <c r="AG27" s="115">
        <v>29.5</v>
      </c>
      <c r="AH27" s="115">
        <v>31.27</v>
      </c>
      <c r="AI27" s="115">
        <v>32.24</v>
      </c>
      <c r="AJ27" s="115">
        <v>32.29</v>
      </c>
      <c r="AK27" s="116">
        <v>125.29</v>
      </c>
      <c r="AL27" s="115">
        <v>35.024411430000001</v>
      </c>
      <c r="AM27" s="115">
        <v>38.685802539999997</v>
      </c>
      <c r="AN27" s="115">
        <v>37.40358521000001</v>
      </c>
      <c r="AO27" s="115">
        <v>39.437853079999982</v>
      </c>
      <c r="AP27" s="116">
        <v>150.55165226</v>
      </c>
      <c r="AQ27" s="115">
        <v>40.698429500000003</v>
      </c>
      <c r="AR27" s="115">
        <v>40.226773059999999</v>
      </c>
      <c r="AS27" s="115">
        <v>42.163323616666702</v>
      </c>
      <c r="AT27" s="115">
        <v>43.123966233333292</v>
      </c>
      <c r="AU27" s="116">
        <v>166.21249241000001</v>
      </c>
      <c r="BF27" s="115">
        <v>52.513887969999999</v>
      </c>
      <c r="BG27" s="115">
        <v>54.267832440000014</v>
      </c>
      <c r="BH27" s="115">
        <v>53.856629559999988</v>
      </c>
      <c r="BI27" s="115">
        <v>61.03765516</v>
      </c>
      <c r="BJ27" s="116">
        <v>221.67600512999999</v>
      </c>
      <c r="BK27" s="115">
        <v>53.841081039999999</v>
      </c>
      <c r="BL27" s="115">
        <v>54.913517520000006</v>
      </c>
      <c r="BM27" s="115">
        <v>53.632568729999988</v>
      </c>
      <c r="BN27" s="115">
        <v>56.245719813333302</v>
      </c>
      <c r="BO27" s="116">
        <v>218.6328871033333</v>
      </c>
      <c r="BP27" s="115">
        <v>54.665936409999993</v>
      </c>
      <c r="BQ27" s="115">
        <v>54.871409810000003</v>
      </c>
      <c r="BR27" s="115">
        <v>55.943876050000014</v>
      </c>
      <c r="BS27" s="115">
        <v>63.310582329999981</v>
      </c>
      <c r="BT27" s="116">
        <f t="shared" si="1"/>
        <v>228.79180459999998</v>
      </c>
      <c r="BU27" s="115">
        <v>57.233277229999999</v>
      </c>
      <c r="BV27" s="115">
        <v>57.206383649999999</v>
      </c>
      <c r="BW27" s="115">
        <v>56.399723700000017</v>
      </c>
      <c r="BX27" s="115">
        <v>57.88334176999998</v>
      </c>
      <c r="BY27" s="116">
        <v>228.72272634999999</v>
      </c>
      <c r="BZ27" s="115">
        <v>56.470542829999999</v>
      </c>
      <c r="CA27" s="115">
        <f>'CF YTD'!BL28-BZ27</f>
        <v>56.055049670000002</v>
      </c>
      <c r="CB27" s="115">
        <v>55.228207380000022</v>
      </c>
      <c r="CC27" s="115">
        <v>55.044557349999991</v>
      </c>
      <c r="CD27" s="61">
        <v>222.79835722999999</v>
      </c>
      <c r="CE27" s="115">
        <v>54.989691089999994</v>
      </c>
      <c r="CF27" s="115">
        <v>53.996290539999997</v>
      </c>
      <c r="CG27" s="115">
        <v>54.087905270000007</v>
      </c>
      <c r="CH27" s="115">
        <v>55.15088647999999</v>
      </c>
      <c r="CI27" s="61">
        <v>218.22477337999999</v>
      </c>
    </row>
    <row r="28" spans="1:104" ht="12.5">
      <c r="A28" s="114" t="s">
        <v>166</v>
      </c>
      <c r="B28" s="114" t="s">
        <v>167</v>
      </c>
      <c r="C28" s="115">
        <v>3.3</v>
      </c>
      <c r="D28" s="115">
        <v>87.4</v>
      </c>
      <c r="E28" s="115">
        <v>-14.24</v>
      </c>
      <c r="F28" s="115" t="s">
        <v>168</v>
      </c>
      <c r="G28" s="116">
        <v>122.2</v>
      </c>
      <c r="H28" s="115">
        <v>-54.19</v>
      </c>
      <c r="I28" s="115">
        <v>86.949999999999989</v>
      </c>
      <c r="J28" s="115">
        <v>53.94</v>
      </c>
      <c r="K28" s="115">
        <v>-60.88</v>
      </c>
      <c r="L28" s="116">
        <v>16.55</v>
      </c>
      <c r="M28" s="115">
        <v>24.81</v>
      </c>
      <c r="N28" s="115">
        <v>37.72</v>
      </c>
      <c r="O28" s="115">
        <v>-28.28</v>
      </c>
      <c r="P28" s="115">
        <v>6.23</v>
      </c>
      <c r="Q28" s="116">
        <v>45.08</v>
      </c>
      <c r="R28" s="115">
        <v>-95.43</v>
      </c>
      <c r="S28" s="115">
        <v>112.10000000000001</v>
      </c>
      <c r="T28" s="115">
        <v>42.51</v>
      </c>
      <c r="U28" s="115">
        <v>6.9</v>
      </c>
      <c r="V28" s="116">
        <v>66.08</v>
      </c>
      <c r="W28" s="115">
        <v>9.2899999999999991</v>
      </c>
      <c r="X28" s="115">
        <v>92.72</v>
      </c>
      <c r="Y28" s="115">
        <v>77.25</v>
      </c>
      <c r="Z28" s="115">
        <v>61.93</v>
      </c>
      <c r="AA28" s="116">
        <v>245.2</v>
      </c>
      <c r="AB28" s="115">
        <v>65.67</v>
      </c>
      <c r="AC28" s="115">
        <v>154.13999999999999</v>
      </c>
      <c r="AD28" s="115">
        <v>-14.4</v>
      </c>
      <c r="AE28" s="115">
        <v>-8.76</v>
      </c>
      <c r="AF28" s="116">
        <v>222.75</v>
      </c>
      <c r="AG28" s="115">
        <v>-217.73</v>
      </c>
      <c r="AH28" s="115">
        <v>169.88</v>
      </c>
      <c r="AI28" s="115">
        <v>-4.53</v>
      </c>
      <c r="AJ28" s="115">
        <v>75.61</v>
      </c>
      <c r="AK28" s="116">
        <v>-127.99</v>
      </c>
      <c r="AL28" s="115">
        <v>62.674244543957052</v>
      </c>
      <c r="AM28" s="115">
        <v>340.26154640762877</v>
      </c>
      <c r="AN28" s="115">
        <v>140.05115893352175</v>
      </c>
      <c r="AO28" s="115">
        <v>-20.919644607968301</v>
      </c>
      <c r="AP28" s="116">
        <v>522.06268727713928</v>
      </c>
      <c r="AQ28" s="115">
        <v>10.631759349262722</v>
      </c>
      <c r="AR28" s="115">
        <v>-30.868709921558739</v>
      </c>
      <c r="AS28" s="115">
        <v>8.7191393585158892</v>
      </c>
      <c r="AT28" s="115">
        <v>-87.878930494712208</v>
      </c>
      <c r="AU28" s="116">
        <v>-99.396741708492314</v>
      </c>
      <c r="BF28" s="115">
        <v>-275.68052064575943</v>
      </c>
      <c r="BG28" s="115">
        <v>234.17876869578248</v>
      </c>
      <c r="BH28" s="115">
        <v>75.360330220120758</v>
      </c>
      <c r="BI28" s="115">
        <v>-90.948550290286704</v>
      </c>
      <c r="BJ28" s="116">
        <v>-14.255971870142902</v>
      </c>
      <c r="BK28" s="115">
        <v>-112.75925591628872</v>
      </c>
      <c r="BL28" s="115">
        <v>93.675274761375917</v>
      </c>
      <c r="BM28" s="115">
        <v>20.234734834473088</v>
      </c>
      <c r="BN28" s="115">
        <v>-112.7341304699105</v>
      </c>
      <c r="BO28" s="116">
        <v>-111.58337679035019</v>
      </c>
      <c r="BP28" s="115">
        <v>-132.671501013426</v>
      </c>
      <c r="BQ28" s="115">
        <v>204.22841129230832</v>
      </c>
      <c r="BR28" s="115">
        <v>-6.6111828619963973</v>
      </c>
      <c r="BS28" s="115">
        <v>-171.34136319844401</v>
      </c>
      <c r="BT28" s="116">
        <f t="shared" si="1"/>
        <v>-106.39563578155808</v>
      </c>
      <c r="BU28" s="115">
        <v>-95.873516866975891</v>
      </c>
      <c r="BV28" s="115">
        <v>60.615729781498757</v>
      </c>
      <c r="BW28" s="115">
        <v>82.743704119993893</v>
      </c>
      <c r="BX28" s="115">
        <v>43.171767558172704</v>
      </c>
      <c r="BY28" s="116">
        <v>90.657684592689478</v>
      </c>
      <c r="BZ28" s="115">
        <v>-18.279659163461194</v>
      </c>
      <c r="CA28" s="115">
        <f>'CF YTD'!BL29-BZ28</f>
        <v>118.34456001343629</v>
      </c>
      <c r="CB28" s="115">
        <v>34.29313158002487</v>
      </c>
      <c r="CC28" s="115">
        <v>69.497689429997806</v>
      </c>
      <c r="CD28" s="61">
        <v>203.85572185999774</v>
      </c>
      <c r="CE28" s="115">
        <v>-48.050145150000098</v>
      </c>
      <c r="CF28" s="115">
        <v>107.59108369000009</v>
      </c>
      <c r="CG28" s="115">
        <v>44.681790939999971</v>
      </c>
      <c r="CH28" s="115">
        <v>191.11275934</v>
      </c>
      <c r="CI28" s="61">
        <v>295.33548882000008</v>
      </c>
    </row>
    <row r="29" spans="1:104" ht="12.5">
      <c r="A29" s="118" t="s">
        <v>169</v>
      </c>
      <c r="B29" s="118" t="s">
        <v>170</v>
      </c>
      <c r="C29" s="119">
        <v>-5.25</v>
      </c>
      <c r="D29" s="119">
        <v>-2.41</v>
      </c>
      <c r="E29" s="119">
        <v>-1.66</v>
      </c>
      <c r="F29" s="119" t="s">
        <v>171</v>
      </c>
      <c r="G29" s="120">
        <v>-10.01</v>
      </c>
      <c r="H29" s="119">
        <v>-7.34</v>
      </c>
      <c r="I29" s="119">
        <v>2.5199999999999996</v>
      </c>
      <c r="J29" s="119">
        <v>3.97</v>
      </c>
      <c r="K29" s="119">
        <v>1.76</v>
      </c>
      <c r="L29" s="120">
        <v>2.19</v>
      </c>
      <c r="M29" s="119">
        <v>-23.27</v>
      </c>
      <c r="N29" s="119">
        <v>-5.0399999999999991</v>
      </c>
      <c r="O29" s="119">
        <v>-7.67</v>
      </c>
      <c r="P29" s="119">
        <v>1.0900000000000001</v>
      </c>
      <c r="Q29" s="120">
        <v>-35.1</v>
      </c>
      <c r="R29" s="119">
        <v>-5.19</v>
      </c>
      <c r="S29" s="119">
        <v>-16.299999999999997</v>
      </c>
      <c r="T29" s="119">
        <v>-1.74</v>
      </c>
      <c r="U29" s="119">
        <v>-7.0000000000000007E-2</v>
      </c>
      <c r="V29" s="120">
        <v>-23.95</v>
      </c>
      <c r="W29" s="119">
        <v>25.36</v>
      </c>
      <c r="X29" s="119">
        <v>4.6900000000000004</v>
      </c>
      <c r="Y29" s="119">
        <v>20.67</v>
      </c>
      <c r="Z29" s="119">
        <v>-25.72</v>
      </c>
      <c r="AA29" s="120">
        <v>25.38</v>
      </c>
      <c r="AB29" s="119">
        <v>-59</v>
      </c>
      <c r="AC29" s="119">
        <v>-9.92</v>
      </c>
      <c r="AD29" s="119">
        <v>-1.52</v>
      </c>
      <c r="AE29" s="119">
        <v>47.09</v>
      </c>
      <c r="AF29" s="120">
        <v>-23.33</v>
      </c>
      <c r="AG29" s="119">
        <v>-11.81</v>
      </c>
      <c r="AH29" s="119">
        <v>28.02</v>
      </c>
      <c r="AI29" s="119">
        <v>10.87</v>
      </c>
      <c r="AJ29" s="119">
        <v>1.05</v>
      </c>
      <c r="AK29" s="120">
        <v>27.86</v>
      </c>
      <c r="AL29" s="119">
        <v>0.95986349000000026</v>
      </c>
      <c r="AM29" s="119">
        <v>21.58643897</v>
      </c>
      <c r="AN29" s="119">
        <v>5.2672026099999973</v>
      </c>
      <c r="AO29" s="119">
        <v>10.9157980900002</v>
      </c>
      <c r="AP29" s="120">
        <v>38.733921160000193</v>
      </c>
      <c r="AQ29" s="119">
        <v>-8.2278681599998027</v>
      </c>
      <c r="AR29" s="119">
        <v>22.8453735599998</v>
      </c>
      <c r="AS29" s="119">
        <v>3.3259454225628189</v>
      </c>
      <c r="AT29" s="119">
        <v>1.8276467441038806</v>
      </c>
      <c r="AU29" s="120">
        <v>19.7710975666667</v>
      </c>
      <c r="BF29" s="119">
        <v>30.979282671738655</v>
      </c>
      <c r="BG29" s="119">
        <v>-43.621361995007547</v>
      </c>
      <c r="BH29" s="119">
        <v>-9.3210630400000074</v>
      </c>
      <c r="BI29" s="119">
        <v>36.603137624741194</v>
      </c>
      <c r="BJ29" s="120">
        <v>-28.194004728527695</v>
      </c>
      <c r="BK29" s="119">
        <v>-40.32620379616575</v>
      </c>
      <c r="BL29" s="119">
        <v>-35.447615390565261</v>
      </c>
      <c r="BM29" s="119">
        <v>-15.221357629999995</v>
      </c>
      <c r="BN29" s="119">
        <v>-2.0767325761543831</v>
      </c>
      <c r="BO29" s="120">
        <v>-93.071909392885388</v>
      </c>
      <c r="BP29" s="119">
        <v>10.052800620000001</v>
      </c>
      <c r="BQ29" s="119">
        <v>-0.42689462999999894</v>
      </c>
      <c r="BR29" s="119">
        <v>37.026017156999892</v>
      </c>
      <c r="BS29" s="119">
        <v>-10.331761464699897</v>
      </c>
      <c r="BT29" s="120">
        <f t="shared" si="1"/>
        <v>36.320161682299997</v>
      </c>
      <c r="BU29" s="119">
        <v>-22.372360957701311</v>
      </c>
      <c r="BV29" s="119">
        <v>-22.337713125794597</v>
      </c>
      <c r="BW29" s="119">
        <v>-6.2954902774711661</v>
      </c>
      <c r="BX29" s="119">
        <v>-15.616995429032906</v>
      </c>
      <c r="BY29" s="120">
        <v>-68.12255978999994</v>
      </c>
      <c r="BZ29" s="119">
        <v>10.952409822781703</v>
      </c>
      <c r="CA29" s="119">
        <f>'CF YTD'!BL30-BZ29</f>
        <v>-45.988887238879315</v>
      </c>
      <c r="CB29" s="119">
        <v>65.461134146097635</v>
      </c>
      <c r="CC29" s="119">
        <v>8.6752119099999963</v>
      </c>
      <c r="CD29" s="63">
        <v>39.099868640000047</v>
      </c>
      <c r="CE29" s="119">
        <v>-5.5069870800000018</v>
      </c>
      <c r="CF29" s="119">
        <v>-2.8533069000000135</v>
      </c>
      <c r="CG29" s="119">
        <v>23.999272290000015</v>
      </c>
      <c r="CH29" s="119">
        <v>-64.911638830000015</v>
      </c>
      <c r="CI29" s="63">
        <v>-49.272660520000009</v>
      </c>
    </row>
    <row r="30" spans="1:104" ht="13">
      <c r="A30" s="126"/>
      <c r="B30" s="126"/>
      <c r="C30" s="124"/>
      <c r="D30" s="124"/>
      <c r="E30" s="124"/>
      <c r="F30" s="124"/>
      <c r="G30" s="127"/>
      <c r="H30" s="124"/>
      <c r="I30" s="124"/>
      <c r="J30" s="124"/>
      <c r="K30" s="124"/>
      <c r="L30" s="127"/>
      <c r="M30" s="124"/>
      <c r="N30" s="124"/>
      <c r="O30" s="124"/>
      <c r="P30" s="124"/>
      <c r="Q30" s="127"/>
      <c r="R30" s="124"/>
      <c r="S30" s="124"/>
      <c r="T30" s="124"/>
      <c r="U30" s="124"/>
      <c r="V30" s="127"/>
      <c r="W30" s="124"/>
      <c r="X30" s="124"/>
      <c r="Y30" s="124"/>
      <c r="Z30" s="124"/>
      <c r="AA30" s="127"/>
      <c r="AB30" s="124"/>
      <c r="AC30" s="124"/>
      <c r="AD30" s="124"/>
      <c r="AE30" s="124"/>
      <c r="AF30" s="127"/>
      <c r="AG30" s="124"/>
      <c r="AH30" s="124"/>
      <c r="AI30" s="124"/>
      <c r="AJ30" s="124"/>
      <c r="AK30" s="127"/>
      <c r="AL30" s="124"/>
      <c r="AM30" s="124"/>
      <c r="AN30" s="124"/>
      <c r="AO30" s="124"/>
      <c r="AP30" s="127"/>
      <c r="AQ30" s="124"/>
      <c r="AR30" s="124"/>
      <c r="AS30" s="124"/>
      <c r="AT30" s="124"/>
      <c r="AU30" s="127"/>
      <c r="BF30" s="124"/>
      <c r="BG30" s="124"/>
      <c r="BH30" s="124"/>
      <c r="BI30" s="124"/>
      <c r="BJ30" s="127"/>
      <c r="BK30" s="124"/>
      <c r="BL30" s="124"/>
      <c r="BM30" s="124"/>
      <c r="BN30" s="124"/>
      <c r="BO30" s="127"/>
      <c r="BP30" s="124"/>
      <c r="BQ30" s="124"/>
      <c r="BR30" s="125"/>
      <c r="BS30" s="125"/>
      <c r="BT30" s="127"/>
      <c r="BU30" s="124"/>
      <c r="BV30" s="125"/>
      <c r="BW30" s="125"/>
      <c r="BX30" s="125"/>
      <c r="BY30" s="127"/>
      <c r="BZ30" s="119"/>
      <c r="CA30" s="119"/>
      <c r="CB30" s="119"/>
      <c r="CC30" s="119"/>
      <c r="CD30" s="70"/>
      <c r="CE30" s="119"/>
      <c r="CF30" s="119"/>
      <c r="CG30" s="119"/>
      <c r="CH30" s="119"/>
      <c r="CI30" s="70"/>
    </row>
    <row r="31" spans="1:104" ht="13">
      <c r="A31" s="121" t="s">
        <v>172</v>
      </c>
      <c r="B31" s="121" t="s">
        <v>173</v>
      </c>
      <c r="C31" s="122">
        <v>-11.77</v>
      </c>
      <c r="D31" s="122">
        <v>-116.24</v>
      </c>
      <c r="E31" s="122">
        <v>-18.34</v>
      </c>
      <c r="F31" s="122" t="s">
        <v>174</v>
      </c>
      <c r="G31" s="123">
        <v>-165.72</v>
      </c>
      <c r="H31" s="122">
        <v>-16.73</v>
      </c>
      <c r="I31" s="122">
        <v>-48.86</v>
      </c>
      <c r="J31" s="122">
        <v>-10.8</v>
      </c>
      <c r="K31" s="122">
        <v>-8.8000000000000007</v>
      </c>
      <c r="L31" s="123">
        <v>-85.2</v>
      </c>
      <c r="M31" s="122">
        <v>-23.44</v>
      </c>
      <c r="N31" s="122">
        <v>-12.7</v>
      </c>
      <c r="O31" s="122">
        <v>-346.5</v>
      </c>
      <c r="P31" s="122">
        <v>-30.32</v>
      </c>
      <c r="Q31" s="123">
        <v>-417.34</v>
      </c>
      <c r="R31" s="122">
        <v>-38.979999999999997</v>
      </c>
      <c r="S31" s="122">
        <v>-1.8600000000000065</v>
      </c>
      <c r="T31" s="122">
        <v>-8.41</v>
      </c>
      <c r="U31" s="122">
        <v>-1058.6300000000001</v>
      </c>
      <c r="V31" s="123">
        <v>-1107.8900000000001</v>
      </c>
      <c r="W31" s="122">
        <v>-62.8</v>
      </c>
      <c r="X31" s="122">
        <v>-3.45</v>
      </c>
      <c r="Y31" s="122">
        <v>-18.91</v>
      </c>
      <c r="Z31" s="122">
        <v>-18.149999999999999</v>
      </c>
      <c r="AA31" s="123">
        <v>-107.68</v>
      </c>
      <c r="AB31" s="122">
        <v>-32.76</v>
      </c>
      <c r="AC31" s="122">
        <v>-21.17</v>
      </c>
      <c r="AD31" s="122">
        <v>-32.380000000000003</v>
      </c>
      <c r="AE31" s="122">
        <v>-41.18</v>
      </c>
      <c r="AF31" s="123">
        <v>-152.05000000000001</v>
      </c>
      <c r="AG31" s="122">
        <v>-57.08</v>
      </c>
      <c r="AH31" s="122">
        <v>-74.709999999999994</v>
      </c>
      <c r="AI31" s="122">
        <v>-33.75</v>
      </c>
      <c r="AJ31" s="122">
        <v>-64.62</v>
      </c>
      <c r="AK31" s="123">
        <v>-230.13</v>
      </c>
      <c r="AL31" s="122">
        <v>-51.497290519999993</v>
      </c>
      <c r="AM31" s="122">
        <v>-31.975397959999999</v>
      </c>
      <c r="AN31" s="122">
        <v>-27.460421920000009</v>
      </c>
      <c r="AO31" s="122">
        <v>-42.325669590000004</v>
      </c>
      <c r="AP31" s="123">
        <v>-153.25878008000001</v>
      </c>
      <c r="AQ31" s="122">
        <v>-103.54474723</v>
      </c>
      <c r="AR31" s="122">
        <v>-32.010025630000008</v>
      </c>
      <c r="AS31" s="122">
        <v>-31.762357626666699</v>
      </c>
      <c r="AT31" s="122">
        <v>-102.62354259999999</v>
      </c>
      <c r="AU31" s="123">
        <v>-269.94067307666671</v>
      </c>
      <c r="BF31" s="122">
        <v>-123.44039083</v>
      </c>
      <c r="BG31" s="122">
        <v>-56.328644549999993</v>
      </c>
      <c r="BH31" s="122">
        <v>-59.086263010000017</v>
      </c>
      <c r="BI31" s="122">
        <v>-61.010528419999972</v>
      </c>
      <c r="BJ31" s="123">
        <v>-299.86582680999999</v>
      </c>
      <c r="BK31" s="122">
        <v>-58.619031420000098</v>
      </c>
      <c r="BL31" s="122">
        <v>-167.25941339999997</v>
      </c>
      <c r="BM31" s="122">
        <v>-20.682784879999815</v>
      </c>
      <c r="BN31" s="124">
        <v>-54.136200309999985</v>
      </c>
      <c r="BO31" s="123">
        <v>-300.69743000999989</v>
      </c>
      <c r="BP31" s="124">
        <v>-43.828102830000105</v>
      </c>
      <c r="BQ31" s="124">
        <v>-37.275813209999903</v>
      </c>
      <c r="BR31" s="125">
        <v>-44.217746659999982</v>
      </c>
      <c r="BS31" s="125">
        <v>-101.34341535660367</v>
      </c>
      <c r="BT31" s="123">
        <f t="shared" si="1"/>
        <v>-226.66507805660365</v>
      </c>
      <c r="BU31" s="124">
        <v>-43.289268992199986</v>
      </c>
      <c r="BV31" s="125">
        <v>-45.734880237799921</v>
      </c>
      <c r="BW31" s="125">
        <v>-48.371825672200096</v>
      </c>
      <c r="BX31" s="125">
        <v>-47.336243457799988</v>
      </c>
      <c r="BY31" s="123">
        <v>-190.10746405</v>
      </c>
      <c r="BZ31" s="125">
        <v>-33.294402880000092</v>
      </c>
      <c r="CA31" s="125">
        <f>'CF YTD'!BL32-BZ31</f>
        <v>-46.036185359999919</v>
      </c>
      <c r="CB31" s="125">
        <v>-52.966975580000017</v>
      </c>
      <c r="CC31" s="125">
        <v>-42.969327010000001</v>
      </c>
      <c r="CD31" s="123">
        <v>-175.26689083000002</v>
      </c>
      <c r="CE31" s="125">
        <v>-48.652570419999996</v>
      </c>
      <c r="CF31" s="125">
        <v>-37.714477780000024</v>
      </c>
      <c r="CG31" s="125">
        <v>-42.353556109999964</v>
      </c>
      <c r="CH31" s="125">
        <v>-64.417739110000014</v>
      </c>
      <c r="CI31" s="123">
        <v>-193.13834342000001</v>
      </c>
      <c r="CZ31" s="144"/>
    </row>
    <row r="32" spans="1:104" ht="13">
      <c r="A32" s="126" t="s">
        <v>175</v>
      </c>
      <c r="B32" s="126" t="s">
        <v>176</v>
      </c>
      <c r="C32" s="124">
        <v>-0.73</v>
      </c>
      <c r="D32" s="124">
        <v>23.58</v>
      </c>
      <c r="E32" s="124">
        <v>-74.510000000000005</v>
      </c>
      <c r="F32" s="124" t="s">
        <v>177</v>
      </c>
      <c r="G32" s="127">
        <v>-71.47</v>
      </c>
      <c r="H32" s="124">
        <v>-21.92</v>
      </c>
      <c r="I32" s="124">
        <v>-80.39</v>
      </c>
      <c r="J32" s="124">
        <v>-1.86</v>
      </c>
      <c r="K32" s="124">
        <v>-2.17</v>
      </c>
      <c r="L32" s="127">
        <v>-98.34</v>
      </c>
      <c r="M32" s="124">
        <v>-3.48</v>
      </c>
      <c r="N32" s="124">
        <v>-44.88</v>
      </c>
      <c r="O32" s="124">
        <v>301.91000000000003</v>
      </c>
      <c r="P32" s="124">
        <v>2.2599999999999998</v>
      </c>
      <c r="Q32" s="127">
        <v>255.8</v>
      </c>
      <c r="R32" s="124">
        <v>-21.29</v>
      </c>
      <c r="S32" s="124">
        <v>-23.42</v>
      </c>
      <c r="T32" s="124">
        <v>-77.930000000000007</v>
      </c>
      <c r="U32" s="124">
        <v>1041.27</v>
      </c>
      <c r="V32" s="127">
        <v>919.28</v>
      </c>
      <c r="W32" s="124">
        <v>-150.81</v>
      </c>
      <c r="X32" s="124">
        <v>-194.63</v>
      </c>
      <c r="Y32" s="124">
        <v>-126.54</v>
      </c>
      <c r="Z32" s="124">
        <v>-231.25</v>
      </c>
      <c r="AA32" s="127">
        <v>-703.23</v>
      </c>
      <c r="AB32" s="124">
        <v>-70.44</v>
      </c>
      <c r="AC32" s="124">
        <v>-190.68</v>
      </c>
      <c r="AD32" s="124">
        <v>-73.31</v>
      </c>
      <c r="AE32" s="124">
        <v>-110.34</v>
      </c>
      <c r="AF32" s="127">
        <v>-444.77</v>
      </c>
      <c r="AG32" s="124">
        <v>243.89</v>
      </c>
      <c r="AH32" s="124">
        <v>-215.16</v>
      </c>
      <c r="AI32" s="124">
        <v>-81.16</v>
      </c>
      <c r="AJ32" s="124">
        <v>21.27</v>
      </c>
      <c r="AK32" s="127">
        <v>-31.16</v>
      </c>
      <c r="AL32" s="124">
        <v>-51.401569649999992</v>
      </c>
      <c r="AM32" s="124">
        <v>-432.18786485209296</v>
      </c>
      <c r="AN32" s="124">
        <v>-245.24412983790697</v>
      </c>
      <c r="AO32" s="124">
        <v>-96.624441200264698</v>
      </c>
      <c r="AP32" s="127">
        <v>-825.45800554026459</v>
      </c>
      <c r="AQ32" s="124">
        <v>74.311197550000003</v>
      </c>
      <c r="AR32" s="124">
        <v>-41.043858190000428</v>
      </c>
      <c r="AS32" s="124">
        <v>-142.43211572999945</v>
      </c>
      <c r="AT32" s="124">
        <v>130.75623820999994</v>
      </c>
      <c r="AU32" s="127">
        <v>21.591461840000033</v>
      </c>
      <c r="BF32" s="124">
        <v>312.61400607000002</v>
      </c>
      <c r="BG32" s="124">
        <v>-214.66558203999998</v>
      </c>
      <c r="BH32" s="124">
        <v>-158.60836153999998</v>
      </c>
      <c r="BI32" s="124">
        <v>-8.5875974599999978</v>
      </c>
      <c r="BJ32" s="127">
        <v>-69.24753496999999</v>
      </c>
      <c r="BK32" s="124">
        <v>166.14189757000003</v>
      </c>
      <c r="BL32" s="124">
        <v>80.520810380000015</v>
      </c>
      <c r="BM32" s="124">
        <v>-176.98655485000009</v>
      </c>
      <c r="BN32" s="124">
        <v>21.28176801000005</v>
      </c>
      <c r="BO32" s="127">
        <v>90.957921110000029</v>
      </c>
      <c r="BP32" s="124">
        <v>165.42854490999997</v>
      </c>
      <c r="BQ32" s="124">
        <v>-208.17963482999997</v>
      </c>
      <c r="BR32" s="125">
        <v>-93.261973800000007</v>
      </c>
      <c r="BS32" s="125">
        <v>131.41371159000002</v>
      </c>
      <c r="BT32" s="127">
        <f t="shared" si="1"/>
        <v>-4.5993521299999713</v>
      </c>
      <c r="BU32" s="124">
        <v>134.43438546000002</v>
      </c>
      <c r="BV32" s="125">
        <v>-56.380356949999886</v>
      </c>
      <c r="BW32" s="125">
        <v>-206.81392289000007</v>
      </c>
      <c r="BX32" s="125">
        <v>-81.33996753000028</v>
      </c>
      <c r="BY32" s="127">
        <v>-203.22461643999998</v>
      </c>
      <c r="BZ32" s="125">
        <v>5.6348484800000005</v>
      </c>
      <c r="CA32" s="125">
        <f>'CF YTD'!BL33-BZ32</f>
        <v>48.331838160000011</v>
      </c>
      <c r="CB32" s="125">
        <v>-246.91770381000003</v>
      </c>
      <c r="CC32" s="125">
        <v>-187.02488645999989</v>
      </c>
      <c r="CD32" s="127">
        <v>-379.97590418999982</v>
      </c>
      <c r="CE32" s="125">
        <v>138.85892851000003</v>
      </c>
      <c r="CF32" s="125">
        <v>-109.70233682999996</v>
      </c>
      <c r="CG32" s="125">
        <v>-62.409616990000039</v>
      </c>
      <c r="CH32" s="125">
        <v>-106.60364273000008</v>
      </c>
      <c r="CI32" s="127">
        <v>-139.85666804000007</v>
      </c>
      <c r="CZ32" s="144"/>
    </row>
    <row r="33" spans="1:104" ht="13">
      <c r="A33" s="126" t="s">
        <v>178</v>
      </c>
      <c r="B33" s="126" t="s">
        <v>179</v>
      </c>
      <c r="C33" s="124">
        <v>1.88</v>
      </c>
      <c r="D33" s="124">
        <v>31.91</v>
      </c>
      <c r="E33" s="124">
        <v>-75.52</v>
      </c>
      <c r="F33" s="124" t="s">
        <v>180</v>
      </c>
      <c r="G33" s="127">
        <v>12.69</v>
      </c>
      <c r="H33" s="124">
        <v>-74.89</v>
      </c>
      <c r="I33" s="124">
        <v>6.5400000000000063</v>
      </c>
      <c r="J33" s="124">
        <v>92.52</v>
      </c>
      <c r="K33" s="124">
        <v>-10.86</v>
      </c>
      <c r="L33" s="127">
        <v>13.3</v>
      </c>
      <c r="M33" s="124">
        <v>2.86</v>
      </c>
      <c r="N33" s="124">
        <v>27.03</v>
      </c>
      <c r="O33" s="124">
        <v>-25.87</v>
      </c>
      <c r="P33" s="124">
        <v>50.03</v>
      </c>
      <c r="Q33" s="127">
        <v>54.05</v>
      </c>
      <c r="R33" s="124">
        <v>-133.06</v>
      </c>
      <c r="S33" s="124">
        <v>128.12</v>
      </c>
      <c r="T33" s="124">
        <v>13.17</v>
      </c>
      <c r="U33" s="124">
        <v>69.08</v>
      </c>
      <c r="V33" s="127">
        <v>77.31</v>
      </c>
      <c r="W33" s="124">
        <v>-139.74</v>
      </c>
      <c r="X33" s="124">
        <v>-14.18</v>
      </c>
      <c r="Y33" s="124">
        <v>58.35</v>
      </c>
      <c r="Z33" s="124">
        <v>-45.53</v>
      </c>
      <c r="AA33" s="127">
        <v>-141.1</v>
      </c>
      <c r="AB33" s="124">
        <v>-60.7</v>
      </c>
      <c r="AC33" s="124">
        <v>32.619999999999997</v>
      </c>
      <c r="AD33" s="124">
        <v>-16.21</v>
      </c>
      <c r="AE33" s="124">
        <v>-10.58</v>
      </c>
      <c r="AF33" s="127">
        <v>-54.86</v>
      </c>
      <c r="AG33" s="124">
        <v>-12.25</v>
      </c>
      <c r="AH33" s="124">
        <v>-1.82</v>
      </c>
      <c r="AI33" s="124">
        <v>-8.9499999999999993</v>
      </c>
      <c r="AJ33" s="124">
        <v>7.41</v>
      </c>
      <c r="AK33" s="127">
        <v>-15.61</v>
      </c>
      <c r="AL33" s="124">
        <v>-9.3753322628022886</v>
      </c>
      <c r="AM33" s="124">
        <v>2.288805874801576</v>
      </c>
      <c r="AN33" s="124">
        <v>-1.7119814220005274</v>
      </c>
      <c r="AO33" s="124">
        <v>8.0820909200012689</v>
      </c>
      <c r="AP33" s="127">
        <v>-0.71641697999966147</v>
      </c>
      <c r="AQ33" s="124">
        <v>17.550296609999812</v>
      </c>
      <c r="AR33" s="124">
        <v>22.690457260000958</v>
      </c>
      <c r="AS33" s="124">
        <v>-43.768814635919199</v>
      </c>
      <c r="AT33" s="124">
        <v>79.202416976321786</v>
      </c>
      <c r="AU33" s="127">
        <v>75.674356220404036</v>
      </c>
      <c r="BF33" s="124">
        <v>-32.667877996730446</v>
      </c>
      <c r="BG33" s="124">
        <v>33.635277796726015</v>
      </c>
      <c r="BH33" s="124">
        <v>-40.222195539996861</v>
      </c>
      <c r="BI33" s="124">
        <v>-10.634195855248887</v>
      </c>
      <c r="BJ33" s="127">
        <v>-49.888991435246361</v>
      </c>
      <c r="BK33" s="124">
        <v>-24.941059651212544</v>
      </c>
      <c r="BL33" s="124">
        <v>80.491345491208236</v>
      </c>
      <c r="BM33" s="124">
        <v>-72.622510339992857</v>
      </c>
      <c r="BN33" s="124">
        <v>-12.105828475321323</v>
      </c>
      <c r="BO33" s="127">
        <v>-29.178052975317492</v>
      </c>
      <c r="BP33" s="124">
        <v>-2.1819330400000809</v>
      </c>
      <c r="BQ33" s="124">
        <v>-0.80778510999619957</v>
      </c>
      <c r="BR33" s="125">
        <v>19.33710925077747</v>
      </c>
      <c r="BS33" s="125">
        <v>-13.248137280673907</v>
      </c>
      <c r="BT33" s="127">
        <f t="shared" si="1"/>
        <v>3.0992538201072808</v>
      </c>
      <c r="BU33" s="124">
        <v>-7.027230450000018</v>
      </c>
      <c r="BV33" s="125">
        <v>52.734628505404011</v>
      </c>
      <c r="BW33" s="125">
        <v>-38.011177105403753</v>
      </c>
      <c r="BX33" s="125">
        <v>49.506478672899874</v>
      </c>
      <c r="BY33" s="127">
        <v>57.202699402902333</v>
      </c>
      <c r="BZ33" s="125">
        <v>-24.392106179998059</v>
      </c>
      <c r="CA33" s="125">
        <f>'CF YTD'!BL34-BZ33</f>
        <v>190.21305736227521</v>
      </c>
      <c r="CB33" s="125">
        <v>-72.362686896585373</v>
      </c>
      <c r="CC33" s="125">
        <v>2.5013339743963776</v>
      </c>
      <c r="CD33" s="127">
        <v>95.959597700000046</v>
      </c>
      <c r="CE33" s="125">
        <v>8.1344523700019717</v>
      </c>
      <c r="CF33" s="125">
        <v>12.395407480000033</v>
      </c>
      <c r="CG33" s="125">
        <v>39.045301099996898</v>
      </c>
      <c r="CH33" s="125">
        <v>110.50025650006718</v>
      </c>
      <c r="CI33" s="127">
        <v>170.07541745003934</v>
      </c>
      <c r="CZ33" s="144"/>
    </row>
    <row r="34" spans="1:104">
      <c r="CI34" s="113"/>
      <c r="CJ34" s="113"/>
    </row>
    <row r="35" spans="1:104">
      <c r="CI35" s="113"/>
    </row>
  </sheetData>
  <mergeCells count="1">
    <mergeCell ref="A2:B2"/>
  </mergeCells>
  <hyperlinks>
    <hyperlink ref="A2" location="'Spis treści - Table of contents'!A1" display="Spis treści / Table of contents" xr:uid="{D0FCD6BC-5ABC-4C4F-AE87-05649A4C2D99}"/>
  </hyperlinks>
  <pageMargins left="0.70866141732283472" right="0.70866141732283472" top="0.74803149606299213" bottom="0.74803149606299213" header="0.31496062992125984" footer="0.31496062992125984"/>
  <pageSetup paperSize="9" scale="77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43481-3EE9-444F-9A11-B328E2F0BEBE}">
  <sheetPr codeName="Arkusz5">
    <pageSetUpPr fitToPage="1"/>
  </sheetPr>
  <dimension ref="A2:BW34"/>
  <sheetViews>
    <sheetView showGridLines="0" topLeftCell="A6" zoomScaleNormal="100" zoomScaleSheetLayoutView="100" workbookViewId="0">
      <pane xSplit="2" topLeftCell="BO1" activePane="topRight" state="frozen"/>
      <selection activeCell="CJ11" sqref="CJ11"/>
      <selection pane="topRight" activeCell="BU8" sqref="BU8"/>
    </sheetView>
  </sheetViews>
  <sheetFormatPr defaultColWidth="9" defaultRowHeight="14" outlineLevelCol="2"/>
  <cols>
    <col min="1" max="2" width="31.5" style="1" customWidth="1"/>
    <col min="3" max="5" width="9" style="1" hidden="1" customWidth="1" outlineLevel="1"/>
    <col min="6" max="6" width="9" style="1" collapsed="1"/>
    <col min="7" max="9" width="9" style="1" hidden="1" customWidth="1" outlineLevel="1"/>
    <col min="10" max="10" width="9" style="1" collapsed="1"/>
    <col min="11" max="13" width="9" style="1" hidden="1" customWidth="1" outlineLevel="1"/>
    <col min="14" max="14" width="9" style="1" collapsed="1"/>
    <col min="15" max="17" width="9" style="1" hidden="1" customWidth="1" outlineLevel="1"/>
    <col min="18" max="18" width="9" style="1" collapsed="1"/>
    <col min="19" max="21" width="9" style="1" hidden="1" customWidth="1" outlineLevel="1"/>
    <col min="22" max="22" width="9" style="1" collapsed="1"/>
    <col min="23" max="25" width="9" style="1" hidden="1" customWidth="1" outlineLevel="1"/>
    <col min="26" max="26" width="9" style="1" collapsed="1"/>
    <col min="27" max="29" width="0" style="1" hidden="1" customWidth="1" outlineLevel="1"/>
    <col min="30" max="30" width="9" style="1" collapsed="1"/>
    <col min="31" max="33" width="0" style="1" hidden="1" customWidth="1" outlineLevel="1"/>
    <col min="34" max="34" width="9" style="1" collapsed="1"/>
    <col min="35" max="37" width="9" style="1" customWidth="1" outlineLevel="1"/>
    <col min="38" max="38" width="9" style="1"/>
    <col min="39" max="41" width="9" style="1" customWidth="1" outlineLevel="1"/>
    <col min="42" max="42" width="9" style="1"/>
    <col min="43" max="45" width="9" style="1" customWidth="1" outlineLevel="1"/>
    <col min="46" max="46" width="9" style="1"/>
    <col min="47" max="49" width="11.4140625" style="1" customWidth="1" outlineLevel="1"/>
    <col min="50" max="50" width="9" style="1"/>
    <col min="51" max="52" width="10.08203125" style="1" customWidth="1" outlineLevel="1"/>
    <col min="53" max="53" width="11.4140625" style="1" customWidth="1" outlineLevel="1"/>
    <col min="54" max="54" width="9" style="1"/>
    <col min="55" max="57" width="11.4140625" style="1" customWidth="1" outlineLevel="1"/>
    <col min="58" max="58" width="9" style="1"/>
    <col min="59" max="60" width="10.08203125" style="1" customWidth="1" outlineLevel="1"/>
    <col min="61" max="61" width="9" style="1" customWidth="1" outlineLevel="1"/>
    <col min="62" max="62" width="9" style="1"/>
    <col min="63" max="63" width="11.6640625" style="1" customWidth="1" outlineLevel="1"/>
    <col min="64" max="65" width="9" style="1" customWidth="1" outlineLevel="1"/>
    <col min="66" max="66" width="9" style="1"/>
    <col min="67" max="67" width="10.4140625" style="1" customWidth="1" outlineLevel="2"/>
    <col min="68" max="69" width="9" style="1" customWidth="1" outlineLevel="2"/>
    <col min="71" max="73" width="9" customWidth="1"/>
    <col min="75" max="75" width="9" customWidth="1"/>
    <col min="76" max="77" width="9" style="1" customWidth="1"/>
    <col min="78" max="78" width="9" style="1"/>
    <col min="79" max="82" width="10.08203125" style="1" customWidth="1"/>
    <col min="83" max="85" width="11.4140625" style="1" customWidth="1"/>
    <col min="86" max="86" width="9" style="1"/>
    <col min="87" max="89" width="9" style="1" customWidth="1"/>
    <col min="90" max="90" width="9" style="1"/>
    <col min="91" max="93" width="9" style="1" customWidth="1"/>
    <col min="94" max="16384" width="9" style="1"/>
  </cols>
  <sheetData>
    <row r="2" spans="1:73">
      <c r="A2" s="167" t="s">
        <v>1</v>
      </c>
      <c r="B2" s="167"/>
      <c r="AM2" s="147"/>
      <c r="AN2" s="147"/>
      <c r="AO2" s="147"/>
      <c r="AP2" s="147"/>
      <c r="AQ2" s="147"/>
      <c r="AR2" s="147"/>
      <c r="AS2" s="147"/>
      <c r="AT2" s="147"/>
    </row>
    <row r="3" spans="1:73">
      <c r="AM3" s="147"/>
      <c r="AN3" s="147"/>
      <c r="AO3" s="147"/>
      <c r="AP3" s="147"/>
      <c r="AQ3" s="147"/>
      <c r="AR3" s="147"/>
      <c r="AS3" s="147"/>
      <c r="AT3" s="147"/>
    </row>
    <row r="4" spans="1:73">
      <c r="A4" s="16" t="s">
        <v>147</v>
      </c>
      <c r="B4" s="16" t="s">
        <v>148</v>
      </c>
      <c r="BS4" s="1" t="s">
        <v>290</v>
      </c>
    </row>
    <row r="6" spans="1:73">
      <c r="A6" s="1" t="s">
        <v>118</v>
      </c>
      <c r="B6" s="1" t="s">
        <v>119</v>
      </c>
      <c r="AP6" s="5" t="s">
        <v>36</v>
      </c>
      <c r="AU6" s="1" t="s">
        <v>38</v>
      </c>
      <c r="AX6" s="5" t="s">
        <v>39</v>
      </c>
      <c r="AY6" s="1" t="s">
        <v>38</v>
      </c>
      <c r="BB6" s="5" t="s">
        <v>39</v>
      </c>
      <c r="BC6" s="1" t="s">
        <v>38</v>
      </c>
      <c r="BD6" s="1" t="s">
        <v>38</v>
      </c>
      <c r="BE6" s="1" t="s">
        <v>38</v>
      </c>
      <c r="BF6" s="1" t="s">
        <v>38</v>
      </c>
      <c r="BG6" s="1" t="s">
        <v>38</v>
      </c>
      <c r="BH6" s="1" t="s">
        <v>38</v>
      </c>
      <c r="BI6" s="1" t="s">
        <v>38</v>
      </c>
      <c r="BJ6" s="1" t="s">
        <v>38</v>
      </c>
      <c r="BK6" s="1" t="s">
        <v>38</v>
      </c>
      <c r="BL6" s="1" t="s">
        <v>38</v>
      </c>
      <c r="BM6" s="1" t="s">
        <v>38</v>
      </c>
      <c r="BN6" s="1" t="s">
        <v>38</v>
      </c>
      <c r="BO6" s="1" t="s">
        <v>38</v>
      </c>
      <c r="BP6" s="1" t="s">
        <v>38</v>
      </c>
      <c r="BQ6" s="1" t="s">
        <v>38</v>
      </c>
      <c r="BR6" s="1" t="s">
        <v>38</v>
      </c>
      <c r="BS6" s="1" t="s">
        <v>38</v>
      </c>
      <c r="BT6" s="1" t="s">
        <v>38</v>
      </c>
    </row>
    <row r="7" spans="1:73">
      <c r="BF7"/>
      <c r="BG7"/>
      <c r="BH7"/>
      <c r="BR7" s="1"/>
    </row>
    <row r="8" spans="1:73" s="5" customFormat="1" ht="12.5">
      <c r="A8" s="2" t="s">
        <v>40</v>
      </c>
      <c r="B8" s="2" t="s">
        <v>41</v>
      </c>
      <c r="C8" s="4" t="s">
        <v>42</v>
      </c>
      <c r="D8" s="4" t="s">
        <v>120</v>
      </c>
      <c r="E8" s="4" t="s">
        <v>121</v>
      </c>
      <c r="F8" s="3">
        <v>2008</v>
      </c>
      <c r="G8" s="4" t="s">
        <v>46</v>
      </c>
      <c r="H8" s="4" t="s">
        <v>122</v>
      </c>
      <c r="I8" s="4" t="s">
        <v>123</v>
      </c>
      <c r="J8" s="3">
        <v>2009</v>
      </c>
      <c r="K8" s="4" t="s">
        <v>50</v>
      </c>
      <c r="L8" s="4" t="s">
        <v>124</v>
      </c>
      <c r="M8" s="4" t="s">
        <v>125</v>
      </c>
      <c r="N8" s="3">
        <v>2010</v>
      </c>
      <c r="O8" s="4" t="s">
        <v>54</v>
      </c>
      <c r="P8" s="4" t="s">
        <v>126</v>
      </c>
      <c r="Q8" s="4" t="s">
        <v>127</v>
      </c>
      <c r="R8" s="3">
        <v>2011</v>
      </c>
      <c r="S8" s="4" t="s">
        <v>58</v>
      </c>
      <c r="T8" s="4" t="s">
        <v>128</v>
      </c>
      <c r="U8" s="4" t="s">
        <v>129</v>
      </c>
      <c r="V8" s="3">
        <v>2012</v>
      </c>
      <c r="W8" s="4" t="s">
        <v>62</v>
      </c>
      <c r="X8" s="4" t="s">
        <v>130</v>
      </c>
      <c r="Y8" s="4" t="s">
        <v>131</v>
      </c>
      <c r="Z8" s="3">
        <v>2013</v>
      </c>
      <c r="AA8" s="4" t="s">
        <v>66</v>
      </c>
      <c r="AB8" s="4" t="s">
        <v>132</v>
      </c>
      <c r="AC8" s="4" t="s">
        <v>133</v>
      </c>
      <c r="AD8" s="3">
        <v>2014</v>
      </c>
      <c r="AE8" s="4" t="s">
        <v>70</v>
      </c>
      <c r="AF8" s="4" t="s">
        <v>134</v>
      </c>
      <c r="AG8" s="4" t="s">
        <v>135</v>
      </c>
      <c r="AH8" s="3">
        <v>2015</v>
      </c>
      <c r="AI8" s="4" t="s">
        <v>74</v>
      </c>
      <c r="AJ8" s="4" t="s">
        <v>136</v>
      </c>
      <c r="AK8" s="4" t="s">
        <v>137</v>
      </c>
      <c r="AL8" s="3">
        <v>2016</v>
      </c>
      <c r="AM8" s="4" t="s">
        <v>78</v>
      </c>
      <c r="AN8" s="4" t="s">
        <v>138</v>
      </c>
      <c r="AO8" s="4" t="s">
        <v>139</v>
      </c>
      <c r="AP8" s="3">
        <v>2017</v>
      </c>
      <c r="AQ8" s="4" t="s">
        <v>82</v>
      </c>
      <c r="AR8" s="4" t="s">
        <v>140</v>
      </c>
      <c r="AS8" s="4" t="s">
        <v>141</v>
      </c>
      <c r="AT8" s="3">
        <v>2018</v>
      </c>
      <c r="AU8" s="4" t="s">
        <v>86</v>
      </c>
      <c r="AV8" s="4" t="s">
        <v>142</v>
      </c>
      <c r="AW8" s="4" t="s">
        <v>143</v>
      </c>
      <c r="AX8" s="3">
        <v>2019</v>
      </c>
      <c r="AY8" s="4" t="s">
        <v>90</v>
      </c>
      <c r="AZ8" s="4" t="s">
        <v>144</v>
      </c>
      <c r="BA8" s="4" t="s">
        <v>145</v>
      </c>
      <c r="BB8" s="3">
        <v>2020</v>
      </c>
      <c r="BC8" s="4" t="s">
        <v>94</v>
      </c>
      <c r="BD8" s="4" t="s">
        <v>155</v>
      </c>
      <c r="BE8" s="4" t="s">
        <v>146</v>
      </c>
      <c r="BF8" s="3">
        <v>2021</v>
      </c>
      <c r="BG8" s="4" t="s">
        <v>98</v>
      </c>
      <c r="BH8" s="4" t="s">
        <v>255</v>
      </c>
      <c r="BI8" s="4" t="s">
        <v>249</v>
      </c>
      <c r="BJ8" s="3">
        <v>2022</v>
      </c>
      <c r="BK8" s="4" t="s">
        <v>258</v>
      </c>
      <c r="BL8" s="4" t="s">
        <v>260</v>
      </c>
      <c r="BM8" s="4" t="s">
        <v>262</v>
      </c>
      <c r="BN8" s="3">
        <v>2023</v>
      </c>
      <c r="BO8" s="4" t="s">
        <v>264</v>
      </c>
      <c r="BP8" s="4" t="s">
        <v>266</v>
      </c>
      <c r="BQ8" s="4" t="s">
        <v>269</v>
      </c>
      <c r="BR8" s="3">
        <v>2024</v>
      </c>
      <c r="BS8" s="4" t="s">
        <v>277</v>
      </c>
      <c r="BT8" s="4" t="s">
        <v>280</v>
      </c>
      <c r="BU8" s="4" t="s">
        <v>291</v>
      </c>
    </row>
    <row r="9" spans="1:73" s="5" customFormat="1" ht="12.5"/>
    <row r="10" spans="1:73" s="19" customFormat="1" ht="13">
      <c r="A10" s="6" t="s">
        <v>157</v>
      </c>
      <c r="B10" s="6" t="s">
        <v>158</v>
      </c>
      <c r="C10" s="66">
        <v>14.38</v>
      </c>
      <c r="D10" s="66">
        <v>153.02000000000001</v>
      </c>
      <c r="E10" s="66">
        <v>171.06</v>
      </c>
      <c r="F10" s="108">
        <v>249.88</v>
      </c>
      <c r="G10" s="109">
        <v>-36.25</v>
      </c>
      <c r="H10" s="109">
        <v>99.55</v>
      </c>
      <c r="I10" s="109">
        <v>204.72</v>
      </c>
      <c r="J10" s="108">
        <v>196.84</v>
      </c>
      <c r="K10" s="109">
        <v>29.78</v>
      </c>
      <c r="L10" s="109">
        <v>114.4</v>
      </c>
      <c r="M10" s="109">
        <v>133.12</v>
      </c>
      <c r="N10" s="108">
        <v>215.58</v>
      </c>
      <c r="O10" s="109">
        <v>-72.790000000000006</v>
      </c>
      <c r="P10" s="109">
        <v>80.62</v>
      </c>
      <c r="Q10" s="109">
        <v>179.8</v>
      </c>
      <c r="R10" s="108">
        <v>265.92</v>
      </c>
      <c r="S10" s="109">
        <v>73.87</v>
      </c>
      <c r="T10" s="109">
        <v>257.77</v>
      </c>
      <c r="U10" s="109">
        <v>465.95</v>
      </c>
      <c r="V10" s="108">
        <v>669.81</v>
      </c>
      <c r="W10" s="109">
        <v>42.51</v>
      </c>
      <c r="X10" s="109">
        <v>310.68</v>
      </c>
      <c r="Y10" s="109">
        <v>400.55</v>
      </c>
      <c r="Z10" s="108">
        <v>541.96</v>
      </c>
      <c r="AA10" s="109">
        <v>-199.06</v>
      </c>
      <c r="AB10" s="109">
        <v>88.97</v>
      </c>
      <c r="AC10" s="109">
        <v>194.92</v>
      </c>
      <c r="AD10" s="108">
        <v>245.69</v>
      </c>
      <c r="AE10" s="109">
        <v>93.523527907197703</v>
      </c>
      <c r="AF10" s="109">
        <v>559.97559659409364</v>
      </c>
      <c r="AG10" s="109">
        <v>830.96816693000005</v>
      </c>
      <c r="AH10" s="108">
        <v>978.00036864026504</v>
      </c>
      <c r="AI10" s="109">
        <v>46.783846289999822</v>
      </c>
      <c r="AJ10" s="109">
        <v>142.52818737000032</v>
      </c>
      <c r="AK10" s="109">
        <v>272.95384609074983</v>
      </c>
      <c r="AL10" s="108">
        <v>324.02356745707073</v>
      </c>
      <c r="AM10" s="109">
        <v>-79.848402835399924</v>
      </c>
      <c r="AN10" s="109">
        <v>181.30671804373475</v>
      </c>
      <c r="AO10" s="109">
        <v>283.71748566422707</v>
      </c>
      <c r="AP10" s="108">
        <v>493.58523082278617</v>
      </c>
      <c r="AQ10" s="109">
        <v>-54.994774399998725</v>
      </c>
      <c r="AR10" s="109">
        <v>185.68587534967696</v>
      </c>
      <c r="AS10" s="109">
        <v>301.13437333488611</v>
      </c>
      <c r="AT10" s="108">
        <v>498.76697235414645</v>
      </c>
      <c r="AU10" s="109">
        <v>-133.92188310883481</v>
      </c>
      <c r="AV10" s="109">
        <v>264.92223863289883</v>
      </c>
      <c r="AW10" s="109">
        <v>528.02396302179511</v>
      </c>
      <c r="AX10" s="108">
        <v>683.14875966475449</v>
      </c>
      <c r="AY10" s="109">
        <v>-39.618640206896899</v>
      </c>
      <c r="AZ10" s="109">
        <v>220.61838309999584</v>
      </c>
      <c r="BA10" s="109">
        <v>438.76288713000008</v>
      </c>
      <c r="BB10" s="108">
        <v>556.66229725614562</v>
      </c>
      <c r="BC10" s="109">
        <v>-21.758869809999911</v>
      </c>
      <c r="BD10" s="109">
        <v>322.99432979387404</v>
      </c>
      <c r="BE10" s="109">
        <v>576.92662908465581</v>
      </c>
      <c r="BF10" s="108">
        <v>638.19569692318476</v>
      </c>
      <c r="BG10" s="109">
        <v>9.862190612200088</v>
      </c>
      <c r="BH10" s="109">
        <v>275.98916544540515</v>
      </c>
      <c r="BI10" s="109">
        <v>608.97131691219931</v>
      </c>
      <c r="BJ10" s="108">
        <v>888.51610047290114</v>
      </c>
      <c r="BK10" s="109">
        <v>119.02595600000127</v>
      </c>
      <c r="BL10" s="109">
        <v>425.37037213227569</v>
      </c>
      <c r="BM10" s="109">
        <v>780.91664761568802</v>
      </c>
      <c r="BN10" s="108">
        <v>1138.7039609999999</v>
      </c>
      <c r="BO10" s="111">
        <v>43.94073143128675</v>
      </c>
      <c r="BP10" s="111">
        <v>331.60464899999999</v>
      </c>
      <c r="BQ10" s="111">
        <v>601.98273300000005</v>
      </c>
      <c r="BR10" s="108">
        <v>1014.230173</v>
      </c>
      <c r="BS10" s="111">
        <v>54.805556660000185</v>
      </c>
      <c r="BT10" s="111">
        <v>297.73560633999944</v>
      </c>
      <c r="BU10" s="178">
        <v>550.93025410520079</v>
      </c>
    </row>
    <row r="11" spans="1:73" s="30" customFormat="1" ht="12.5">
      <c r="A11" s="27" t="s">
        <v>160</v>
      </c>
      <c r="B11" s="27" t="s">
        <v>161</v>
      </c>
      <c r="C11" s="60">
        <v>8.91</v>
      </c>
      <c r="D11" s="60">
        <v>41.19</v>
      </c>
      <c r="E11" s="60">
        <v>63.03</v>
      </c>
      <c r="F11" s="101">
        <v>94.75</v>
      </c>
      <c r="G11" s="102">
        <v>13.46</v>
      </c>
      <c r="H11" s="102">
        <v>47.68</v>
      </c>
      <c r="I11" s="102">
        <v>82.57</v>
      </c>
      <c r="J11" s="101">
        <v>128.77000000000001</v>
      </c>
      <c r="K11" s="102">
        <v>15</v>
      </c>
      <c r="L11" s="102">
        <v>53.36</v>
      </c>
      <c r="M11" s="102">
        <v>91.98</v>
      </c>
      <c r="N11" s="101">
        <v>145.34</v>
      </c>
      <c r="O11" s="102">
        <v>9.7100000000000009</v>
      </c>
      <c r="P11" s="102">
        <v>49.34</v>
      </c>
      <c r="Q11" s="102">
        <v>90.1</v>
      </c>
      <c r="R11" s="101">
        <v>150.99</v>
      </c>
      <c r="S11" s="102">
        <v>13.08</v>
      </c>
      <c r="T11" s="102">
        <v>74.25</v>
      </c>
      <c r="U11" s="102">
        <v>151.97999999999999</v>
      </c>
      <c r="V11" s="101">
        <v>282.45999999999998</v>
      </c>
      <c r="W11" s="102">
        <v>6.42</v>
      </c>
      <c r="X11" s="102">
        <v>78.260000000000005</v>
      </c>
      <c r="Y11" s="102">
        <v>153.76</v>
      </c>
      <c r="Z11" s="101">
        <v>226.08</v>
      </c>
      <c r="AA11" s="102">
        <v>0.33</v>
      </c>
      <c r="AB11" s="102">
        <v>59.21</v>
      </c>
      <c r="AC11" s="102">
        <v>126.01</v>
      </c>
      <c r="AD11" s="101">
        <v>218.81</v>
      </c>
      <c r="AE11" s="102">
        <v>-5.4705680567593511</v>
      </c>
      <c r="AF11" s="102">
        <v>60.163619162507821</v>
      </c>
      <c r="AG11" s="102">
        <v>148.28081103489248</v>
      </c>
      <c r="AH11" s="101">
        <v>265.63762698312564</v>
      </c>
      <c r="AI11" s="102">
        <v>3.3605619207369108</v>
      </c>
      <c r="AJ11" s="102">
        <v>66.425643172296304</v>
      </c>
      <c r="AK11" s="102">
        <v>142.28007655530033</v>
      </c>
      <c r="AL11" s="101">
        <v>235.91875931889626</v>
      </c>
      <c r="AM11" s="102">
        <v>-16.155294998497418</v>
      </c>
      <c r="AN11" s="102">
        <v>-63.891931940946485</v>
      </c>
      <c r="AO11" s="102">
        <v>-14.468396800197889</v>
      </c>
      <c r="AP11" s="101">
        <v>20.312674241156436</v>
      </c>
      <c r="AQ11" s="102">
        <v>-17.28524903629679</v>
      </c>
      <c r="AR11" s="102">
        <v>41.715870264817589</v>
      </c>
      <c r="AS11" s="102">
        <v>78.955761292242329</v>
      </c>
      <c r="AT11" s="101">
        <v>155.55124952265493</v>
      </c>
      <c r="AU11" s="102">
        <v>-37.457359021899762</v>
      </c>
      <c r="AV11" s="102">
        <v>18.896770754914819</v>
      </c>
      <c r="AW11" s="102">
        <v>56.754992154028436</v>
      </c>
      <c r="AX11" s="101">
        <v>113.42281588981804</v>
      </c>
      <c r="AY11" s="102">
        <v>-65.555301080626776</v>
      </c>
      <c r="AZ11" s="102">
        <v>-11.720898458360054</v>
      </c>
      <c r="BA11" s="102">
        <v>42.342132417170859</v>
      </c>
      <c r="BB11" s="101">
        <v>107.92083025999626</v>
      </c>
      <c r="BC11" s="102">
        <v>-65.876172115889091</v>
      </c>
      <c r="BD11" s="102">
        <v>-132.94629165320097</v>
      </c>
      <c r="BE11" s="102">
        <v>-74.240499221151921</v>
      </c>
      <c r="BF11" s="101">
        <v>-0.93970664392899517</v>
      </c>
      <c r="BG11" s="102">
        <v>-39.208563648519842</v>
      </c>
      <c r="BH11" s="102">
        <v>12.60444667111272</v>
      </c>
      <c r="BI11" s="102">
        <v>72.668962087983246</v>
      </c>
      <c r="BJ11" s="101">
        <v>182.58766631859837</v>
      </c>
      <c r="BK11" s="102">
        <v>-47.677586350263731</v>
      </c>
      <c r="BL11" s="102">
        <v>22.785977791465072</v>
      </c>
      <c r="BM11" s="102">
        <v>76.609775399362789</v>
      </c>
      <c r="BN11" s="101">
        <v>194.99631099999999</v>
      </c>
      <c r="BO11" s="115">
        <v>-84.586855568713247</v>
      </c>
      <c r="BP11" s="115">
        <v>-82.563029</v>
      </c>
      <c r="BQ11" s="115">
        <v>-61.641005999999997</v>
      </c>
      <c r="BR11" s="101">
        <v>35.484943000000001</v>
      </c>
      <c r="BS11" s="115">
        <v>-90.901316519999781</v>
      </c>
      <c r="BT11" s="115">
        <v>-81.235699310000555</v>
      </c>
      <c r="BU11" s="179">
        <v>-59.312643800001148</v>
      </c>
    </row>
    <row r="12" spans="1:73" s="24" customFormat="1" ht="12.5">
      <c r="A12" s="31" t="s">
        <v>163</v>
      </c>
      <c r="B12" s="31" t="s">
        <v>164</v>
      </c>
      <c r="C12" s="60">
        <v>7.43</v>
      </c>
      <c r="D12" s="60">
        <v>19.59</v>
      </c>
      <c r="E12" s="60">
        <v>30.99</v>
      </c>
      <c r="F12" s="101">
        <v>42.94</v>
      </c>
      <c r="G12" s="102">
        <v>11.82</v>
      </c>
      <c r="H12" s="102">
        <v>23.92</v>
      </c>
      <c r="I12" s="102">
        <v>36.299999999999997</v>
      </c>
      <c r="J12" s="101">
        <v>49.32</v>
      </c>
      <c r="K12" s="102">
        <v>13.24</v>
      </c>
      <c r="L12" s="102">
        <v>26.81</v>
      </c>
      <c r="M12" s="102">
        <v>42.86</v>
      </c>
      <c r="N12" s="101">
        <v>60.27</v>
      </c>
      <c r="O12" s="102">
        <v>18.11</v>
      </c>
      <c r="P12" s="102">
        <v>36.1</v>
      </c>
      <c r="Q12" s="102">
        <v>54.08</v>
      </c>
      <c r="R12" s="101">
        <v>72.8</v>
      </c>
      <c r="S12" s="102">
        <v>26.13</v>
      </c>
      <c r="T12" s="102">
        <v>51.46</v>
      </c>
      <c r="U12" s="102">
        <v>79.599999999999994</v>
      </c>
      <c r="V12" s="101">
        <v>113.36</v>
      </c>
      <c r="W12" s="102">
        <v>28.97</v>
      </c>
      <c r="X12" s="102">
        <v>57.37</v>
      </c>
      <c r="Y12" s="102">
        <v>86.7</v>
      </c>
      <c r="Z12" s="101">
        <v>116.46</v>
      </c>
      <c r="AA12" s="102">
        <v>29.5</v>
      </c>
      <c r="AB12" s="102">
        <v>60.77</v>
      </c>
      <c r="AC12" s="102">
        <v>93.01</v>
      </c>
      <c r="AD12" s="101">
        <v>125.29</v>
      </c>
      <c r="AE12" s="102">
        <v>35.024411430000001</v>
      </c>
      <c r="AF12" s="102">
        <v>73.710213969999998</v>
      </c>
      <c r="AG12" s="102">
        <v>111.11379918</v>
      </c>
      <c r="AH12" s="101">
        <v>150.55165226</v>
      </c>
      <c r="AI12" s="102">
        <v>40.698429500000003</v>
      </c>
      <c r="AJ12" s="102">
        <v>80.925202560000002</v>
      </c>
      <c r="AK12" s="102">
        <v>123.0885261766667</v>
      </c>
      <c r="AL12" s="101">
        <v>166.21249241000001</v>
      </c>
      <c r="AM12" s="102">
        <v>44.473362209999998</v>
      </c>
      <c r="AN12" s="102">
        <v>89.904099439999996</v>
      </c>
      <c r="AO12" s="102">
        <v>133.21732958999999</v>
      </c>
      <c r="AP12" s="101">
        <v>183.31731302999998</v>
      </c>
      <c r="AQ12" s="102">
        <v>46.708365069999992</v>
      </c>
      <c r="AR12" s="102">
        <v>96.110054209999987</v>
      </c>
      <c r="AS12" s="102">
        <v>149.73453656999999</v>
      </c>
      <c r="AT12" s="101">
        <v>204.23615090000001</v>
      </c>
      <c r="AU12" s="102">
        <v>131.06000769297196</v>
      </c>
      <c r="AV12" s="102">
        <v>265.80698415571044</v>
      </c>
      <c r="AW12" s="102">
        <v>400.69047301643707</v>
      </c>
      <c r="AX12" s="101">
        <v>549.55688418000045</v>
      </c>
      <c r="AY12" s="102">
        <v>136.57393283060443</v>
      </c>
      <c r="AZ12" s="102">
        <v>274.85626039999954</v>
      </c>
      <c r="BA12" s="102">
        <v>412.03612403999966</v>
      </c>
      <c r="BB12" s="101">
        <v>553.51120940154055</v>
      </c>
      <c r="BC12" s="102">
        <v>149.54940823999968</v>
      </c>
      <c r="BD12" s="102">
        <v>294.26109431359873</v>
      </c>
      <c r="BE12" s="102">
        <v>436.08367826732803</v>
      </c>
      <c r="BF12" s="101">
        <v>610.631990666923</v>
      </c>
      <c r="BG12" s="102">
        <v>149.36020709219704</v>
      </c>
      <c r="BH12" s="102">
        <v>301.20165173000623</v>
      </c>
      <c r="BI12" s="102">
        <v>454.03064957902933</v>
      </c>
      <c r="BJ12" s="101">
        <v>596.57022995031798</v>
      </c>
      <c r="BK12" s="102">
        <v>151.32802525081544</v>
      </c>
      <c r="BL12" s="102">
        <v>308.06561912804733</v>
      </c>
      <c r="BM12" s="102">
        <v>471.21394834743955</v>
      </c>
      <c r="BN12" s="101">
        <v>629.53500399999996</v>
      </c>
      <c r="BO12" s="115">
        <v>160.13774100000001</v>
      </c>
      <c r="BP12" s="115">
        <v>323.18381900000003</v>
      </c>
      <c r="BQ12" s="115">
        <v>483.76010100000002</v>
      </c>
      <c r="BR12" s="101">
        <v>648.96531700000003</v>
      </c>
      <c r="BS12" s="115">
        <v>149.94730221</v>
      </c>
      <c r="BT12" s="115">
        <v>297.07659328</v>
      </c>
      <c r="BU12" s="179">
        <v>442.76377681999986</v>
      </c>
    </row>
    <row r="13" spans="1:73" s="30" customFormat="1" ht="12.5">
      <c r="A13" s="27" t="s">
        <v>166</v>
      </c>
      <c r="B13" s="27" t="s">
        <v>167</v>
      </c>
      <c r="C13" s="60">
        <v>3.3</v>
      </c>
      <c r="D13" s="60">
        <v>101.83</v>
      </c>
      <c r="E13" s="60">
        <v>30.99</v>
      </c>
      <c r="F13" s="101">
        <v>122.2</v>
      </c>
      <c r="G13" s="102">
        <v>-54.19</v>
      </c>
      <c r="H13" s="102">
        <v>32.76</v>
      </c>
      <c r="I13" s="102">
        <v>86.7</v>
      </c>
      <c r="J13" s="101">
        <v>16.55</v>
      </c>
      <c r="K13" s="102">
        <v>24.81</v>
      </c>
      <c r="L13" s="102">
        <v>62.53</v>
      </c>
      <c r="M13" s="102">
        <v>34.25</v>
      </c>
      <c r="N13" s="101">
        <v>45.08</v>
      </c>
      <c r="O13" s="102">
        <v>-95.43</v>
      </c>
      <c r="P13" s="102">
        <v>16.670000000000002</v>
      </c>
      <c r="Q13" s="102">
        <v>59.18</v>
      </c>
      <c r="R13" s="101">
        <v>66.08</v>
      </c>
      <c r="S13" s="102">
        <v>9.2899999999999991</v>
      </c>
      <c r="T13" s="102">
        <v>102.01</v>
      </c>
      <c r="U13" s="102">
        <v>179.27</v>
      </c>
      <c r="V13" s="101">
        <v>245.2</v>
      </c>
      <c r="W13" s="102">
        <v>65.67</v>
      </c>
      <c r="X13" s="102">
        <v>237.91</v>
      </c>
      <c r="Y13" s="102">
        <v>223.53</v>
      </c>
      <c r="Z13" s="101">
        <v>222.75</v>
      </c>
      <c r="AA13" s="102">
        <v>-217.73</v>
      </c>
      <c r="AB13" s="102">
        <v>-47.84</v>
      </c>
      <c r="AC13" s="102">
        <v>-52.38</v>
      </c>
      <c r="AD13" s="101">
        <v>-127.99</v>
      </c>
      <c r="AE13" s="102">
        <v>62.674244543957052</v>
      </c>
      <c r="AF13" s="102">
        <v>402.93579095158583</v>
      </c>
      <c r="AG13" s="102">
        <v>542.98694988510749</v>
      </c>
      <c r="AH13" s="101">
        <v>522.06268727713928</v>
      </c>
      <c r="AI13" s="102">
        <v>10.631759349262722</v>
      </c>
      <c r="AJ13" s="102">
        <v>-20.236950572295964</v>
      </c>
      <c r="AK13" s="102">
        <v>-11.517811213780046</v>
      </c>
      <c r="AL13" s="101">
        <v>-99.396741708492314</v>
      </c>
      <c r="AM13" s="102">
        <v>-101.49079439650251</v>
      </c>
      <c r="AN13" s="102">
        <v>141.47864671508117</v>
      </c>
      <c r="AO13" s="102">
        <v>174.33463746022738</v>
      </c>
      <c r="AP13" s="101">
        <v>247.10512014829646</v>
      </c>
      <c r="AQ13" s="102">
        <v>-87.633901980367597</v>
      </c>
      <c r="AR13" s="102">
        <v>62.845479264859392</v>
      </c>
      <c r="AS13" s="102">
        <v>83.418781278643849</v>
      </c>
      <c r="AT13" s="101">
        <v>175.4987944744596</v>
      </c>
      <c r="AU13" s="102">
        <v>-275.68052064575943</v>
      </c>
      <c r="AV13" s="102">
        <v>1.3322482000230551</v>
      </c>
      <c r="AW13" s="102">
        <v>76.692578420143818</v>
      </c>
      <c r="AX13" s="101">
        <v>-14.255971870142902</v>
      </c>
      <c r="AY13" s="102">
        <v>-112.75925591628872</v>
      </c>
      <c r="AZ13" s="102">
        <v>-19.083981154912799</v>
      </c>
      <c r="BA13" s="102">
        <v>1.1507536795602888</v>
      </c>
      <c r="BB13" s="101">
        <v>-111.58337679035019</v>
      </c>
      <c r="BC13" s="102">
        <v>-132.671501013426</v>
      </c>
      <c r="BD13" s="102">
        <v>71.556910278882327</v>
      </c>
      <c r="BE13" s="102">
        <v>64.945727416885916</v>
      </c>
      <c r="BF13" s="101">
        <v>-106.3956357815581</v>
      </c>
      <c r="BG13" s="102">
        <v>-95.873516866975891</v>
      </c>
      <c r="BH13" s="102">
        <v>-35.257787085477098</v>
      </c>
      <c r="BI13" s="102">
        <v>47.485917034516795</v>
      </c>
      <c r="BJ13" s="101">
        <v>90.657684592689478</v>
      </c>
      <c r="BK13" s="102">
        <v>-18.279659163461194</v>
      </c>
      <c r="BL13" s="102">
        <v>100.0649008499751</v>
      </c>
      <c r="BM13" s="102">
        <v>134.35803243000001</v>
      </c>
      <c r="BN13" s="101">
        <v>203.855738</v>
      </c>
      <c r="BO13" s="115">
        <v>-48.050147000000003</v>
      </c>
      <c r="BP13" s="115">
        <v>59.540953999999999</v>
      </c>
      <c r="BQ13" s="115">
        <v>104.22274400000001</v>
      </c>
      <c r="BR13" s="101">
        <v>295.33550400000001</v>
      </c>
      <c r="BS13" s="115">
        <v>-42.939184580000045</v>
      </c>
      <c r="BT13" s="115">
        <v>71.250995000000003</v>
      </c>
      <c r="BU13" s="179">
        <v>111.16567312000001</v>
      </c>
    </row>
    <row r="14" spans="1:73" s="24" customFormat="1" ht="12.5">
      <c r="A14" s="8" t="s">
        <v>169</v>
      </c>
      <c r="B14" s="8" t="s">
        <v>170</v>
      </c>
      <c r="C14" s="62">
        <v>-5.25</v>
      </c>
      <c r="D14" s="62">
        <v>-8.89</v>
      </c>
      <c r="E14" s="62">
        <v>-10.56</v>
      </c>
      <c r="F14" s="103">
        <v>-10.01</v>
      </c>
      <c r="G14" s="104">
        <v>-7.34</v>
      </c>
      <c r="H14" s="104">
        <v>-4.82</v>
      </c>
      <c r="I14" s="104">
        <v>-0.85</v>
      </c>
      <c r="J14" s="103">
        <v>2.19</v>
      </c>
      <c r="K14" s="104">
        <v>-23.27</v>
      </c>
      <c r="L14" s="104">
        <v>-28.31</v>
      </c>
      <c r="M14" s="104">
        <v>-35.97</v>
      </c>
      <c r="N14" s="103">
        <v>-35.1</v>
      </c>
      <c r="O14" s="104">
        <v>-5.19</v>
      </c>
      <c r="P14" s="104">
        <v>-21.49</v>
      </c>
      <c r="Q14" s="104">
        <v>-23.56</v>
      </c>
      <c r="R14" s="103">
        <v>-23.95</v>
      </c>
      <c r="S14" s="104">
        <v>25.36</v>
      </c>
      <c r="T14" s="104">
        <v>30.05</v>
      </c>
      <c r="U14" s="104">
        <v>55.1</v>
      </c>
      <c r="V14" s="103">
        <v>25.38</v>
      </c>
      <c r="W14" s="104">
        <v>-59</v>
      </c>
      <c r="X14" s="104">
        <v>-62.88</v>
      </c>
      <c r="Y14" s="104">
        <v>-65.12</v>
      </c>
      <c r="Z14" s="103">
        <v>-23.33</v>
      </c>
      <c r="AA14" s="104">
        <v>-11.81</v>
      </c>
      <c r="AB14" s="104">
        <v>16.829999999999998</v>
      </c>
      <c r="AC14" s="104">
        <v>26.82</v>
      </c>
      <c r="AD14" s="103">
        <v>27.86</v>
      </c>
      <c r="AE14" s="104">
        <v>0.95986349000000026</v>
      </c>
      <c r="AF14" s="104">
        <v>22.546302459999993</v>
      </c>
      <c r="AG14" s="104">
        <v>27.813505070000001</v>
      </c>
      <c r="AH14" s="103">
        <v>38.733921160000193</v>
      </c>
      <c r="AI14" s="104">
        <v>-8.2278681599998027</v>
      </c>
      <c r="AJ14" s="104">
        <v>14.617505400000002</v>
      </c>
      <c r="AK14" s="104">
        <v>17.94345082256282</v>
      </c>
      <c r="AL14" s="103">
        <v>19.7710975666667</v>
      </c>
      <c r="AM14" s="104">
        <v>-7.3501450903999981</v>
      </c>
      <c r="AN14" s="104">
        <v>13.815903829600099</v>
      </c>
      <c r="AO14" s="104">
        <v>-9.3660845858024526</v>
      </c>
      <c r="AP14" s="103">
        <v>42.850123403333306</v>
      </c>
      <c r="AQ14" s="104">
        <v>3.2160115466667003</v>
      </c>
      <c r="AR14" s="104">
        <v>-14.985528389999999</v>
      </c>
      <c r="AS14" s="104">
        <v>-10.974705805999996</v>
      </c>
      <c r="AT14" s="103">
        <v>-36.519222542968102</v>
      </c>
      <c r="AU14" s="104">
        <v>48.155988865852414</v>
      </c>
      <c r="AV14" s="104">
        <v>-21.113764477749466</v>
      </c>
      <c r="AW14" s="104">
        <v>-6.1140805688142521</v>
      </c>
      <c r="AX14" s="103">
        <v>34.425031465078952</v>
      </c>
      <c r="AY14" s="104">
        <v>2.1219839594141083</v>
      </c>
      <c r="AZ14" s="104">
        <v>-23.432997686730936</v>
      </c>
      <c r="BA14" s="104">
        <v>-16.766123006730847</v>
      </c>
      <c r="BB14" s="103">
        <v>6.8136343849589327</v>
      </c>
      <c r="BC14" s="104">
        <v>27.239395079315489</v>
      </c>
      <c r="BD14" s="104">
        <v>90.122616854593957</v>
      </c>
      <c r="BE14" s="104">
        <v>150.13772262159387</v>
      </c>
      <c r="BF14" s="103">
        <v>134.89904868174872</v>
      </c>
      <c r="BG14" s="104">
        <v>-4.4159359645012168</v>
      </c>
      <c r="BH14" s="104">
        <v>-2.5591458702366769</v>
      </c>
      <c r="BI14" s="104">
        <v>34.785788210669729</v>
      </c>
      <c r="BJ14" s="103">
        <v>18.700519611295256</v>
      </c>
      <c r="BK14" s="104">
        <v>33.655176262910771</v>
      </c>
      <c r="BL14" s="104">
        <v>-5.5461256372118948</v>
      </c>
      <c r="BM14" s="104">
        <v>98.734891438885739</v>
      </c>
      <c r="BN14" s="103">
        <v>110.316908</v>
      </c>
      <c r="BO14" s="119">
        <v>16.439993000000001</v>
      </c>
      <c r="BP14" s="119">
        <v>31.442905</v>
      </c>
      <c r="BQ14" s="119">
        <v>75.640894000000003</v>
      </c>
      <c r="BR14" s="103">
        <v>34.444409</v>
      </c>
      <c r="BS14" s="119">
        <v>38.698755550000001</v>
      </c>
      <c r="BT14" s="119">
        <v>10.64371637000005</v>
      </c>
      <c r="BU14" s="180">
        <v>56.313446965202111</v>
      </c>
    </row>
    <row r="15" spans="1:73" s="24" customFormat="1" ht="13">
      <c r="A15" s="9"/>
      <c r="B15" s="9"/>
      <c r="C15" s="69"/>
      <c r="D15" s="69"/>
      <c r="E15" s="69"/>
      <c r="F15" s="135"/>
      <c r="G15" s="136"/>
      <c r="H15" s="136"/>
      <c r="I15" s="136"/>
      <c r="J15" s="135"/>
      <c r="K15" s="136"/>
      <c r="L15" s="136"/>
      <c r="M15" s="136"/>
      <c r="N15" s="135"/>
      <c r="O15" s="136"/>
      <c r="P15" s="136"/>
      <c r="Q15" s="136"/>
      <c r="R15" s="135"/>
      <c r="S15" s="136"/>
      <c r="T15" s="136"/>
      <c r="U15" s="136"/>
      <c r="V15" s="135"/>
      <c r="W15" s="136"/>
      <c r="X15" s="136"/>
      <c r="Y15" s="136"/>
      <c r="Z15" s="135"/>
      <c r="AA15" s="136"/>
      <c r="AB15" s="136"/>
      <c r="AC15" s="136"/>
      <c r="AD15" s="135"/>
      <c r="AE15" s="136"/>
      <c r="AF15" s="136"/>
      <c r="AG15" s="136"/>
      <c r="AH15" s="135"/>
      <c r="AI15" s="136"/>
      <c r="AJ15" s="136"/>
      <c r="AK15" s="136"/>
      <c r="AL15" s="135"/>
      <c r="AM15" s="136"/>
      <c r="AN15" s="136"/>
      <c r="AO15" s="136"/>
      <c r="AP15" s="108"/>
      <c r="AQ15" s="136"/>
      <c r="AR15" s="136"/>
      <c r="AS15" s="136"/>
      <c r="AT15" s="108"/>
      <c r="AU15" s="136"/>
      <c r="AV15" s="136"/>
      <c r="AW15" s="136"/>
      <c r="AX15" s="135"/>
      <c r="AY15" s="136"/>
      <c r="AZ15" s="136"/>
      <c r="BA15" s="136"/>
      <c r="BB15" s="135"/>
      <c r="BC15" s="136"/>
      <c r="BD15" s="136"/>
      <c r="BE15" s="136"/>
      <c r="BF15" s="135"/>
      <c r="BG15" s="137"/>
      <c r="BH15" s="137"/>
      <c r="BI15" s="136"/>
      <c r="BJ15" s="135"/>
      <c r="BK15" s="104"/>
      <c r="BL15" s="104"/>
      <c r="BM15" s="104"/>
      <c r="BN15" s="135"/>
      <c r="BO15" s="119"/>
      <c r="BP15" s="119"/>
      <c r="BQ15" s="119"/>
      <c r="BR15" s="135"/>
      <c r="BS15" s="119">
        <v>0</v>
      </c>
      <c r="BT15" s="119">
        <v>0</v>
      </c>
      <c r="BU15" s="180">
        <v>0</v>
      </c>
    </row>
    <row r="16" spans="1:73" s="19" customFormat="1" ht="13">
      <c r="A16" s="7" t="s">
        <v>172</v>
      </c>
      <c r="B16" s="7" t="s">
        <v>173</v>
      </c>
      <c r="C16" s="68">
        <v>-11.77</v>
      </c>
      <c r="D16" s="68">
        <v>-126.87</v>
      </c>
      <c r="E16" s="68">
        <v>-145.21</v>
      </c>
      <c r="F16" s="138">
        <v>-165.72</v>
      </c>
      <c r="G16" s="139">
        <v>-16.73</v>
      </c>
      <c r="H16" s="139">
        <v>-65.59</v>
      </c>
      <c r="I16" s="139">
        <v>-76.400000000000006</v>
      </c>
      <c r="J16" s="138">
        <v>-85.2</v>
      </c>
      <c r="K16" s="139">
        <v>-23.44</v>
      </c>
      <c r="L16" s="139">
        <v>-36.14</v>
      </c>
      <c r="M16" s="139">
        <v>-382.64</v>
      </c>
      <c r="N16" s="138">
        <v>-417.34</v>
      </c>
      <c r="O16" s="139">
        <v>-38.979999999999997</v>
      </c>
      <c r="P16" s="139">
        <v>-40.840000000000003</v>
      </c>
      <c r="Q16" s="139">
        <v>-49.25</v>
      </c>
      <c r="R16" s="138">
        <v>-1107.8900000000001</v>
      </c>
      <c r="S16" s="139">
        <v>-62.8</v>
      </c>
      <c r="T16" s="139">
        <v>-66.25</v>
      </c>
      <c r="U16" s="139">
        <v>-89.53</v>
      </c>
      <c r="V16" s="138">
        <v>-107.68</v>
      </c>
      <c r="W16" s="139">
        <v>-32.76</v>
      </c>
      <c r="X16" s="139">
        <v>-77.63</v>
      </c>
      <c r="Y16" s="139">
        <v>-110.39</v>
      </c>
      <c r="Z16" s="138">
        <v>-152.05000000000001</v>
      </c>
      <c r="AA16" s="139">
        <v>-57.08</v>
      </c>
      <c r="AB16" s="139">
        <v>-131.77000000000001</v>
      </c>
      <c r="AC16" s="139">
        <v>-165.51</v>
      </c>
      <c r="AD16" s="138">
        <v>-230.13</v>
      </c>
      <c r="AE16" s="139">
        <v>-51.497290519999993</v>
      </c>
      <c r="AF16" s="139">
        <v>-83.472688509999998</v>
      </c>
      <c r="AG16" s="139">
        <v>-110.93311045999999</v>
      </c>
      <c r="AH16" s="138">
        <v>-153.25878008000001</v>
      </c>
      <c r="AI16" s="139">
        <v>-103.54474723</v>
      </c>
      <c r="AJ16" s="139">
        <v>-135.55477286000001</v>
      </c>
      <c r="AK16" s="139">
        <v>-167.31713048666668</v>
      </c>
      <c r="AL16" s="138">
        <v>-269.94067307666671</v>
      </c>
      <c r="AM16" s="139">
        <v>-139.03706678</v>
      </c>
      <c r="AN16" s="139">
        <v>-204.42468843</v>
      </c>
      <c r="AO16" s="139">
        <v>-285.27587435999999</v>
      </c>
      <c r="AP16" s="108">
        <v>-335.70580397499998</v>
      </c>
      <c r="AQ16" s="139">
        <v>-39.753925990000027</v>
      </c>
      <c r="AR16" s="139">
        <v>-377.68310676967485</v>
      </c>
      <c r="AS16" s="139">
        <v>-414.56568565088617</v>
      </c>
      <c r="AT16" s="108">
        <v>-378.88303606081303</v>
      </c>
      <c r="AU16" s="139">
        <v>-123.44039083</v>
      </c>
      <c r="AV16" s="136">
        <v>-179.76903538000002</v>
      </c>
      <c r="AW16" s="136">
        <v>-238.85529839</v>
      </c>
      <c r="AX16" s="138">
        <v>-299.86582680999999</v>
      </c>
      <c r="AY16" s="139">
        <v>-58.619031420000098</v>
      </c>
      <c r="AZ16" s="136">
        <v>-225.87844482000011</v>
      </c>
      <c r="BA16" s="136">
        <v>-246.5612296999999</v>
      </c>
      <c r="BB16" s="138">
        <v>-300.69743000999989</v>
      </c>
      <c r="BC16" s="136">
        <v>-43.828102830000105</v>
      </c>
      <c r="BD16" s="136">
        <v>-81.103916040000001</v>
      </c>
      <c r="BE16" s="136">
        <v>-125.32166269999999</v>
      </c>
      <c r="BF16" s="135">
        <v>-226.66507805660365</v>
      </c>
      <c r="BG16" s="137">
        <v>-43.289268992199986</v>
      </c>
      <c r="BH16" s="137">
        <v>-95.899394919999892</v>
      </c>
      <c r="BI16" s="136">
        <v>-144.2712205922</v>
      </c>
      <c r="BJ16" s="135">
        <v>-190.10746405</v>
      </c>
      <c r="BK16" s="137">
        <v>-33.294402880000092</v>
      </c>
      <c r="BL16" s="137">
        <v>-79.330588240000012</v>
      </c>
      <c r="BM16" s="137">
        <v>-132.29756382000002</v>
      </c>
      <c r="BN16" s="135">
        <v>-175.26689500000001</v>
      </c>
      <c r="BO16" s="125">
        <v>-48.652572999999997</v>
      </c>
      <c r="BP16" s="125">
        <v>-86.367051000000004</v>
      </c>
      <c r="BQ16" s="125">
        <v>-128.720607</v>
      </c>
      <c r="BR16" s="135">
        <v>-193.13834600000001</v>
      </c>
      <c r="BS16" s="125">
        <v>-75.144864439999992</v>
      </c>
      <c r="BT16" s="125">
        <v>-97.006226199999986</v>
      </c>
      <c r="BU16" s="181">
        <v>-125.55550796</v>
      </c>
    </row>
    <row r="17" spans="1:75" s="19" customFormat="1" ht="13">
      <c r="A17" s="9" t="s">
        <v>175</v>
      </c>
      <c r="B17" s="9" t="s">
        <v>176</v>
      </c>
      <c r="C17" s="69">
        <v>-0.73</v>
      </c>
      <c r="D17" s="69">
        <v>0.75</v>
      </c>
      <c r="E17" s="69">
        <v>-73.760000000000005</v>
      </c>
      <c r="F17" s="135">
        <v>-71.47</v>
      </c>
      <c r="G17" s="136">
        <v>-21.92</v>
      </c>
      <c r="H17" s="136">
        <v>-102.31</v>
      </c>
      <c r="I17" s="136">
        <v>-104.16</v>
      </c>
      <c r="J17" s="135">
        <v>-98.34</v>
      </c>
      <c r="K17" s="136">
        <v>-3.48</v>
      </c>
      <c r="L17" s="136">
        <v>-48.36</v>
      </c>
      <c r="M17" s="136">
        <v>253.55</v>
      </c>
      <c r="N17" s="135">
        <v>255.8</v>
      </c>
      <c r="O17" s="136">
        <v>-21.29</v>
      </c>
      <c r="P17" s="136">
        <v>-44.71</v>
      </c>
      <c r="Q17" s="136">
        <v>-122.32</v>
      </c>
      <c r="R17" s="135">
        <v>919.28</v>
      </c>
      <c r="S17" s="136">
        <v>-150.81</v>
      </c>
      <c r="T17" s="136">
        <v>-345.44</v>
      </c>
      <c r="U17" s="136">
        <v>-471.99</v>
      </c>
      <c r="V17" s="135">
        <v>-703.23</v>
      </c>
      <c r="W17" s="136">
        <v>-70.44</v>
      </c>
      <c r="X17" s="136">
        <v>-261.13</v>
      </c>
      <c r="Y17" s="136">
        <v>-334.43</v>
      </c>
      <c r="Z17" s="135">
        <v>-444.77</v>
      </c>
      <c r="AA17" s="136">
        <v>243.89</v>
      </c>
      <c r="AB17" s="136">
        <v>28.73</v>
      </c>
      <c r="AC17" s="136">
        <v>-52.43</v>
      </c>
      <c r="AD17" s="135">
        <v>-31.16</v>
      </c>
      <c r="AE17" s="136">
        <v>-51.401569649999992</v>
      </c>
      <c r="AF17" s="136">
        <v>-483.58943450209301</v>
      </c>
      <c r="AG17" s="136">
        <v>-728.83356434000007</v>
      </c>
      <c r="AH17" s="135">
        <v>-825.45800554026459</v>
      </c>
      <c r="AI17" s="136">
        <v>74.311197550000003</v>
      </c>
      <c r="AJ17" s="136">
        <v>33.267339359999568</v>
      </c>
      <c r="AK17" s="136">
        <v>-109.1647763699999</v>
      </c>
      <c r="AL17" s="135">
        <v>21.591461840000033</v>
      </c>
      <c r="AM17" s="136">
        <v>195.00913882</v>
      </c>
      <c r="AN17" s="136">
        <v>14.653101150000007</v>
      </c>
      <c r="AO17" s="136">
        <v>-1.5416546300000102</v>
      </c>
      <c r="AP17" s="108">
        <v>-117.15018126100001</v>
      </c>
      <c r="AQ17" s="136">
        <v>389.86085508999997</v>
      </c>
      <c r="AR17" s="136">
        <v>138.16106316</v>
      </c>
      <c r="AS17" s="136">
        <v>64.006778896</v>
      </c>
      <c r="AT17" s="108">
        <v>-125.92543262999999</v>
      </c>
      <c r="AU17" s="136">
        <v>224.69439594210363</v>
      </c>
      <c r="AV17" s="136">
        <v>-84.18580329289945</v>
      </c>
      <c r="AW17" s="136">
        <v>-328.42346021179372</v>
      </c>
      <c r="AX17" s="135">
        <v>-433.17192429000022</v>
      </c>
      <c r="AY17" s="136">
        <v>73.296611975684428</v>
      </c>
      <c r="AZ17" s="136">
        <v>60.810347559999968</v>
      </c>
      <c r="BA17" s="136">
        <v>-209.27388193000007</v>
      </c>
      <c r="BB17" s="135">
        <v>-285.14292022146344</v>
      </c>
      <c r="BC17" s="136">
        <v>63.405039600000187</v>
      </c>
      <c r="BD17" s="136">
        <v>-244.88013190387133</v>
      </c>
      <c r="BE17" s="136">
        <v>-435.25792559387219</v>
      </c>
      <c r="BF17" s="135">
        <v>-408.4317153565392</v>
      </c>
      <c r="BG17" s="137">
        <v>26.399847930000316</v>
      </c>
      <c r="BH17" s="137">
        <v>-134.38237247000009</v>
      </c>
      <c r="BI17" s="136">
        <v>-457.00387537000006</v>
      </c>
      <c r="BJ17" s="135">
        <v>-630.33615373999965</v>
      </c>
      <c r="BK17" s="137">
        <v>-157.15438571000095</v>
      </c>
      <c r="BL17" s="137">
        <v>-180.21883239000107</v>
      </c>
      <c r="BM17" s="137">
        <v>-555.16081975000111</v>
      </c>
      <c r="BN17" s="135">
        <v>-867.47746900000004</v>
      </c>
      <c r="BO17" s="125">
        <v>12.846295259999991</v>
      </c>
      <c r="BP17" s="125">
        <v>-224.70773800000001</v>
      </c>
      <c r="BQ17" s="125">
        <v>-413.68696499999999</v>
      </c>
      <c r="BR17" s="135">
        <v>-651.01640699999996</v>
      </c>
      <c r="BS17" s="125">
        <v>123.50959375999999</v>
      </c>
      <c r="BT17" s="125">
        <v>-48.552033010000002</v>
      </c>
      <c r="BU17" s="181">
        <v>-592.55854223000006</v>
      </c>
    </row>
    <row r="18" spans="1:75" s="19" customFormat="1" ht="13">
      <c r="A18" s="9" t="s">
        <v>178</v>
      </c>
      <c r="B18" s="9" t="s">
        <v>179</v>
      </c>
      <c r="C18" s="69">
        <v>1.88</v>
      </c>
      <c r="D18" s="69">
        <v>27.6</v>
      </c>
      <c r="E18" s="69">
        <v>-47.91</v>
      </c>
      <c r="F18" s="135">
        <v>12.69</v>
      </c>
      <c r="G18" s="136">
        <v>-74.89</v>
      </c>
      <c r="H18" s="136">
        <v>-68.349999999999994</v>
      </c>
      <c r="I18" s="136">
        <v>24.17</v>
      </c>
      <c r="J18" s="135">
        <v>13.3</v>
      </c>
      <c r="K18" s="136">
        <v>2.86</v>
      </c>
      <c r="L18" s="136">
        <v>29.89</v>
      </c>
      <c r="M18" s="136">
        <v>4.0199999999999996</v>
      </c>
      <c r="N18" s="135">
        <v>54.05</v>
      </c>
      <c r="O18" s="136">
        <v>-133.06</v>
      </c>
      <c r="P18" s="136">
        <v>-4.9400000000000004</v>
      </c>
      <c r="Q18" s="136">
        <v>8.23</v>
      </c>
      <c r="R18" s="135">
        <v>77.31</v>
      </c>
      <c r="S18" s="136">
        <v>-139.74</v>
      </c>
      <c r="T18" s="136">
        <v>-153.91999999999999</v>
      </c>
      <c r="U18" s="136">
        <v>-95.57</v>
      </c>
      <c r="V18" s="135">
        <v>-141.1</v>
      </c>
      <c r="W18" s="136">
        <v>-60.7</v>
      </c>
      <c r="X18" s="136">
        <v>-28.07</v>
      </c>
      <c r="Y18" s="136">
        <v>-44.28</v>
      </c>
      <c r="Z18" s="135">
        <v>-54.86</v>
      </c>
      <c r="AA18" s="136">
        <v>-12.25</v>
      </c>
      <c r="AB18" s="136">
        <v>-14.07</v>
      </c>
      <c r="AC18" s="136">
        <v>-23.02</v>
      </c>
      <c r="AD18" s="135">
        <v>-15.61</v>
      </c>
      <c r="AE18" s="136">
        <v>-9.3753322628022886</v>
      </c>
      <c r="AF18" s="136">
        <v>-7.0865264179993268</v>
      </c>
      <c r="AG18" s="136">
        <v>-8.7985078700000052</v>
      </c>
      <c r="AH18" s="135">
        <v>-0.71641697999966147</v>
      </c>
      <c r="AI18" s="136">
        <v>17.550296609999812</v>
      </c>
      <c r="AJ18" s="136">
        <v>40.240753869999885</v>
      </c>
      <c r="AK18" s="136">
        <v>-3.5280607659167202</v>
      </c>
      <c r="AL18" s="135">
        <v>75.674356220404036</v>
      </c>
      <c r="AM18" s="136">
        <v>-23.876330795399934</v>
      </c>
      <c r="AN18" s="136">
        <v>-8.4648692362652422</v>
      </c>
      <c r="AO18" s="136">
        <v>-3.100043325772956</v>
      </c>
      <c r="AP18" s="108">
        <v>40.729245586786107</v>
      </c>
      <c r="AQ18" s="136">
        <v>295.11215470000229</v>
      </c>
      <c r="AR18" s="136">
        <v>-53.836168259997876</v>
      </c>
      <c r="AS18" s="136">
        <v>-49.424533420000046</v>
      </c>
      <c r="AT18" s="108">
        <v>-6.0414963366665839</v>
      </c>
      <c r="AU18" s="136">
        <v>-32.667877996731164</v>
      </c>
      <c r="AV18" s="136">
        <v>0.96739995999933781</v>
      </c>
      <c r="AW18" s="136">
        <v>-39.25479557999855</v>
      </c>
      <c r="AX18" s="135">
        <v>-49.888991435245693</v>
      </c>
      <c r="AY18" s="136">
        <v>-24.941059651212573</v>
      </c>
      <c r="AZ18" s="136">
        <v>55.550285839995702</v>
      </c>
      <c r="BA18" s="136">
        <v>-17.072224499999912</v>
      </c>
      <c r="BB18" s="135">
        <v>-29.178052975317716</v>
      </c>
      <c r="BC18" s="136">
        <v>-2.1819330399998278</v>
      </c>
      <c r="BD18" s="136">
        <v>-2.9897181499973238</v>
      </c>
      <c r="BE18" s="136">
        <v>16.347040790783584</v>
      </c>
      <c r="BF18" s="135">
        <v>3.0989035100418927</v>
      </c>
      <c r="BG18" s="137">
        <v>-7.0272304499995819</v>
      </c>
      <c r="BH18" s="137">
        <v>45.707398055405143</v>
      </c>
      <c r="BI18" s="136">
        <v>7.6962209499992129</v>
      </c>
      <c r="BJ18" s="135">
        <v>68.072482682901509</v>
      </c>
      <c r="BK18" s="137">
        <v>-71.4228325899998</v>
      </c>
      <c r="BL18" s="137">
        <v>165.82095150227462</v>
      </c>
      <c r="BM18" s="137">
        <v>93.458264045686846</v>
      </c>
      <c r="BN18" s="135">
        <v>95.959597000000002</v>
      </c>
      <c r="BO18" s="125">
        <v>8.134452691286743</v>
      </c>
      <c r="BP18" s="125">
        <v>20.529859999999999</v>
      </c>
      <c r="BQ18" s="125">
        <v>59.575161000000001</v>
      </c>
      <c r="BR18" s="135">
        <v>170.07542000000001</v>
      </c>
      <c r="BS18" s="125">
        <v>103.17028598000017</v>
      </c>
      <c r="BT18" s="125">
        <v>152.17734712999945</v>
      </c>
      <c r="BU18" s="181">
        <v>-167.18379608479924</v>
      </c>
    </row>
    <row r="19" spans="1:75">
      <c r="BW19" s="1"/>
    </row>
    <row r="20" spans="1:75">
      <c r="BW20" s="1"/>
    </row>
    <row r="21" spans="1:75">
      <c r="BW21" s="1"/>
    </row>
    <row r="22" spans="1:75">
      <c r="A22" s="1" t="s">
        <v>118</v>
      </c>
      <c r="B22" s="1" t="s">
        <v>119</v>
      </c>
      <c r="AU22" s="1" t="s">
        <v>37</v>
      </c>
      <c r="AY22" s="1" t="s">
        <v>37</v>
      </c>
      <c r="BB22" s="5"/>
      <c r="BC22" s="1" t="s">
        <v>37</v>
      </c>
      <c r="BD22" s="1" t="s">
        <v>37</v>
      </c>
      <c r="BE22" s="1" t="s">
        <v>37</v>
      </c>
      <c r="BF22" s="1" t="s">
        <v>37</v>
      </c>
      <c r="BG22" s="1" t="s">
        <v>37</v>
      </c>
      <c r="BH22" s="1" t="s">
        <v>37</v>
      </c>
      <c r="BI22" s="1" t="s">
        <v>37</v>
      </c>
      <c r="BJ22" s="1" t="s">
        <v>37</v>
      </c>
      <c r="BK22" s="1" t="s">
        <v>37</v>
      </c>
      <c r="BL22" s="1" t="s">
        <v>37</v>
      </c>
      <c r="BM22" s="1" t="s">
        <v>37</v>
      </c>
      <c r="BN22" s="1" t="s">
        <v>37</v>
      </c>
      <c r="BO22" s="1" t="s">
        <v>37</v>
      </c>
      <c r="BP22" s="1" t="s">
        <v>37</v>
      </c>
      <c r="BQ22" s="1" t="s">
        <v>37</v>
      </c>
      <c r="BR22" s="1" t="s">
        <v>37</v>
      </c>
      <c r="BW22" s="1"/>
    </row>
    <row r="23" spans="1:75">
      <c r="BG23"/>
      <c r="BH23"/>
      <c r="BI23"/>
      <c r="BJ23"/>
      <c r="BR23" s="1"/>
      <c r="BW23" s="1"/>
    </row>
    <row r="24" spans="1:75">
      <c r="A24" s="2" t="s">
        <v>40</v>
      </c>
      <c r="B24" s="2" t="s">
        <v>41</v>
      </c>
      <c r="C24" s="4" t="s">
        <v>42</v>
      </c>
      <c r="D24" s="4" t="s">
        <v>120</v>
      </c>
      <c r="E24" s="4" t="s">
        <v>121</v>
      </c>
      <c r="F24" s="3">
        <v>2008</v>
      </c>
      <c r="G24" s="4" t="s">
        <v>46</v>
      </c>
      <c r="H24" s="4" t="s">
        <v>122</v>
      </c>
      <c r="I24" s="4" t="s">
        <v>123</v>
      </c>
      <c r="J24" s="3">
        <v>2009</v>
      </c>
      <c r="K24" s="4" t="s">
        <v>50</v>
      </c>
      <c r="L24" s="4" t="s">
        <v>124</v>
      </c>
      <c r="M24" s="4" t="s">
        <v>125</v>
      </c>
      <c r="N24" s="3">
        <v>2010</v>
      </c>
      <c r="O24" s="4" t="s">
        <v>54</v>
      </c>
      <c r="P24" s="4" t="s">
        <v>126</v>
      </c>
      <c r="Q24" s="4" t="s">
        <v>127</v>
      </c>
      <c r="R24" s="3">
        <v>2011</v>
      </c>
      <c r="S24" s="4" t="s">
        <v>58</v>
      </c>
      <c r="T24" s="4" t="s">
        <v>128</v>
      </c>
      <c r="U24" s="4" t="s">
        <v>129</v>
      </c>
      <c r="V24" s="3">
        <v>2012</v>
      </c>
      <c r="W24" s="4" t="s">
        <v>62</v>
      </c>
      <c r="X24" s="4" t="s">
        <v>130</v>
      </c>
      <c r="Y24" s="4" t="s">
        <v>131</v>
      </c>
      <c r="Z24" s="3">
        <v>2013</v>
      </c>
      <c r="AA24" s="4" t="s">
        <v>66</v>
      </c>
      <c r="AB24" s="4" t="s">
        <v>132</v>
      </c>
      <c r="AC24" s="4" t="s">
        <v>133</v>
      </c>
      <c r="AD24" s="3">
        <v>2014</v>
      </c>
      <c r="AE24" s="4" t="s">
        <v>70</v>
      </c>
      <c r="AF24" s="4" t="s">
        <v>134</v>
      </c>
      <c r="AG24" s="4" t="s">
        <v>135</v>
      </c>
      <c r="AH24" s="3">
        <v>2015</v>
      </c>
      <c r="AI24" s="4" t="s">
        <v>74</v>
      </c>
      <c r="AJ24" s="4" t="s">
        <v>136</v>
      </c>
      <c r="AK24" s="4" t="s">
        <v>137</v>
      </c>
      <c r="AL24" s="3">
        <v>2016</v>
      </c>
      <c r="AM24" s="147"/>
      <c r="AN24" s="147"/>
      <c r="AO24" s="147"/>
      <c r="AP24" s="147"/>
      <c r="AQ24" s="147"/>
      <c r="AR24" s="147"/>
      <c r="AS24" s="147"/>
      <c r="AT24" s="147"/>
      <c r="AU24" s="4" t="s">
        <v>86</v>
      </c>
      <c r="AV24" s="4" t="s">
        <v>142</v>
      </c>
      <c r="AW24" s="4" t="s">
        <v>143</v>
      </c>
      <c r="AX24" s="3">
        <v>2019</v>
      </c>
      <c r="AY24" s="4" t="s">
        <v>90</v>
      </c>
      <c r="AZ24" s="4" t="s">
        <v>144</v>
      </c>
      <c r="BA24" s="4" t="s">
        <v>145</v>
      </c>
      <c r="BB24" s="3">
        <v>2020</v>
      </c>
      <c r="BC24" s="4" t="s">
        <v>94</v>
      </c>
      <c r="BD24" s="4" t="s">
        <v>155</v>
      </c>
      <c r="BE24" s="4" t="s">
        <v>146</v>
      </c>
      <c r="BF24" s="3">
        <v>2021</v>
      </c>
      <c r="BG24" s="4" t="s">
        <v>98</v>
      </c>
      <c r="BH24" s="4" t="s">
        <v>255</v>
      </c>
      <c r="BI24" s="4" t="s">
        <v>256</v>
      </c>
      <c r="BJ24" s="3">
        <v>2022</v>
      </c>
      <c r="BK24" s="4" t="s">
        <v>258</v>
      </c>
      <c r="BL24" s="4" t="s">
        <v>260</v>
      </c>
      <c r="BM24" s="4" t="s">
        <v>262</v>
      </c>
      <c r="BN24" s="3">
        <v>2023</v>
      </c>
      <c r="BO24" s="4" t="s">
        <v>264</v>
      </c>
      <c r="BP24" s="4" t="s">
        <v>266</v>
      </c>
      <c r="BQ24" s="4" t="s">
        <v>269</v>
      </c>
      <c r="BR24" s="3">
        <v>2024</v>
      </c>
    </row>
    <row r="25" spans="1:7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147"/>
      <c r="AN25" s="147"/>
      <c r="AO25" s="147"/>
      <c r="AP25" s="147"/>
      <c r="AQ25" s="147"/>
      <c r="AR25" s="147"/>
      <c r="AS25" s="147"/>
      <c r="AT25" s="147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</row>
    <row r="26" spans="1:75">
      <c r="A26" s="6" t="s">
        <v>157</v>
      </c>
      <c r="B26" s="6" t="s">
        <v>158</v>
      </c>
      <c r="C26" s="66">
        <v>14.38</v>
      </c>
      <c r="D26" s="66">
        <v>153.02000000000001</v>
      </c>
      <c r="E26" s="66">
        <v>171.06</v>
      </c>
      <c r="F26" s="108">
        <v>249.88</v>
      </c>
      <c r="G26" s="109">
        <v>-36.25</v>
      </c>
      <c r="H26" s="109">
        <v>99.55</v>
      </c>
      <c r="I26" s="109">
        <v>204.72</v>
      </c>
      <c r="J26" s="108">
        <v>196.84</v>
      </c>
      <c r="K26" s="109">
        <v>29.78</v>
      </c>
      <c r="L26" s="109">
        <v>114.4</v>
      </c>
      <c r="M26" s="109">
        <v>133.12</v>
      </c>
      <c r="N26" s="108">
        <v>215.58</v>
      </c>
      <c r="O26" s="109">
        <v>-72.790000000000006</v>
      </c>
      <c r="P26" s="109">
        <v>80.62</v>
      </c>
      <c r="Q26" s="109">
        <v>179.8</v>
      </c>
      <c r="R26" s="108">
        <v>265.92</v>
      </c>
      <c r="S26" s="109">
        <v>73.87</v>
      </c>
      <c r="T26" s="109">
        <v>257.77</v>
      </c>
      <c r="U26" s="109">
        <v>465.95</v>
      </c>
      <c r="V26" s="108">
        <v>669.81</v>
      </c>
      <c r="W26" s="109">
        <v>42.51</v>
      </c>
      <c r="X26" s="109">
        <v>310.68</v>
      </c>
      <c r="Y26" s="109">
        <v>400.55</v>
      </c>
      <c r="Z26" s="108">
        <v>541.96</v>
      </c>
      <c r="AA26" s="109">
        <v>-199.06</v>
      </c>
      <c r="AB26" s="109">
        <v>88.97</v>
      </c>
      <c r="AC26" s="109">
        <v>194.92</v>
      </c>
      <c r="AD26" s="108">
        <v>245.69</v>
      </c>
      <c r="AE26" s="109">
        <v>93.523527907197703</v>
      </c>
      <c r="AF26" s="109">
        <v>559.97559659409364</v>
      </c>
      <c r="AG26" s="109">
        <v>830.96816693000005</v>
      </c>
      <c r="AH26" s="108">
        <v>978.00036864026504</v>
      </c>
      <c r="AI26" s="109">
        <v>46.783846289999822</v>
      </c>
      <c r="AJ26" s="109">
        <v>142.52818737000032</v>
      </c>
      <c r="AK26" s="109">
        <v>272.95384609074983</v>
      </c>
      <c r="AL26" s="108">
        <v>324.02356745707073</v>
      </c>
      <c r="AM26" s="147"/>
      <c r="AN26" s="147"/>
      <c r="AO26" s="147"/>
      <c r="AP26" s="147"/>
      <c r="AQ26" s="147"/>
      <c r="AR26" s="147"/>
      <c r="AS26" s="147"/>
      <c r="AT26" s="147"/>
      <c r="AU26" s="109">
        <v>-221.84149323673046</v>
      </c>
      <c r="AV26" s="109">
        <v>82.788011309999447</v>
      </c>
      <c r="AW26" s="109">
        <v>260.2604403199997</v>
      </c>
      <c r="AX26" s="108">
        <v>319.22437034475359</v>
      </c>
      <c r="AY26" s="109">
        <v>-132.46392580121247</v>
      </c>
      <c r="AZ26" s="109">
        <v>34.766022709995703</v>
      </c>
      <c r="BA26" s="109">
        <v>159.81285209999984</v>
      </c>
      <c r="BB26" s="108">
        <v>180.56145592468235</v>
      </c>
      <c r="BC26" s="109">
        <v>-123.78237511999995</v>
      </c>
      <c r="BD26" s="109">
        <v>120.86528781000274</v>
      </c>
      <c r="BE26" s="109">
        <v>277.68176721078368</v>
      </c>
      <c r="BF26" s="108">
        <v>234.36368400671086</v>
      </c>
      <c r="BG26" s="109">
        <v>-98.172346917800041</v>
      </c>
      <c r="BH26" s="109">
        <v>56.677518775405673</v>
      </c>
      <c r="BI26" s="109">
        <v>273.85209023220017</v>
      </c>
      <c r="BJ26" s="108">
        <v>450.53477989290229</v>
      </c>
      <c r="BK26" s="109">
        <v>3.2674482200020329</v>
      </c>
      <c r="BL26" s="109">
        <v>191.18485278227715</v>
      </c>
      <c r="BM26" s="109">
        <v>418.70684527569091</v>
      </c>
      <c r="BN26" s="108">
        <v>651.20239271999992</v>
      </c>
      <c r="BO26" s="111">
        <v>-82.071905719998057</v>
      </c>
      <c r="BP26" s="111">
        <v>77.740316370000045</v>
      </c>
      <c r="BQ26" s="111">
        <v>221.548790569998</v>
      </c>
      <c r="BR26" s="108">
        <v>503.07042891003942</v>
      </c>
    </row>
    <row r="27" spans="1:75">
      <c r="A27" s="27" t="s">
        <v>160</v>
      </c>
      <c r="B27" s="27" t="s">
        <v>161</v>
      </c>
      <c r="C27" s="60">
        <v>8.91</v>
      </c>
      <c r="D27" s="60">
        <v>41.19</v>
      </c>
      <c r="E27" s="60">
        <v>63.03</v>
      </c>
      <c r="F27" s="101">
        <v>94.75</v>
      </c>
      <c r="G27" s="102">
        <v>13.46</v>
      </c>
      <c r="H27" s="102">
        <v>47.68</v>
      </c>
      <c r="I27" s="102">
        <v>82.57</v>
      </c>
      <c r="J27" s="101">
        <v>128.77000000000001</v>
      </c>
      <c r="K27" s="102">
        <v>15</v>
      </c>
      <c r="L27" s="102">
        <v>53.36</v>
      </c>
      <c r="M27" s="102">
        <v>91.98</v>
      </c>
      <c r="N27" s="101">
        <v>145.34</v>
      </c>
      <c r="O27" s="102">
        <v>9.7100000000000009</v>
      </c>
      <c r="P27" s="102">
        <v>49.34</v>
      </c>
      <c r="Q27" s="102">
        <v>90.1</v>
      </c>
      <c r="R27" s="101">
        <v>150.99</v>
      </c>
      <c r="S27" s="102">
        <v>13.08</v>
      </c>
      <c r="T27" s="102">
        <v>74.25</v>
      </c>
      <c r="U27" s="102">
        <v>151.97999999999999</v>
      </c>
      <c r="V27" s="101">
        <v>282.45999999999998</v>
      </c>
      <c r="W27" s="102">
        <v>6.42</v>
      </c>
      <c r="X27" s="102">
        <v>78.260000000000005</v>
      </c>
      <c r="Y27" s="102">
        <v>153.76</v>
      </c>
      <c r="Z27" s="101">
        <v>226.08</v>
      </c>
      <c r="AA27" s="102">
        <v>0.33</v>
      </c>
      <c r="AB27" s="102">
        <v>59.21</v>
      </c>
      <c r="AC27" s="102">
        <v>126.01</v>
      </c>
      <c r="AD27" s="101">
        <v>218.81</v>
      </c>
      <c r="AE27" s="102">
        <v>-5.4705680567593511</v>
      </c>
      <c r="AF27" s="102">
        <v>60.163619162507821</v>
      </c>
      <c r="AG27" s="102">
        <v>148.28081103489248</v>
      </c>
      <c r="AH27" s="101">
        <v>265.63762698312564</v>
      </c>
      <c r="AI27" s="102">
        <v>3.3605619207369108</v>
      </c>
      <c r="AJ27" s="102">
        <v>66.425643172296304</v>
      </c>
      <c r="AK27" s="102">
        <v>142.28007655530033</v>
      </c>
      <c r="AL27" s="101">
        <v>235.91875931889626</v>
      </c>
      <c r="AM27" s="147"/>
      <c r="AN27" s="147"/>
      <c r="AO27" s="147"/>
      <c r="AP27" s="147"/>
      <c r="AQ27" s="147"/>
      <c r="AR27" s="147"/>
      <c r="AS27" s="147"/>
      <c r="AT27" s="147"/>
      <c r="AU27" s="102">
        <v>-29.654143232709711</v>
      </c>
      <c r="AV27" s="102">
        <v>30.150122013245277</v>
      </c>
      <c r="AW27" s="102">
        <v>87.726654283124802</v>
      </c>
      <c r="AX27" s="101">
        <v>139.99834181342425</v>
      </c>
      <c r="AY27" s="102">
        <v>-33.219547128758023</v>
      </c>
      <c r="AZ27" s="102">
        <v>20.869224491639503</v>
      </c>
      <c r="BA27" s="102">
        <v>87.270107947170587</v>
      </c>
      <c r="BB27" s="101">
        <v>166.58385500458462</v>
      </c>
      <c r="BC27" s="102">
        <v>-55.829611136573973</v>
      </c>
      <c r="BD27" s="102">
        <v>-134.0084116288796</v>
      </c>
      <c r="BE27" s="102">
        <v>0.60324468689784827</v>
      </c>
      <c r="BF27" s="101">
        <v>75.647353505968965</v>
      </c>
      <c r="BG27" s="102">
        <v>-37.15974632312286</v>
      </c>
      <c r="BH27" s="102">
        <v>22.205719064378684</v>
      </c>
      <c r="BI27" s="102">
        <v>106.53235297865047</v>
      </c>
      <c r="BJ27" s="101">
        <v>199.27692874021272</v>
      </c>
      <c r="BK27" s="102">
        <v>-45.875845269318461</v>
      </c>
      <c r="BL27" s="102">
        <v>13.630836848399682</v>
      </c>
      <c r="BM27" s="102">
        <v>86.170356235690903</v>
      </c>
      <c r="BN27" s="101">
        <v>185.44844499000209</v>
      </c>
      <c r="BO27" s="115">
        <v>-83.504464579997972</v>
      </c>
      <c r="BP27" s="115">
        <v>-82.426309819999915</v>
      </c>
      <c r="BQ27" s="115">
        <v>-61.386804120002061</v>
      </c>
      <c r="BR27" s="101">
        <v>38.782827230039409</v>
      </c>
    </row>
    <row r="28" spans="1:75">
      <c r="A28" s="31" t="s">
        <v>163</v>
      </c>
      <c r="B28" s="31" t="s">
        <v>164</v>
      </c>
      <c r="C28" s="60">
        <v>7.43</v>
      </c>
      <c r="D28" s="60">
        <v>19.59</v>
      </c>
      <c r="E28" s="60">
        <v>30.99</v>
      </c>
      <c r="F28" s="101">
        <v>42.94</v>
      </c>
      <c r="G28" s="102">
        <v>11.82</v>
      </c>
      <c r="H28" s="102">
        <v>23.92</v>
      </c>
      <c r="I28" s="102">
        <v>36.299999999999997</v>
      </c>
      <c r="J28" s="101">
        <v>49.32</v>
      </c>
      <c r="K28" s="102">
        <v>13.24</v>
      </c>
      <c r="L28" s="102">
        <v>26.81</v>
      </c>
      <c r="M28" s="102">
        <v>42.86</v>
      </c>
      <c r="N28" s="101">
        <v>60.27</v>
      </c>
      <c r="O28" s="102">
        <v>18.11</v>
      </c>
      <c r="P28" s="102">
        <v>36.1</v>
      </c>
      <c r="Q28" s="102">
        <v>54.08</v>
      </c>
      <c r="R28" s="101">
        <v>72.8</v>
      </c>
      <c r="S28" s="102">
        <v>26.13</v>
      </c>
      <c r="T28" s="102">
        <v>51.46</v>
      </c>
      <c r="U28" s="102">
        <v>79.599999999999994</v>
      </c>
      <c r="V28" s="101">
        <v>113.36</v>
      </c>
      <c r="W28" s="102">
        <v>28.97</v>
      </c>
      <c r="X28" s="102">
        <v>57.37</v>
      </c>
      <c r="Y28" s="102">
        <v>86.7</v>
      </c>
      <c r="Z28" s="101">
        <v>116.46</v>
      </c>
      <c r="AA28" s="102">
        <v>29.5</v>
      </c>
      <c r="AB28" s="102">
        <v>60.77</v>
      </c>
      <c r="AC28" s="102">
        <v>93.01</v>
      </c>
      <c r="AD28" s="101">
        <v>125.29</v>
      </c>
      <c r="AE28" s="102">
        <v>35.024411430000001</v>
      </c>
      <c r="AF28" s="102">
        <v>73.710213969999998</v>
      </c>
      <c r="AG28" s="102">
        <v>111.11379918</v>
      </c>
      <c r="AH28" s="101">
        <v>150.55165226</v>
      </c>
      <c r="AI28" s="102">
        <v>40.698429500000003</v>
      </c>
      <c r="AJ28" s="102">
        <v>80.925202560000002</v>
      </c>
      <c r="AK28" s="102">
        <v>123.0885261766667</v>
      </c>
      <c r="AL28" s="101">
        <v>166.21249241000001</v>
      </c>
      <c r="AM28" s="147"/>
      <c r="AN28" s="147"/>
      <c r="AO28" s="147"/>
      <c r="AP28" s="147"/>
      <c r="AQ28" s="147"/>
      <c r="AR28" s="147"/>
      <c r="AS28" s="147"/>
      <c r="AT28" s="147"/>
      <c r="AU28" s="102">
        <v>52.513887969999999</v>
      </c>
      <c r="AV28" s="102">
        <v>106.78172041000001</v>
      </c>
      <c r="AW28" s="102">
        <v>160.63834997000001</v>
      </c>
      <c r="AX28" s="101">
        <v>221.67600512999999</v>
      </c>
      <c r="AY28" s="102">
        <v>53.841081039999999</v>
      </c>
      <c r="AZ28" s="102">
        <v>108.75459856000001</v>
      </c>
      <c r="BA28" s="102">
        <v>162.38716728999998</v>
      </c>
      <c r="BB28" s="101">
        <v>218.6328871033333</v>
      </c>
      <c r="BC28" s="102">
        <v>54.665936409999993</v>
      </c>
      <c r="BD28" s="102">
        <v>109.53734622</v>
      </c>
      <c r="BE28" s="102">
        <v>165.48087196</v>
      </c>
      <c r="BF28" s="101">
        <v>228.79180459999998</v>
      </c>
      <c r="BG28" s="102">
        <v>57.233277229999999</v>
      </c>
      <c r="BH28" s="102">
        <v>114.43966087999999</v>
      </c>
      <c r="BI28" s="102">
        <v>170.83938458</v>
      </c>
      <c r="BJ28" s="101">
        <v>228.72272634999999</v>
      </c>
      <c r="BK28" s="102">
        <v>56.470542829999999</v>
      </c>
      <c r="BL28" s="102">
        <v>112.5255925</v>
      </c>
      <c r="BM28" s="102">
        <v>167.75379988000003</v>
      </c>
      <c r="BN28" s="101">
        <v>222.79835722999999</v>
      </c>
      <c r="BO28" s="115">
        <v>54.989691089999994</v>
      </c>
      <c r="BP28" s="115">
        <v>108.98598163</v>
      </c>
      <c r="BQ28" s="115">
        <v>163.07388690000002</v>
      </c>
      <c r="BR28" s="101">
        <v>218.22477337999999</v>
      </c>
    </row>
    <row r="29" spans="1:75">
      <c r="A29" s="27" t="s">
        <v>166</v>
      </c>
      <c r="B29" s="27" t="s">
        <v>167</v>
      </c>
      <c r="C29" s="60">
        <v>3.3</v>
      </c>
      <c r="D29" s="60">
        <v>101.83</v>
      </c>
      <c r="E29" s="60">
        <v>30.99</v>
      </c>
      <c r="F29" s="101">
        <v>122.2</v>
      </c>
      <c r="G29" s="102">
        <v>-54.19</v>
      </c>
      <c r="H29" s="102">
        <v>32.76</v>
      </c>
      <c r="I29" s="102">
        <v>86.7</v>
      </c>
      <c r="J29" s="101">
        <v>16.55</v>
      </c>
      <c r="K29" s="102">
        <v>24.81</v>
      </c>
      <c r="L29" s="102">
        <v>62.53</v>
      </c>
      <c r="M29" s="102">
        <v>34.25</v>
      </c>
      <c r="N29" s="101">
        <v>45.08</v>
      </c>
      <c r="O29" s="102">
        <v>-95.43</v>
      </c>
      <c r="P29" s="102">
        <v>16.670000000000002</v>
      </c>
      <c r="Q29" s="102">
        <v>59.18</v>
      </c>
      <c r="R29" s="101">
        <v>66.08</v>
      </c>
      <c r="S29" s="102">
        <v>9.2899999999999991</v>
      </c>
      <c r="T29" s="102">
        <v>102.01</v>
      </c>
      <c r="U29" s="102">
        <v>179.27</v>
      </c>
      <c r="V29" s="101">
        <v>245.2</v>
      </c>
      <c r="W29" s="102">
        <v>65.67</v>
      </c>
      <c r="X29" s="102">
        <v>237.91</v>
      </c>
      <c r="Y29" s="102">
        <v>223.53</v>
      </c>
      <c r="Z29" s="101">
        <v>222.75</v>
      </c>
      <c r="AA29" s="102">
        <v>-217.73</v>
      </c>
      <c r="AB29" s="102">
        <v>-47.84</v>
      </c>
      <c r="AC29" s="102">
        <v>-52.38</v>
      </c>
      <c r="AD29" s="101">
        <v>-127.99</v>
      </c>
      <c r="AE29" s="102">
        <v>62.674244543957052</v>
      </c>
      <c r="AF29" s="102">
        <v>402.93579095158583</v>
      </c>
      <c r="AG29" s="102">
        <v>542.98694988510749</v>
      </c>
      <c r="AH29" s="101">
        <v>522.06268727713928</v>
      </c>
      <c r="AI29" s="102">
        <v>10.631759349262722</v>
      </c>
      <c r="AJ29" s="102">
        <v>-20.236950572295964</v>
      </c>
      <c r="AK29" s="102">
        <v>-11.517811213780046</v>
      </c>
      <c r="AL29" s="101">
        <v>-99.396741708492314</v>
      </c>
      <c r="AM29" s="147"/>
      <c r="AN29" s="147"/>
      <c r="AO29" s="147"/>
      <c r="AP29" s="147"/>
      <c r="AQ29" s="147"/>
      <c r="AR29" s="147"/>
      <c r="AS29" s="147"/>
      <c r="AT29" s="147"/>
      <c r="AU29" s="102">
        <v>-275.68052064575943</v>
      </c>
      <c r="AV29" s="102">
        <v>1.3322482000230551</v>
      </c>
      <c r="AW29" s="102">
        <v>76.692578420143818</v>
      </c>
      <c r="AX29" s="101">
        <v>-14.255971870142902</v>
      </c>
      <c r="AY29" s="102">
        <v>-112.75925591628872</v>
      </c>
      <c r="AZ29" s="102">
        <v>-19.083981154912799</v>
      </c>
      <c r="BA29" s="102">
        <v>1.1507536795602888</v>
      </c>
      <c r="BB29" s="101">
        <v>-111.58337679035019</v>
      </c>
      <c r="BC29" s="102">
        <v>-132.671501013426</v>
      </c>
      <c r="BD29" s="102">
        <v>71.556910278882327</v>
      </c>
      <c r="BE29" s="102">
        <v>64.945727416885916</v>
      </c>
      <c r="BF29" s="101">
        <v>-106.39563578155808</v>
      </c>
      <c r="BG29" s="102">
        <v>-95.873516866975891</v>
      </c>
      <c r="BH29" s="102">
        <v>-35.257787085477098</v>
      </c>
      <c r="BI29" s="102">
        <v>47.485917034516795</v>
      </c>
      <c r="BJ29" s="101">
        <v>90.657684592689478</v>
      </c>
      <c r="BK29" s="102">
        <v>-18.279659163461194</v>
      </c>
      <c r="BL29" s="102">
        <v>100.0649008499751</v>
      </c>
      <c r="BM29" s="102">
        <v>134.35803243000001</v>
      </c>
      <c r="BN29" s="101">
        <v>203.85572185999774</v>
      </c>
      <c r="BO29" s="115">
        <v>-48.050145150000098</v>
      </c>
      <c r="BP29" s="115">
        <v>59.54093854000002</v>
      </c>
      <c r="BQ29" s="115">
        <v>104.22272947999998</v>
      </c>
      <c r="BR29" s="101">
        <v>295.33548882000008</v>
      </c>
    </row>
    <row r="30" spans="1:75">
      <c r="A30" s="8" t="s">
        <v>169</v>
      </c>
      <c r="B30" s="8" t="s">
        <v>170</v>
      </c>
      <c r="C30" s="62">
        <v>-5.25</v>
      </c>
      <c r="D30" s="62">
        <v>-8.89</v>
      </c>
      <c r="E30" s="62">
        <v>-10.56</v>
      </c>
      <c r="F30" s="103">
        <v>-10.01</v>
      </c>
      <c r="G30" s="104">
        <v>-7.34</v>
      </c>
      <c r="H30" s="104">
        <v>-4.82</v>
      </c>
      <c r="I30" s="104">
        <v>-0.85</v>
      </c>
      <c r="J30" s="103">
        <v>2.19</v>
      </c>
      <c r="K30" s="104">
        <v>-23.27</v>
      </c>
      <c r="L30" s="104">
        <v>-28.31</v>
      </c>
      <c r="M30" s="104">
        <v>-35.97</v>
      </c>
      <c r="N30" s="103">
        <v>-35.1</v>
      </c>
      <c r="O30" s="104">
        <v>-5.19</v>
      </c>
      <c r="P30" s="104">
        <v>-21.49</v>
      </c>
      <c r="Q30" s="104">
        <v>-23.56</v>
      </c>
      <c r="R30" s="103">
        <v>-23.95</v>
      </c>
      <c r="S30" s="104">
        <v>25.36</v>
      </c>
      <c r="T30" s="104">
        <v>30.05</v>
      </c>
      <c r="U30" s="104">
        <v>55.1</v>
      </c>
      <c r="V30" s="103">
        <v>25.38</v>
      </c>
      <c r="W30" s="104">
        <v>-59</v>
      </c>
      <c r="X30" s="104">
        <v>-62.88</v>
      </c>
      <c r="Y30" s="104">
        <v>-65.12</v>
      </c>
      <c r="Z30" s="103">
        <v>-23.33</v>
      </c>
      <c r="AA30" s="104">
        <v>-11.81</v>
      </c>
      <c r="AB30" s="104">
        <v>16.829999999999998</v>
      </c>
      <c r="AC30" s="104">
        <v>26.82</v>
      </c>
      <c r="AD30" s="103">
        <v>27.86</v>
      </c>
      <c r="AE30" s="104">
        <v>0.95986349000000026</v>
      </c>
      <c r="AF30" s="104">
        <v>22.546302459999993</v>
      </c>
      <c r="AG30" s="104">
        <v>27.813505070000001</v>
      </c>
      <c r="AH30" s="103">
        <v>38.733921160000193</v>
      </c>
      <c r="AI30" s="104">
        <v>-8.2278681599998027</v>
      </c>
      <c r="AJ30" s="104">
        <v>14.617505400000002</v>
      </c>
      <c r="AK30" s="104">
        <v>17.94345082256282</v>
      </c>
      <c r="AL30" s="103">
        <v>19.7710975666667</v>
      </c>
      <c r="AM30" s="147"/>
      <c r="AN30" s="147"/>
      <c r="AO30" s="147"/>
      <c r="AP30" s="147"/>
      <c r="AQ30" s="147"/>
      <c r="AR30" s="147"/>
      <c r="AS30" s="147"/>
      <c r="AT30" s="147"/>
      <c r="AU30" s="104">
        <v>30.979282671738655</v>
      </c>
      <c r="AV30" s="104">
        <v>-55.476079313268897</v>
      </c>
      <c r="AW30" s="104">
        <v>-64.79714235326891</v>
      </c>
      <c r="AX30" s="103">
        <v>-28.194004728527695</v>
      </c>
      <c r="AY30" s="104">
        <v>-40.32620379616575</v>
      </c>
      <c r="AZ30" s="104">
        <v>-75.773819186731004</v>
      </c>
      <c r="BA30" s="104">
        <v>-90.995176816731004</v>
      </c>
      <c r="BB30" s="103">
        <v>-93.071909392885388</v>
      </c>
      <c r="BC30" s="104">
        <v>10.052800620000001</v>
      </c>
      <c r="BD30" s="104">
        <v>73.779442939999996</v>
      </c>
      <c r="BE30" s="104">
        <v>46.651923146999891</v>
      </c>
      <c r="BF30" s="103">
        <v>36.320161682299997</v>
      </c>
      <c r="BG30" s="104">
        <v>-22.372360957701311</v>
      </c>
      <c r="BH30" s="104">
        <v>-44.710074083495897</v>
      </c>
      <c r="BI30" s="104">
        <v>-51.005564360967085</v>
      </c>
      <c r="BJ30" s="103">
        <v>-68.12255978999994</v>
      </c>
      <c r="BK30" s="104">
        <v>10.952409822781703</v>
      </c>
      <c r="BL30" s="104">
        <v>-35.036477416097611</v>
      </c>
      <c r="BM30" s="104">
        <v>30.424656730000034</v>
      </c>
      <c r="BN30" s="103">
        <v>39.099868640000047</v>
      </c>
      <c r="BO30" s="119">
        <v>-5.5069870800000018</v>
      </c>
      <c r="BP30" s="119">
        <v>-8.3602939800000087</v>
      </c>
      <c r="BQ30" s="119">
        <v>15.638978309999992</v>
      </c>
      <c r="BR30" s="103">
        <v>-49.272660520000009</v>
      </c>
    </row>
    <row r="31" spans="1:75">
      <c r="A31" s="9"/>
      <c r="B31" s="9"/>
      <c r="C31" s="69"/>
      <c r="D31" s="69"/>
      <c r="E31" s="69"/>
      <c r="F31" s="135"/>
      <c r="G31" s="136"/>
      <c r="H31" s="136"/>
      <c r="I31" s="136"/>
      <c r="J31" s="135"/>
      <c r="K31" s="136"/>
      <c r="L31" s="136"/>
      <c r="M31" s="136"/>
      <c r="N31" s="135"/>
      <c r="O31" s="136"/>
      <c r="P31" s="136"/>
      <c r="Q31" s="136"/>
      <c r="R31" s="135"/>
      <c r="S31" s="136"/>
      <c r="T31" s="136"/>
      <c r="U31" s="136"/>
      <c r="V31" s="135"/>
      <c r="W31" s="136"/>
      <c r="X31" s="136"/>
      <c r="Y31" s="136"/>
      <c r="Z31" s="135"/>
      <c r="AA31" s="136"/>
      <c r="AB31" s="136"/>
      <c r="AC31" s="136"/>
      <c r="AD31" s="135"/>
      <c r="AE31" s="136"/>
      <c r="AF31" s="136"/>
      <c r="AG31" s="136"/>
      <c r="AH31" s="135"/>
      <c r="AI31" s="136"/>
      <c r="AJ31" s="136"/>
      <c r="AK31" s="136"/>
      <c r="AL31" s="135"/>
      <c r="AM31" s="147"/>
      <c r="AN31" s="147"/>
      <c r="AO31" s="147"/>
      <c r="AP31" s="147"/>
      <c r="AQ31" s="147"/>
      <c r="AR31" s="147"/>
      <c r="AS31" s="147"/>
      <c r="AT31" s="147"/>
      <c r="AU31" s="136"/>
      <c r="AV31" s="136"/>
      <c r="AW31" s="136"/>
      <c r="AX31" s="135"/>
      <c r="AY31" s="136"/>
      <c r="AZ31" s="136"/>
      <c r="BA31" s="136"/>
      <c r="BB31" s="135"/>
      <c r="BC31" s="136"/>
      <c r="BD31" s="136"/>
      <c r="BE31" s="136"/>
      <c r="BF31" s="135"/>
      <c r="BG31" s="136"/>
      <c r="BH31" s="136"/>
      <c r="BI31" s="136"/>
      <c r="BJ31" s="135"/>
      <c r="BK31" s="104"/>
      <c r="BL31" s="104"/>
      <c r="BM31" s="104"/>
      <c r="BN31" s="135"/>
      <c r="BO31" s="119"/>
      <c r="BP31" s="119"/>
      <c r="BQ31" s="119"/>
      <c r="BR31" s="135"/>
    </row>
    <row r="32" spans="1:75">
      <c r="A32" s="7" t="s">
        <v>172</v>
      </c>
      <c r="B32" s="7" t="s">
        <v>173</v>
      </c>
      <c r="C32" s="68">
        <v>-11.77</v>
      </c>
      <c r="D32" s="68">
        <v>-126.87</v>
      </c>
      <c r="E32" s="68">
        <v>-145.21</v>
      </c>
      <c r="F32" s="138">
        <v>-165.72</v>
      </c>
      <c r="G32" s="139">
        <v>-16.73</v>
      </c>
      <c r="H32" s="139">
        <v>-65.59</v>
      </c>
      <c r="I32" s="139">
        <v>-76.400000000000006</v>
      </c>
      <c r="J32" s="138">
        <v>-85.2</v>
      </c>
      <c r="K32" s="139">
        <v>-23.44</v>
      </c>
      <c r="L32" s="139">
        <v>-36.14</v>
      </c>
      <c r="M32" s="139">
        <v>-382.64</v>
      </c>
      <c r="N32" s="138">
        <v>-417.34</v>
      </c>
      <c r="O32" s="139">
        <v>-38.979999999999997</v>
      </c>
      <c r="P32" s="139">
        <v>-40.840000000000003</v>
      </c>
      <c r="Q32" s="139">
        <v>-49.25</v>
      </c>
      <c r="R32" s="138">
        <v>-1107.8900000000001</v>
      </c>
      <c r="S32" s="139">
        <v>-62.8</v>
      </c>
      <c r="T32" s="139">
        <v>-66.25</v>
      </c>
      <c r="U32" s="139">
        <v>-89.53</v>
      </c>
      <c r="V32" s="138">
        <v>-107.68</v>
      </c>
      <c r="W32" s="139">
        <v>-32.76</v>
      </c>
      <c r="X32" s="139">
        <v>-77.63</v>
      </c>
      <c r="Y32" s="139">
        <v>-110.39</v>
      </c>
      <c r="Z32" s="138">
        <v>-152.05000000000001</v>
      </c>
      <c r="AA32" s="139">
        <v>-57.08</v>
      </c>
      <c r="AB32" s="139">
        <v>-131.77000000000001</v>
      </c>
      <c r="AC32" s="139">
        <v>-165.51</v>
      </c>
      <c r="AD32" s="138">
        <v>-230.13</v>
      </c>
      <c r="AE32" s="139">
        <v>-51.497290519999993</v>
      </c>
      <c r="AF32" s="139">
        <v>-83.472688509999998</v>
      </c>
      <c r="AG32" s="139">
        <v>-110.93311045999999</v>
      </c>
      <c r="AH32" s="138">
        <v>-153.25878008000001</v>
      </c>
      <c r="AI32" s="139">
        <v>-103.54474723</v>
      </c>
      <c r="AJ32" s="139">
        <v>-135.55477286000001</v>
      </c>
      <c r="AK32" s="139">
        <v>-167.31713048666668</v>
      </c>
      <c r="AL32" s="138">
        <v>-269.94067307666671</v>
      </c>
      <c r="AM32" s="147"/>
      <c r="AN32" s="147"/>
      <c r="AO32" s="147"/>
      <c r="AP32" s="147"/>
      <c r="AQ32" s="147"/>
      <c r="AR32" s="147"/>
      <c r="AS32" s="147"/>
      <c r="AT32" s="147"/>
      <c r="AU32" s="139">
        <v>-123.44039083</v>
      </c>
      <c r="AV32" s="136">
        <v>-179.76903538000002</v>
      </c>
      <c r="AW32" s="136">
        <v>-238.85529839</v>
      </c>
      <c r="AX32" s="138">
        <v>-299.86582680999999</v>
      </c>
      <c r="AY32" s="139">
        <v>-58.619031420000098</v>
      </c>
      <c r="AZ32" s="139">
        <v>-225.87844482000011</v>
      </c>
      <c r="BA32" s="139">
        <v>-246.5612296999999</v>
      </c>
      <c r="BB32" s="138">
        <v>-300.69743000999989</v>
      </c>
      <c r="BC32" s="136">
        <v>-43.828102830000105</v>
      </c>
      <c r="BD32" s="136">
        <v>-81.103916040000001</v>
      </c>
      <c r="BE32" s="136">
        <v>-125.32166269999999</v>
      </c>
      <c r="BF32" s="135">
        <v>-226.66507805660365</v>
      </c>
      <c r="BG32" s="136">
        <v>-43.289268992199986</v>
      </c>
      <c r="BH32" s="136">
        <v>-95.899394919999892</v>
      </c>
      <c r="BI32" s="136">
        <v>-144.2712205922</v>
      </c>
      <c r="BJ32" s="135">
        <v>-190.10746405</v>
      </c>
      <c r="BK32" s="137">
        <v>-33.294402880000092</v>
      </c>
      <c r="BL32" s="137">
        <v>-79.330588240000012</v>
      </c>
      <c r="BM32" s="137">
        <v>-132.29756382000002</v>
      </c>
      <c r="BN32" s="135">
        <v>-175.26689083000002</v>
      </c>
      <c r="BO32" s="125">
        <v>-48.652570419999996</v>
      </c>
      <c r="BP32" s="125">
        <v>-86.367048200000028</v>
      </c>
      <c r="BQ32" s="125">
        <v>-128.72060431</v>
      </c>
      <c r="BR32" s="135">
        <v>-193.13834342000001</v>
      </c>
    </row>
    <row r="33" spans="1:70">
      <c r="A33" s="9" t="s">
        <v>175</v>
      </c>
      <c r="B33" s="9" t="s">
        <v>176</v>
      </c>
      <c r="C33" s="69">
        <v>-0.73</v>
      </c>
      <c r="D33" s="69">
        <v>0.75</v>
      </c>
      <c r="E33" s="69">
        <v>-73.760000000000005</v>
      </c>
      <c r="F33" s="135">
        <v>-71.47</v>
      </c>
      <c r="G33" s="136">
        <v>-21.92</v>
      </c>
      <c r="H33" s="136">
        <v>-102.31</v>
      </c>
      <c r="I33" s="136">
        <v>-104.16</v>
      </c>
      <c r="J33" s="135">
        <v>-98.34</v>
      </c>
      <c r="K33" s="136">
        <v>-3.48</v>
      </c>
      <c r="L33" s="136">
        <v>-48.36</v>
      </c>
      <c r="M33" s="136">
        <v>253.55</v>
      </c>
      <c r="N33" s="135">
        <v>255.8</v>
      </c>
      <c r="O33" s="136">
        <v>-21.29</v>
      </c>
      <c r="P33" s="136">
        <v>-44.71</v>
      </c>
      <c r="Q33" s="136">
        <v>-122.32</v>
      </c>
      <c r="R33" s="135">
        <v>919.28</v>
      </c>
      <c r="S33" s="136">
        <v>-150.81</v>
      </c>
      <c r="T33" s="136">
        <v>-345.44</v>
      </c>
      <c r="U33" s="136">
        <v>-471.99</v>
      </c>
      <c r="V33" s="135">
        <v>-703.23</v>
      </c>
      <c r="W33" s="136">
        <v>-70.44</v>
      </c>
      <c r="X33" s="136">
        <v>-261.13</v>
      </c>
      <c r="Y33" s="136">
        <v>-334.43</v>
      </c>
      <c r="Z33" s="135">
        <v>-444.77</v>
      </c>
      <c r="AA33" s="136">
        <v>243.89</v>
      </c>
      <c r="AB33" s="136">
        <v>28.73</v>
      </c>
      <c r="AC33" s="136">
        <v>-52.43</v>
      </c>
      <c r="AD33" s="135">
        <v>-31.16</v>
      </c>
      <c r="AE33" s="136">
        <v>-51.401569649999992</v>
      </c>
      <c r="AF33" s="136">
        <v>-483.58943450209301</v>
      </c>
      <c r="AG33" s="136">
        <v>-728.83356434000007</v>
      </c>
      <c r="AH33" s="135">
        <v>-825.45800554026459</v>
      </c>
      <c r="AI33" s="136">
        <v>74.311197550000003</v>
      </c>
      <c r="AJ33" s="136">
        <v>33.267339359999568</v>
      </c>
      <c r="AK33" s="136">
        <v>-109.1647763699999</v>
      </c>
      <c r="AL33" s="135">
        <v>21.591461840000033</v>
      </c>
      <c r="AM33" s="147"/>
      <c r="AN33" s="147"/>
      <c r="AO33" s="147"/>
      <c r="AP33" s="147"/>
      <c r="AQ33" s="147"/>
      <c r="AR33" s="147"/>
      <c r="AS33" s="147"/>
      <c r="AT33" s="147"/>
      <c r="AU33" s="136">
        <v>312.61400607000002</v>
      </c>
      <c r="AV33" s="136">
        <v>97.948424030000027</v>
      </c>
      <c r="AW33" s="136">
        <v>-60.659937509999992</v>
      </c>
      <c r="AX33" s="135">
        <v>-69.24753496999999</v>
      </c>
      <c r="AY33" s="136">
        <v>166.14189757000003</v>
      </c>
      <c r="AZ33" s="136">
        <v>246.66270795000011</v>
      </c>
      <c r="BA33" s="136">
        <v>69.676153099999979</v>
      </c>
      <c r="BB33" s="135">
        <v>90.957921110000029</v>
      </c>
      <c r="BC33" s="136">
        <v>165.42854490999997</v>
      </c>
      <c r="BD33" s="136">
        <v>-42.751089919999991</v>
      </c>
      <c r="BE33" s="136">
        <v>-136.01306372000002</v>
      </c>
      <c r="BF33" s="135">
        <v>-4.5993521299999713</v>
      </c>
      <c r="BG33" s="136">
        <v>134.43438546000002</v>
      </c>
      <c r="BH33" s="136">
        <v>84.929274200000108</v>
      </c>
      <c r="BI33" s="136">
        <v>-121.88464868999999</v>
      </c>
      <c r="BJ33" s="135">
        <v>-203.22461643999998</v>
      </c>
      <c r="BK33" s="137">
        <v>5.6348484800000005</v>
      </c>
      <c r="BL33" s="137">
        <v>53.966686640000013</v>
      </c>
      <c r="BM33" s="137">
        <v>-192.95101772999999</v>
      </c>
      <c r="BN33" s="135">
        <v>-379.97590418999982</v>
      </c>
      <c r="BO33" s="125">
        <v>138.85892851000003</v>
      </c>
      <c r="BP33" s="125">
        <v>29.156591680000052</v>
      </c>
      <c r="BQ33" s="125">
        <v>-33.253025309999984</v>
      </c>
      <c r="BR33" s="135">
        <v>-139.85666804000007</v>
      </c>
    </row>
    <row r="34" spans="1:70">
      <c r="A34" s="9" t="s">
        <v>178</v>
      </c>
      <c r="B34" s="9" t="s">
        <v>179</v>
      </c>
      <c r="C34" s="69">
        <v>1.88</v>
      </c>
      <c r="D34" s="69">
        <v>27.6</v>
      </c>
      <c r="E34" s="69">
        <v>-47.91</v>
      </c>
      <c r="F34" s="135">
        <v>12.69</v>
      </c>
      <c r="G34" s="136">
        <v>-74.89</v>
      </c>
      <c r="H34" s="136">
        <v>-68.349999999999994</v>
      </c>
      <c r="I34" s="136">
        <v>24.17</v>
      </c>
      <c r="J34" s="135">
        <v>13.3</v>
      </c>
      <c r="K34" s="136">
        <v>2.86</v>
      </c>
      <c r="L34" s="136">
        <v>29.89</v>
      </c>
      <c r="M34" s="136">
        <v>4.0199999999999996</v>
      </c>
      <c r="N34" s="135">
        <v>54.05</v>
      </c>
      <c r="O34" s="136">
        <v>-133.06</v>
      </c>
      <c r="P34" s="136">
        <v>-4.9400000000000004</v>
      </c>
      <c r="Q34" s="136">
        <v>8.23</v>
      </c>
      <c r="R34" s="135">
        <v>77.31</v>
      </c>
      <c r="S34" s="136">
        <v>-139.74</v>
      </c>
      <c r="T34" s="136">
        <v>-153.91999999999999</v>
      </c>
      <c r="U34" s="136">
        <v>-95.57</v>
      </c>
      <c r="V34" s="135">
        <v>-141.1</v>
      </c>
      <c r="W34" s="136">
        <v>-60.7</v>
      </c>
      <c r="X34" s="136">
        <v>-28.07</v>
      </c>
      <c r="Y34" s="136">
        <v>-44.28</v>
      </c>
      <c r="Z34" s="135">
        <v>-54.86</v>
      </c>
      <c r="AA34" s="136">
        <v>-12.25</v>
      </c>
      <c r="AB34" s="136">
        <v>-14.07</v>
      </c>
      <c r="AC34" s="136">
        <v>-23.02</v>
      </c>
      <c r="AD34" s="135">
        <v>-15.61</v>
      </c>
      <c r="AE34" s="136">
        <v>-9.3753322628022886</v>
      </c>
      <c r="AF34" s="136">
        <v>-7.0865264179993268</v>
      </c>
      <c r="AG34" s="136">
        <v>-8.7985078700000052</v>
      </c>
      <c r="AH34" s="135">
        <v>-0.71641697999966147</v>
      </c>
      <c r="AI34" s="136">
        <v>17.550296609999812</v>
      </c>
      <c r="AJ34" s="136">
        <v>40.240753869999885</v>
      </c>
      <c r="AK34" s="136">
        <v>-3.5280607659167202</v>
      </c>
      <c r="AL34" s="135">
        <v>75.674356220404036</v>
      </c>
      <c r="AM34" s="147"/>
      <c r="AN34" s="147"/>
      <c r="AO34" s="147"/>
      <c r="AP34" s="147"/>
      <c r="AQ34" s="147"/>
      <c r="AR34" s="147"/>
      <c r="AS34" s="147"/>
      <c r="AT34" s="147"/>
      <c r="AU34" s="136">
        <v>-32.667877996730446</v>
      </c>
      <c r="AV34" s="136">
        <v>0.96739995999945705</v>
      </c>
      <c r="AW34" s="136">
        <v>-39.254795580000312</v>
      </c>
      <c r="AX34" s="135">
        <v>-49.888991435246361</v>
      </c>
      <c r="AY34" s="136">
        <v>-24.941059651212544</v>
      </c>
      <c r="AZ34" s="136">
        <v>55.550285839995681</v>
      </c>
      <c r="BA34" s="136">
        <v>-17.072224500000075</v>
      </c>
      <c r="BB34" s="135">
        <v>-29.178052975317492</v>
      </c>
      <c r="BC34" s="136">
        <v>-2.1819330400000809</v>
      </c>
      <c r="BD34" s="136">
        <v>-2.9897181499972567</v>
      </c>
      <c r="BE34" s="136">
        <v>16.347040790783645</v>
      </c>
      <c r="BF34" s="135">
        <v>3.0992538201072808</v>
      </c>
      <c r="BG34" s="136">
        <v>-7.027230450000018</v>
      </c>
      <c r="BH34" s="136">
        <f>BH26+BH32+BH33</f>
        <v>45.707398055405889</v>
      </c>
      <c r="BI34" s="136">
        <v>7.6962209500001668</v>
      </c>
      <c r="BJ34" s="135">
        <v>57.202699402902333</v>
      </c>
      <c r="BK34" s="137">
        <v>-24.392106179998059</v>
      </c>
      <c r="BL34" s="137">
        <v>165.82095118227716</v>
      </c>
      <c r="BM34" s="137">
        <v>93.45826372569087</v>
      </c>
      <c r="BN34" s="135">
        <v>95.959597700000046</v>
      </c>
      <c r="BO34" s="125">
        <v>8.1344523700019717</v>
      </c>
      <c r="BP34" s="125">
        <v>20.529859850000069</v>
      </c>
      <c r="BQ34" s="125">
        <v>59.575160949998022</v>
      </c>
      <c r="BR34" s="135">
        <v>170.07541745003934</v>
      </c>
    </row>
  </sheetData>
  <mergeCells count="1">
    <mergeCell ref="A2:B2"/>
  </mergeCells>
  <hyperlinks>
    <hyperlink ref="A2" location="'Spis treści - Table of contents'!A1" display="Spis treści / Table of contents" xr:uid="{0D4B79F2-2512-4883-906E-4798C68914DE}"/>
  </hyperlink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634E5-B847-4CE2-B37A-6679BABF1E1E}">
  <sheetPr codeName="Arkusz6">
    <pageSetUpPr fitToPage="1"/>
  </sheetPr>
  <dimension ref="A1:CS22"/>
  <sheetViews>
    <sheetView showGridLines="0" zoomScaleNormal="100" zoomScaleSheetLayoutView="100" workbookViewId="0">
      <pane xSplit="2" topLeftCell="CM1" activePane="topRight" state="frozen"/>
      <selection activeCell="CJ11" sqref="CJ11"/>
      <selection pane="topRight" activeCell="CO6" sqref="CO6"/>
    </sheetView>
  </sheetViews>
  <sheetFormatPr defaultColWidth="9" defaultRowHeight="12.5" outlineLevelCol="1"/>
  <cols>
    <col min="1" max="2" width="24.5" style="1" customWidth="1"/>
    <col min="3" max="6" width="9" style="1" hidden="1" customWidth="1" outlineLevel="1"/>
    <col min="7" max="7" width="9" style="1" collapsed="1"/>
    <col min="8" max="11" width="9" style="1" hidden="1" customWidth="1" outlineLevel="1"/>
    <col min="12" max="12" width="9" style="1" collapsed="1"/>
    <col min="13" max="16" width="9" style="1" hidden="1" customWidth="1" outlineLevel="1"/>
    <col min="17" max="17" width="9" style="1" collapsed="1"/>
    <col min="18" max="21" width="9" style="1" hidden="1" customWidth="1" outlineLevel="1"/>
    <col min="22" max="22" width="9" style="1" collapsed="1"/>
    <col min="23" max="26" width="9" style="1" hidden="1" customWidth="1" outlineLevel="1"/>
    <col min="27" max="27" width="9" style="1" collapsed="1"/>
    <col min="28" max="31" width="9" style="1" hidden="1" customWidth="1" outlineLevel="1"/>
    <col min="32" max="32" width="9" style="1" collapsed="1"/>
    <col min="33" max="36" width="9" style="1" hidden="1" customWidth="1" outlineLevel="1"/>
    <col min="37" max="37" width="9" style="1" collapsed="1"/>
    <col min="38" max="41" width="9" style="1" hidden="1" customWidth="1" outlineLevel="1"/>
    <col min="42" max="42" width="9" style="1" collapsed="1"/>
    <col min="43" max="46" width="9" style="1" hidden="1" customWidth="1" outlineLevel="1"/>
    <col min="47" max="47" width="9" style="1" collapsed="1"/>
    <col min="48" max="51" width="9" style="1" hidden="1" customWidth="1" outlineLevel="1"/>
    <col min="52" max="52" width="9" style="1" collapsed="1"/>
    <col min="53" max="56" width="9" style="1" hidden="1" customWidth="1" outlineLevel="1"/>
    <col min="57" max="57" width="9" style="1" collapsed="1"/>
    <col min="58" max="61" width="9" style="1" customWidth="1" outlineLevel="1"/>
    <col min="62" max="62" width="9" style="1"/>
    <col min="63" max="65" width="11.4140625" style="1" customWidth="1" outlineLevel="1"/>
    <col min="66" max="66" width="9" style="1" customWidth="1" outlineLevel="1"/>
    <col min="67" max="67" width="9" style="1"/>
    <col min="68" max="69" width="11.4140625" style="1" customWidth="1" outlineLevel="1"/>
    <col min="70" max="71" width="9" style="1" customWidth="1" outlineLevel="1"/>
    <col min="72" max="72" width="9" style="1"/>
    <col min="73" max="76" width="9" style="1" customWidth="1" outlineLevel="1"/>
    <col min="77" max="77" width="9" style="1"/>
    <col min="78" max="81" width="9.08203125" style="1" customWidth="1" outlineLevel="1"/>
    <col min="82" max="82" width="9.08203125" style="1" customWidth="1"/>
    <col min="83" max="85" width="7.33203125" style="1" customWidth="1" outlineLevel="1"/>
    <col min="86" max="86" width="9" style="1" customWidth="1" outlineLevel="1"/>
    <col min="87" max="87" width="9" style="1" customWidth="1"/>
    <col min="88" max="91" width="9" style="1" customWidth="1" outlineLevel="1"/>
    <col min="92" max="92" width="9" style="1" customWidth="1"/>
    <col min="93" max="16384" width="9" style="1"/>
  </cols>
  <sheetData>
    <row r="1" spans="1:97">
      <c r="B1" s="1" t="s">
        <v>287</v>
      </c>
      <c r="C1" s="1" t="s">
        <v>272</v>
      </c>
    </row>
    <row r="2" spans="1:97">
      <c r="A2" s="128" t="s">
        <v>1</v>
      </c>
      <c r="B2" s="128"/>
      <c r="C2" s="128"/>
    </row>
    <row r="3" spans="1:97">
      <c r="CO3" s="170" t="s">
        <v>290</v>
      </c>
      <c r="CP3" s="147"/>
      <c r="CQ3" s="147"/>
      <c r="CR3" s="147"/>
      <c r="CS3" s="147"/>
    </row>
    <row r="4" spans="1:97" s="38" customFormat="1" ht="13">
      <c r="A4" s="37" t="s">
        <v>181</v>
      </c>
      <c r="B4" s="37" t="s">
        <v>182</v>
      </c>
      <c r="C4" s="37"/>
    </row>
    <row r="6" spans="1:97">
      <c r="A6" s="1" t="s">
        <v>32</v>
      </c>
      <c r="B6" s="1" t="s">
        <v>33</v>
      </c>
      <c r="AV6" s="1" t="s">
        <v>34</v>
      </c>
      <c r="BA6" s="1" t="s">
        <v>35</v>
      </c>
      <c r="BK6" s="1" t="s">
        <v>183</v>
      </c>
      <c r="BP6" s="1" t="s">
        <v>183</v>
      </c>
      <c r="BU6" s="1" t="s">
        <v>183</v>
      </c>
      <c r="BZ6" s="1" t="s">
        <v>183</v>
      </c>
      <c r="CE6" s="1" t="s">
        <v>183</v>
      </c>
      <c r="CJ6" s="1" t="s">
        <v>183</v>
      </c>
      <c r="CO6" s="1" t="s">
        <v>183</v>
      </c>
    </row>
    <row r="8" spans="1:97" s="5" customFormat="1">
      <c r="A8" s="2" t="s">
        <v>184</v>
      </c>
      <c r="B8" s="2" t="s">
        <v>185</v>
      </c>
      <c r="C8" s="2" t="s">
        <v>42</v>
      </c>
      <c r="D8" s="4" t="s">
        <v>43</v>
      </c>
      <c r="E8" s="4" t="s">
        <v>44</v>
      </c>
      <c r="F8" s="4" t="s">
        <v>45</v>
      </c>
      <c r="G8" s="3">
        <v>2008</v>
      </c>
      <c r="H8" s="4" t="s">
        <v>46</v>
      </c>
      <c r="I8" s="4" t="s">
        <v>47</v>
      </c>
      <c r="J8" s="4" t="s">
        <v>48</v>
      </c>
      <c r="K8" s="4" t="s">
        <v>49</v>
      </c>
      <c r="L8" s="3">
        <v>2009</v>
      </c>
      <c r="M8" s="4" t="s">
        <v>50</v>
      </c>
      <c r="N8" s="4" t="s">
        <v>51</v>
      </c>
      <c r="O8" s="4" t="s">
        <v>52</v>
      </c>
      <c r="P8" s="4" t="s">
        <v>53</v>
      </c>
      <c r="Q8" s="3">
        <v>2010</v>
      </c>
      <c r="R8" s="4" t="s">
        <v>54</v>
      </c>
      <c r="S8" s="4" t="s">
        <v>55</v>
      </c>
      <c r="T8" s="4" t="s">
        <v>56</v>
      </c>
      <c r="U8" s="4" t="s">
        <v>57</v>
      </c>
      <c r="V8" s="3">
        <v>2011</v>
      </c>
      <c r="W8" s="4" t="s">
        <v>58</v>
      </c>
      <c r="X8" s="4" t="s">
        <v>59</v>
      </c>
      <c r="Y8" s="4" t="s">
        <v>60</v>
      </c>
      <c r="Z8" s="4" t="s">
        <v>61</v>
      </c>
      <c r="AA8" s="3">
        <v>2012</v>
      </c>
      <c r="AB8" s="4" t="s">
        <v>62</v>
      </c>
      <c r="AC8" s="4" t="s">
        <v>63</v>
      </c>
      <c r="AD8" s="4" t="s">
        <v>64</v>
      </c>
      <c r="AE8" s="4" t="s">
        <v>65</v>
      </c>
      <c r="AF8" s="3">
        <v>2013</v>
      </c>
      <c r="AG8" s="4" t="s">
        <v>66</v>
      </c>
      <c r="AH8" s="4" t="s">
        <v>67</v>
      </c>
      <c r="AI8" s="4" t="s">
        <v>68</v>
      </c>
      <c r="AJ8" s="4" t="s">
        <v>69</v>
      </c>
      <c r="AK8" s="3">
        <v>2014</v>
      </c>
      <c r="AL8" s="4" t="s">
        <v>70</v>
      </c>
      <c r="AM8" s="4" t="s">
        <v>71</v>
      </c>
      <c r="AN8" s="4" t="s">
        <v>72</v>
      </c>
      <c r="AO8" s="4" t="s">
        <v>150</v>
      </c>
      <c r="AP8" s="3">
        <v>2015</v>
      </c>
      <c r="AQ8" s="4" t="s">
        <v>74</v>
      </c>
      <c r="AR8" s="4" t="s">
        <v>75</v>
      </c>
      <c r="AS8" s="4" t="s">
        <v>76</v>
      </c>
      <c r="AT8" s="4" t="s">
        <v>152</v>
      </c>
      <c r="AU8" s="3">
        <v>2016</v>
      </c>
      <c r="AV8" s="4" t="s">
        <v>78</v>
      </c>
      <c r="AW8" s="4" t="s">
        <v>79</v>
      </c>
      <c r="AX8" s="4" t="s">
        <v>80</v>
      </c>
      <c r="AY8" s="4" t="s">
        <v>154</v>
      </c>
      <c r="AZ8" s="3">
        <v>2017</v>
      </c>
      <c r="BA8" s="4" t="s">
        <v>78</v>
      </c>
      <c r="BB8" s="4" t="s">
        <v>79</v>
      </c>
      <c r="BC8" s="4" t="s">
        <v>80</v>
      </c>
      <c r="BD8" s="4" t="s">
        <v>154</v>
      </c>
      <c r="BE8" s="3">
        <v>2017</v>
      </c>
      <c r="BF8" s="4" t="s">
        <v>82</v>
      </c>
      <c r="BG8" s="4" t="s">
        <v>83</v>
      </c>
      <c r="BH8" s="4" t="s">
        <v>84</v>
      </c>
      <c r="BI8" s="4" t="s">
        <v>85</v>
      </c>
      <c r="BJ8" s="3">
        <v>2018</v>
      </c>
      <c r="BK8" s="4" t="s">
        <v>86</v>
      </c>
      <c r="BL8" s="4" t="s">
        <v>87</v>
      </c>
      <c r="BM8" s="4" t="s">
        <v>88</v>
      </c>
      <c r="BN8" s="4" t="s">
        <v>89</v>
      </c>
      <c r="BO8" s="3">
        <v>2019</v>
      </c>
      <c r="BP8" s="4" t="s">
        <v>90</v>
      </c>
      <c r="BQ8" s="4" t="s">
        <v>91</v>
      </c>
      <c r="BR8" s="4" t="s">
        <v>92</v>
      </c>
      <c r="BS8" s="4" t="s">
        <v>93</v>
      </c>
      <c r="BT8" s="3">
        <v>2020</v>
      </c>
      <c r="BU8" s="4" t="s">
        <v>94</v>
      </c>
      <c r="BV8" s="4" t="s">
        <v>155</v>
      </c>
      <c r="BW8" s="4" t="s">
        <v>146</v>
      </c>
      <c r="BX8" s="4" t="s">
        <v>156</v>
      </c>
      <c r="BY8" s="3">
        <v>2021</v>
      </c>
      <c r="BZ8" s="4" t="s">
        <v>98</v>
      </c>
      <c r="CA8" s="4" t="s">
        <v>255</v>
      </c>
      <c r="CB8" s="4" t="s">
        <v>249</v>
      </c>
      <c r="CC8" s="4" t="s">
        <v>250</v>
      </c>
      <c r="CD8" s="3">
        <v>2022</v>
      </c>
      <c r="CE8" s="4" t="s">
        <v>258</v>
      </c>
      <c r="CF8" s="4" t="s">
        <v>259</v>
      </c>
      <c r="CG8" s="4" t="s">
        <v>261</v>
      </c>
      <c r="CH8" s="4" t="s">
        <v>263</v>
      </c>
      <c r="CI8" s="3">
        <v>2023</v>
      </c>
      <c r="CJ8" s="4" t="s">
        <v>264</v>
      </c>
      <c r="CK8" s="4" t="s">
        <v>265</v>
      </c>
      <c r="CL8" s="4" t="s">
        <v>267</v>
      </c>
      <c r="CM8" s="4" t="s">
        <v>271</v>
      </c>
      <c r="CN8" s="3">
        <v>2024</v>
      </c>
      <c r="CO8" s="4" t="s">
        <v>277</v>
      </c>
      <c r="CP8" s="4" t="s">
        <v>280</v>
      </c>
      <c r="CQ8" s="4" t="s">
        <v>291</v>
      </c>
    </row>
    <row r="9" spans="1:97" s="5" customFormat="1"/>
    <row r="10" spans="1:97" s="30" customFormat="1">
      <c r="A10" s="33" t="s">
        <v>186</v>
      </c>
      <c r="B10" s="33" t="s">
        <v>187</v>
      </c>
      <c r="C10" s="33">
        <v>17.899999999999999</v>
      </c>
      <c r="D10" s="59">
        <v>18.399999999999999</v>
      </c>
      <c r="E10" s="59">
        <v>17.510000000000002</v>
      </c>
      <c r="F10" s="59" t="s">
        <v>188</v>
      </c>
      <c r="G10" s="99">
        <v>18.670000000000002</v>
      </c>
      <c r="H10" s="100">
        <v>17.2</v>
      </c>
      <c r="I10" s="100"/>
      <c r="J10" s="100">
        <v>14.35</v>
      </c>
      <c r="K10" s="100">
        <v>20.420000000000002</v>
      </c>
      <c r="L10" s="99">
        <v>19.93</v>
      </c>
      <c r="M10" s="100">
        <v>21.4</v>
      </c>
      <c r="N10" s="100"/>
      <c r="O10" s="100">
        <v>20.37</v>
      </c>
      <c r="P10" s="100">
        <v>25.42</v>
      </c>
      <c r="Q10" s="99">
        <v>29.74</v>
      </c>
      <c r="R10" s="100">
        <v>24.83</v>
      </c>
      <c r="S10" s="100"/>
      <c r="T10" s="100">
        <v>17.68</v>
      </c>
      <c r="U10" s="100">
        <v>33.159999999999997</v>
      </c>
      <c r="V10" s="99">
        <v>34.53</v>
      </c>
      <c r="W10" s="100">
        <v>20.91</v>
      </c>
      <c r="X10" s="100">
        <v>21.34</v>
      </c>
      <c r="Y10" s="100">
        <v>20.63</v>
      </c>
      <c r="Z10" s="100">
        <v>21.66</v>
      </c>
      <c r="AA10" s="99">
        <v>21.88</v>
      </c>
      <c r="AB10" s="100">
        <v>23.75</v>
      </c>
      <c r="AC10" s="100">
        <v>25.03</v>
      </c>
      <c r="AD10" s="100">
        <v>22.77</v>
      </c>
      <c r="AE10" s="100">
        <v>22.14</v>
      </c>
      <c r="AF10" s="99">
        <v>22.46</v>
      </c>
      <c r="AG10" s="100">
        <v>24.43</v>
      </c>
      <c r="AH10" s="100">
        <v>24.98</v>
      </c>
      <c r="AI10" s="100">
        <v>23.59</v>
      </c>
      <c r="AJ10" s="100">
        <v>26.72</v>
      </c>
      <c r="AK10" s="99">
        <v>27.78</v>
      </c>
      <c r="AL10" s="100">
        <v>19.954064438833612</v>
      </c>
      <c r="AM10" s="100">
        <v>19.364540184322202</v>
      </c>
      <c r="AN10" s="100">
        <v>16.677811377293509</v>
      </c>
      <c r="AO10" s="100">
        <v>17.653980756829483</v>
      </c>
      <c r="AP10" s="99">
        <v>17.38810534911239</v>
      </c>
      <c r="AQ10" s="100">
        <v>19.898286429007609</v>
      </c>
      <c r="AR10" s="100">
        <v>19.554116891423092</v>
      </c>
      <c r="AS10" s="100">
        <v>18.154425268472362</v>
      </c>
      <c r="AT10" s="100">
        <v>18.711486316096639</v>
      </c>
      <c r="AU10" s="99">
        <v>18.781449819642827</v>
      </c>
      <c r="AV10" s="100">
        <v>22.013413401609434</v>
      </c>
      <c r="AW10" s="100">
        <v>20.463306205918954</v>
      </c>
      <c r="AX10" s="100">
        <v>19.068027677605848</v>
      </c>
      <c r="AY10" s="100">
        <v>20.920540478334871</v>
      </c>
      <c r="AZ10" s="99">
        <v>20.707797813335976</v>
      </c>
      <c r="BA10" s="100">
        <v>24.579086956840818</v>
      </c>
      <c r="BB10" s="100">
        <v>22.775358766368367</v>
      </c>
      <c r="BC10" s="100">
        <v>21.024011565597235</v>
      </c>
      <c r="BD10" s="100">
        <v>23.724533475165384</v>
      </c>
      <c r="BE10" s="99">
        <v>23.112957040364297</v>
      </c>
      <c r="BF10" s="100">
        <v>23.949050103424039</v>
      </c>
      <c r="BG10" s="100">
        <v>23.62394765406793</v>
      </c>
      <c r="BH10" s="100">
        <v>20.26672602729046</v>
      </c>
      <c r="BI10" s="100">
        <v>20.490268768664183</v>
      </c>
      <c r="BJ10" s="99">
        <v>20.653566820746335</v>
      </c>
      <c r="BK10" s="100">
        <v>24.908991478343754</v>
      </c>
      <c r="BL10" s="100">
        <v>19.577719676647089</v>
      </c>
      <c r="BM10" s="100">
        <v>18.320652194413697</v>
      </c>
      <c r="BN10" s="100">
        <v>18.68861524943047</v>
      </c>
      <c r="BO10" s="99">
        <v>18.670939247900975</v>
      </c>
      <c r="BP10" s="100">
        <v>22.632807247680006</v>
      </c>
      <c r="BQ10" s="100">
        <v>19.798872787639471</v>
      </c>
      <c r="BR10" s="100">
        <v>16.546367792745741</v>
      </c>
      <c r="BS10" s="100">
        <v>19.936675189481917</v>
      </c>
      <c r="BT10" s="99">
        <v>19.631681715900587</v>
      </c>
      <c r="BU10" s="100">
        <v>21.698627772831891</v>
      </c>
      <c r="BV10" s="100">
        <v>18.905620256119182</v>
      </c>
      <c r="BW10" s="100">
        <v>17.523081359959697</v>
      </c>
      <c r="BX10" s="100">
        <v>20.465707465128432</v>
      </c>
      <c r="BY10" s="99">
        <v>21.327262322681513</v>
      </c>
      <c r="BZ10" s="100">
        <v>21.50532390076447</v>
      </c>
      <c r="CA10" s="100">
        <v>18.651638291281589</v>
      </c>
      <c r="CB10" s="100">
        <v>18.215854131223519</v>
      </c>
      <c r="CC10" s="100">
        <v>18.305813545447499</v>
      </c>
      <c r="CD10" s="99">
        <v>19.352776545711045</v>
      </c>
      <c r="CE10" s="100">
        <v>19.970232996815156</v>
      </c>
      <c r="CF10" s="100">
        <v>18.28921591641339</v>
      </c>
      <c r="CG10" s="100">
        <v>17.064722505985173</v>
      </c>
      <c r="CH10" s="100">
        <v>23.216737101887048</v>
      </c>
      <c r="CI10" s="99">
        <v>22.480815055587573</v>
      </c>
      <c r="CJ10" s="100">
        <v>20.657754411815006</v>
      </c>
      <c r="CK10" s="100">
        <v>19.799262792878299</v>
      </c>
      <c r="CL10" s="100">
        <v>19.421795453194502</v>
      </c>
      <c r="CM10" s="100">
        <v>23.821503023827301</v>
      </c>
      <c r="CN10" s="99">
        <v>23.379154990725961</v>
      </c>
      <c r="CO10" s="100">
        <v>21.618015826116856</v>
      </c>
      <c r="CP10" s="100">
        <v>16.606758359839084</v>
      </c>
      <c r="CQ10" s="183">
        <v>18.724538322216006</v>
      </c>
    </row>
    <row r="11" spans="1:97" s="30" customFormat="1">
      <c r="A11" s="27" t="s">
        <v>189</v>
      </c>
      <c r="B11" s="27" t="s">
        <v>190</v>
      </c>
      <c r="C11" s="27">
        <v>14.5</v>
      </c>
      <c r="D11" s="60">
        <v>18.899999999999999</v>
      </c>
      <c r="E11" s="60">
        <v>15.23</v>
      </c>
      <c r="F11" s="60" t="s">
        <v>191</v>
      </c>
      <c r="G11" s="101">
        <v>19.2</v>
      </c>
      <c r="H11" s="102">
        <v>18.440000000000001</v>
      </c>
      <c r="I11" s="102"/>
      <c r="J11" s="102">
        <v>15.13</v>
      </c>
      <c r="K11" s="102">
        <v>20.93</v>
      </c>
      <c r="L11" s="101">
        <v>20.43</v>
      </c>
      <c r="M11" s="102">
        <v>20.100000000000001</v>
      </c>
      <c r="N11" s="102"/>
      <c r="O11" s="102">
        <v>24.58</v>
      </c>
      <c r="P11" s="102">
        <v>26.83</v>
      </c>
      <c r="Q11" s="101">
        <v>31.39</v>
      </c>
      <c r="R11" s="102">
        <v>25.92</v>
      </c>
      <c r="S11" s="102"/>
      <c r="T11" s="102">
        <v>22.65</v>
      </c>
      <c r="U11" s="102">
        <v>45.58</v>
      </c>
      <c r="V11" s="101">
        <v>47.47</v>
      </c>
      <c r="W11" s="102">
        <v>30.87</v>
      </c>
      <c r="X11" s="102">
        <v>28.3</v>
      </c>
      <c r="Y11" s="102">
        <v>28.01</v>
      </c>
      <c r="Z11" s="102">
        <v>31.74</v>
      </c>
      <c r="AA11" s="101">
        <v>32.06</v>
      </c>
      <c r="AB11" s="102">
        <v>30.98</v>
      </c>
      <c r="AC11" s="102">
        <v>29.66</v>
      </c>
      <c r="AD11" s="102">
        <v>27.73</v>
      </c>
      <c r="AE11" s="102">
        <v>30.81</v>
      </c>
      <c r="AF11" s="101">
        <v>31.26</v>
      </c>
      <c r="AG11" s="102">
        <v>29.89</v>
      </c>
      <c r="AH11" s="102">
        <v>30.12</v>
      </c>
      <c r="AI11" s="102">
        <v>29.12</v>
      </c>
      <c r="AJ11" s="102">
        <v>31.54</v>
      </c>
      <c r="AK11" s="101">
        <v>32.799999999999997</v>
      </c>
      <c r="AL11" s="102">
        <v>28.804368664904921</v>
      </c>
      <c r="AM11" s="102">
        <v>27.68417929692583</v>
      </c>
      <c r="AN11" s="102">
        <v>26.523095678038853</v>
      </c>
      <c r="AO11" s="102">
        <v>27.965698409911752</v>
      </c>
      <c r="AP11" s="101">
        <v>27.544524762492195</v>
      </c>
      <c r="AQ11" s="102">
        <v>28.76677945415025</v>
      </c>
      <c r="AR11" s="102">
        <v>29.398107558787942</v>
      </c>
      <c r="AS11" s="102">
        <v>27.38156532645165</v>
      </c>
      <c r="AT11" s="102">
        <v>30.040284527310749</v>
      </c>
      <c r="AU11" s="101">
        <v>30.15260716793642</v>
      </c>
      <c r="AV11" s="102">
        <v>27.84943862255005</v>
      </c>
      <c r="AW11" s="102">
        <v>27.548066221097212</v>
      </c>
      <c r="AX11" s="102">
        <v>25.20539148786856</v>
      </c>
      <c r="AY11" s="102">
        <v>26.666038237816032</v>
      </c>
      <c r="AZ11" s="101">
        <v>26.394869142278065</v>
      </c>
      <c r="BA11" s="102">
        <v>31.095303627597023</v>
      </c>
      <c r="BB11" s="102">
        <v>30.877942466149587</v>
      </c>
      <c r="BC11" s="102">
        <v>27.790941523475407</v>
      </c>
      <c r="BD11" s="102">
        <v>30.240103857654262</v>
      </c>
      <c r="BE11" s="101">
        <v>29.460567563520669</v>
      </c>
      <c r="BF11" s="102">
        <v>29.727999239797839</v>
      </c>
      <c r="BG11" s="102">
        <v>27.07586489456234</v>
      </c>
      <c r="BH11" s="102">
        <v>23.756021854661235</v>
      </c>
      <c r="BI11" s="102">
        <v>21.305754923586392</v>
      </c>
      <c r="BJ11" s="101">
        <v>21.475552026613272</v>
      </c>
      <c r="BK11" s="102">
        <v>22.552110214834009</v>
      </c>
      <c r="BL11" s="102">
        <v>22.691111618903051</v>
      </c>
      <c r="BM11" s="102">
        <v>20.109105882247466</v>
      </c>
      <c r="BN11" s="102">
        <v>20.65293069622647</v>
      </c>
      <c r="BO11" s="101">
        <v>20.63339681264533</v>
      </c>
      <c r="BP11" s="102">
        <v>21.509914120377111</v>
      </c>
      <c r="BQ11" s="102">
        <v>21.22014869549983</v>
      </c>
      <c r="BR11" s="102">
        <v>19.287858731567802</v>
      </c>
      <c r="BS11" s="102">
        <v>19.15018629570223</v>
      </c>
      <c r="BT11" s="101">
        <v>18.857224616658716</v>
      </c>
      <c r="BU11" s="102">
        <v>21.461950326752511</v>
      </c>
      <c r="BV11" s="102">
        <v>20.277360628689806</v>
      </c>
      <c r="BW11" s="102">
        <v>18.875385525038489</v>
      </c>
      <c r="BX11" s="102">
        <v>17.754966201088969</v>
      </c>
      <c r="BY11" s="101">
        <v>18.502405663042744</v>
      </c>
      <c r="BZ11" s="102">
        <v>17.929171039958838</v>
      </c>
      <c r="CA11" s="102">
        <v>16.562890886911021</v>
      </c>
      <c r="CB11" s="102">
        <v>14.316933954996014</v>
      </c>
      <c r="CC11" s="102">
        <v>16.183170839976345</v>
      </c>
      <c r="CD11" s="101">
        <v>17.108733697608137</v>
      </c>
      <c r="CE11" s="102">
        <v>15.598814653452065</v>
      </c>
      <c r="CF11" s="102">
        <v>14.867079989240615</v>
      </c>
      <c r="CG11" s="102">
        <v>15.118699863282375</v>
      </c>
      <c r="CH11" s="102">
        <v>15.470869412275128</v>
      </c>
      <c r="CI11" s="101">
        <v>14.980475183923888</v>
      </c>
      <c r="CJ11" s="102">
        <v>14.875890901063702</v>
      </c>
      <c r="CK11" s="102">
        <v>14.761770874830669</v>
      </c>
      <c r="CL11" s="102">
        <v>13.699215254178585</v>
      </c>
      <c r="CM11" s="102">
        <v>13.997266416895702</v>
      </c>
      <c r="CN11" s="101">
        <v>13.737347331936364</v>
      </c>
      <c r="CO11" s="102">
        <v>14.64276161216617</v>
      </c>
      <c r="CP11" s="102">
        <v>13.918043649127485</v>
      </c>
      <c r="CQ11" s="184">
        <v>13.544474661756436</v>
      </c>
    </row>
    <row r="12" spans="1:97" s="24" customFormat="1">
      <c r="A12" s="8" t="s">
        <v>192</v>
      </c>
      <c r="B12" s="8" t="s">
        <v>193</v>
      </c>
      <c r="C12" s="8">
        <v>40.799999999999997</v>
      </c>
      <c r="D12" s="62">
        <v>43.8</v>
      </c>
      <c r="E12" s="62">
        <v>37.82</v>
      </c>
      <c r="F12" s="62" t="s">
        <v>194</v>
      </c>
      <c r="G12" s="103">
        <v>49.47</v>
      </c>
      <c r="H12" s="104">
        <v>41.77</v>
      </c>
      <c r="I12" s="104"/>
      <c r="J12" s="104">
        <v>42.4</v>
      </c>
      <c r="K12" s="104">
        <v>54.53</v>
      </c>
      <c r="L12" s="103">
        <v>52.07</v>
      </c>
      <c r="M12" s="104">
        <v>50.7</v>
      </c>
      <c r="N12" s="104"/>
      <c r="O12" s="104">
        <v>53.42</v>
      </c>
      <c r="P12" s="104">
        <v>63.88</v>
      </c>
      <c r="Q12" s="103">
        <v>73.5</v>
      </c>
      <c r="R12" s="104">
        <v>55.79</v>
      </c>
      <c r="S12" s="104"/>
      <c r="T12" s="104">
        <v>48.92</v>
      </c>
      <c r="U12" s="104">
        <v>85.63</v>
      </c>
      <c r="V12" s="103">
        <v>87.85</v>
      </c>
      <c r="W12" s="104">
        <v>55.32</v>
      </c>
      <c r="X12" s="104">
        <v>55.87</v>
      </c>
      <c r="Y12" s="104">
        <v>55.85</v>
      </c>
      <c r="Z12" s="104">
        <v>64.510000000000005</v>
      </c>
      <c r="AA12" s="103">
        <v>64.25</v>
      </c>
      <c r="AB12" s="104">
        <v>66.209999999999994</v>
      </c>
      <c r="AC12" s="104">
        <v>71.77</v>
      </c>
      <c r="AD12" s="104">
        <v>66.28</v>
      </c>
      <c r="AE12" s="104">
        <v>70.56</v>
      </c>
      <c r="AF12" s="103">
        <v>70.97</v>
      </c>
      <c r="AG12" s="104">
        <v>66.73</v>
      </c>
      <c r="AH12" s="104">
        <v>71.53</v>
      </c>
      <c r="AI12" s="104">
        <v>67.33</v>
      </c>
      <c r="AJ12" s="104">
        <v>71.52</v>
      </c>
      <c r="AK12" s="103">
        <v>73.790000000000006</v>
      </c>
      <c r="AL12" s="104">
        <v>59.2348888116274</v>
      </c>
      <c r="AM12" s="104">
        <v>64.719425371456452</v>
      </c>
      <c r="AN12" s="104">
        <v>62.350622798945459</v>
      </c>
      <c r="AO12" s="104">
        <v>66.075074263340397</v>
      </c>
      <c r="AP12" s="103">
        <v>64.329772494863107</v>
      </c>
      <c r="AQ12" s="104">
        <v>69.501244045229953</v>
      </c>
      <c r="AR12" s="104">
        <v>69.213484681139008</v>
      </c>
      <c r="AS12" s="104">
        <v>63.998976401026695</v>
      </c>
      <c r="AT12" s="104">
        <v>66.776434062195207</v>
      </c>
      <c r="AU12" s="103">
        <v>66.261168477889782</v>
      </c>
      <c r="AV12" s="104">
        <v>67.554405651062197</v>
      </c>
      <c r="AW12" s="104">
        <v>66.606007794986425</v>
      </c>
      <c r="AX12" s="104">
        <v>63.908105856328113</v>
      </c>
      <c r="AY12" s="104">
        <v>70.295812691050898</v>
      </c>
      <c r="AZ12" s="103">
        <v>69.055267846889194</v>
      </c>
      <c r="BA12" s="104">
        <v>76.1914880112285</v>
      </c>
      <c r="BB12" s="104">
        <v>74.950055812288298</v>
      </c>
      <c r="BC12" s="104">
        <v>70.9656334431711</v>
      </c>
      <c r="BD12" s="104">
        <v>81.171903344826504</v>
      </c>
      <c r="BE12" s="103">
        <v>78.242856158789763</v>
      </c>
      <c r="BF12" s="104">
        <v>77.209924369357879</v>
      </c>
      <c r="BG12" s="104">
        <v>75.681370274653005</v>
      </c>
      <c r="BH12" s="104">
        <v>67.946727006218239</v>
      </c>
      <c r="BI12" s="104">
        <v>70.282015408364899</v>
      </c>
      <c r="BJ12" s="103">
        <v>69.765085471579539</v>
      </c>
      <c r="BK12" s="104">
        <v>72.226696700518389</v>
      </c>
      <c r="BL12" s="104">
        <v>67.804713908638206</v>
      </c>
      <c r="BM12" s="104">
        <v>63.390529249780101</v>
      </c>
      <c r="BN12" s="104">
        <v>-64.643361997118333</v>
      </c>
      <c r="BO12" s="103">
        <v>-64.097398801219867</v>
      </c>
      <c r="BP12" s="104">
        <v>-69.243645100156058</v>
      </c>
      <c r="BQ12" s="104">
        <v>-66.658831438846804</v>
      </c>
      <c r="BR12" s="104">
        <v>-57.847095474468162</v>
      </c>
      <c r="BS12" s="104">
        <v>-62.601342605350361</v>
      </c>
      <c r="BT12" s="103">
        <v>-61.451244131951114</v>
      </c>
      <c r="BU12" s="104">
        <v>-65.403240312113695</v>
      </c>
      <c r="BV12" s="104">
        <v>-61.824672336538534</v>
      </c>
      <c r="BW12" s="104">
        <v>-58.291061916467193</v>
      </c>
      <c r="BX12" s="104">
        <v>-59.479572465812623</v>
      </c>
      <c r="BY12" s="103">
        <v>-61.504551790553762</v>
      </c>
      <c r="BZ12" s="104">
        <v>-58.857895641346083</v>
      </c>
      <c r="CA12" s="104">
        <v>-52.803821450211089</v>
      </c>
      <c r="CB12" s="104">
        <v>-50.508707219692106</v>
      </c>
      <c r="CC12" s="104">
        <v>-53.529245928074801</v>
      </c>
      <c r="CD12" s="103">
        <v>-56.404300307313719</v>
      </c>
      <c r="CE12" s="104">
        <v>-55.715536278937648</v>
      </c>
      <c r="CF12" s="104">
        <v>-52.553244632854707</v>
      </c>
      <c r="CG12" s="104">
        <v>-51.923003988325227</v>
      </c>
      <c r="CH12" s="104">
        <v>-63.226450784970297</v>
      </c>
      <c r="CI12" s="103">
        <v>-60.58519427736146</v>
      </c>
      <c r="CJ12" s="104">
        <v>-56.86392540503406</v>
      </c>
      <c r="CK12" s="104">
        <v>-55.91726551519168</v>
      </c>
      <c r="CL12" s="104">
        <v>-54.953200024730442</v>
      </c>
      <c r="CM12" s="104">
        <v>-65.873625125251081</v>
      </c>
      <c r="CN12" s="103">
        <v>-63.946694686597596</v>
      </c>
      <c r="CO12" s="104">
        <v>-64.692816883649982</v>
      </c>
      <c r="CP12" s="104">
        <v>-55.973048293380884</v>
      </c>
      <c r="CQ12" s="185">
        <v>-59.734951935169306</v>
      </c>
    </row>
    <row r="13" spans="1:97" s="30" customFormat="1">
      <c r="A13" s="32"/>
      <c r="B13" s="32"/>
      <c r="C13" s="32"/>
      <c r="D13" s="64"/>
      <c r="E13" s="64"/>
      <c r="F13" s="64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  <c r="BB13" s="105"/>
      <c r="BC13" s="105"/>
      <c r="BD13" s="105"/>
      <c r="BE13" s="105"/>
      <c r="BF13" s="105"/>
      <c r="BG13" s="105"/>
      <c r="BH13" s="105"/>
      <c r="BI13" s="105"/>
      <c r="BJ13" s="105"/>
      <c r="BK13" s="105"/>
      <c r="BL13" s="105"/>
      <c r="BM13" s="105"/>
      <c r="BN13" s="105"/>
      <c r="BO13" s="105"/>
      <c r="BP13" s="105"/>
      <c r="BQ13" s="105"/>
      <c r="BR13" s="105"/>
      <c r="BS13" s="105"/>
      <c r="BT13" s="105"/>
      <c r="BU13" s="105"/>
      <c r="BV13" s="105"/>
      <c r="BW13" s="105"/>
      <c r="BX13" s="105"/>
      <c r="BY13" s="105"/>
      <c r="BZ13" s="105"/>
      <c r="CA13" s="105"/>
      <c r="CB13" s="105"/>
      <c r="CC13" s="105"/>
      <c r="CD13" s="105"/>
      <c r="CE13" s="105"/>
      <c r="CF13" s="105"/>
      <c r="CG13" s="105"/>
      <c r="CH13" s="105"/>
      <c r="CI13" s="105"/>
      <c r="CJ13" s="105"/>
      <c r="CK13" s="105"/>
      <c r="CL13" s="105"/>
      <c r="CM13" s="105"/>
      <c r="CN13" s="105"/>
      <c r="CO13" s="105"/>
      <c r="CP13" s="105">
        <v>0</v>
      </c>
      <c r="CQ13" s="186">
        <v>0</v>
      </c>
    </row>
    <row r="14" spans="1:97" s="40" customFormat="1" ht="13">
      <c r="A14" s="39" t="s">
        <v>195</v>
      </c>
      <c r="B14" s="39" t="s">
        <v>196</v>
      </c>
      <c r="C14" s="39">
        <v>32.4</v>
      </c>
      <c r="D14" s="65">
        <v>37.200000000000003</v>
      </c>
      <c r="E14" s="65">
        <v>32.729999999999997</v>
      </c>
      <c r="F14" s="65" t="s">
        <v>197</v>
      </c>
      <c r="G14" s="106">
        <v>37.869999999999997</v>
      </c>
      <c r="H14" s="107">
        <v>35.64</v>
      </c>
      <c r="I14" s="107"/>
      <c r="J14" s="107">
        <v>29.48</v>
      </c>
      <c r="K14" s="107">
        <v>41.34</v>
      </c>
      <c r="L14" s="106">
        <v>40.369999999999997</v>
      </c>
      <c r="M14" s="107">
        <v>41.5</v>
      </c>
      <c r="N14" s="107"/>
      <c r="O14" s="107">
        <v>44.95</v>
      </c>
      <c r="P14" s="107">
        <v>52.25</v>
      </c>
      <c r="Q14" s="106">
        <v>61.13</v>
      </c>
      <c r="R14" s="107">
        <v>50.75</v>
      </c>
      <c r="S14" s="107"/>
      <c r="T14" s="107">
        <v>40.33</v>
      </c>
      <c r="U14" s="107">
        <v>78.739999999999995</v>
      </c>
      <c r="V14" s="106">
        <v>82.01</v>
      </c>
      <c r="W14" s="107">
        <v>51.77</v>
      </c>
      <c r="X14" s="107">
        <v>49.65</v>
      </c>
      <c r="Y14" s="107">
        <v>48.64</v>
      </c>
      <c r="Z14" s="107">
        <v>53.4</v>
      </c>
      <c r="AA14" s="106">
        <v>53.94</v>
      </c>
      <c r="AB14" s="107">
        <v>54.73</v>
      </c>
      <c r="AC14" s="107">
        <v>54.69</v>
      </c>
      <c r="AD14" s="107">
        <v>50.51</v>
      </c>
      <c r="AE14" s="107">
        <v>52.94</v>
      </c>
      <c r="AF14" s="106">
        <v>53.73</v>
      </c>
      <c r="AG14" s="107">
        <v>54.32</v>
      </c>
      <c r="AH14" s="107">
        <v>55.09</v>
      </c>
      <c r="AI14" s="107">
        <v>57.21</v>
      </c>
      <c r="AJ14" s="107">
        <v>58.26</v>
      </c>
      <c r="AK14" s="106">
        <v>60.58</v>
      </c>
      <c r="AL14" s="107">
        <v>48.758433103738533</v>
      </c>
      <c r="AM14" s="107">
        <v>47.048719481248028</v>
      </c>
      <c r="AN14" s="107">
        <v>43.200907055332365</v>
      </c>
      <c r="AO14" s="107">
        <v>45.619679166741236</v>
      </c>
      <c r="AP14" s="106">
        <v>44.932630111604581</v>
      </c>
      <c r="AQ14" s="107">
        <v>48.665065883157858</v>
      </c>
      <c r="AR14" s="107">
        <v>48.952224450211034</v>
      </c>
      <c r="AS14" s="107">
        <v>45.535990594924016</v>
      </c>
      <c r="AT14" s="107">
        <v>48.751770843407385</v>
      </c>
      <c r="AU14" s="106">
        <v>48.934056987579247</v>
      </c>
      <c r="AV14" s="107">
        <v>49.86285202415948</v>
      </c>
      <c r="AW14" s="107">
        <v>48.01137242701617</v>
      </c>
      <c r="AX14" s="107">
        <v>44.273419165474408</v>
      </c>
      <c r="AY14" s="107">
        <v>47.586578716150903</v>
      </c>
      <c r="AZ14" s="106">
        <v>47.10266695561404</v>
      </c>
      <c r="BA14" s="107">
        <v>55.674390584437845</v>
      </c>
      <c r="BB14" s="107">
        <v>53.653301232517954</v>
      </c>
      <c r="BC14" s="107">
        <v>48.814953089072645</v>
      </c>
      <c r="BD14" s="107">
        <v>53.964637332819649</v>
      </c>
      <c r="BE14" s="106">
        <v>52.573524603884962</v>
      </c>
      <c r="BF14" s="107">
        <v>53.677049343221881</v>
      </c>
      <c r="BG14" s="107">
        <v>50.69981254863027</v>
      </c>
      <c r="BH14" s="107">
        <v>44.022747881951695</v>
      </c>
      <c r="BI14" s="107">
        <v>41.796023692250571</v>
      </c>
      <c r="BJ14" s="106">
        <v>42.129118847359607</v>
      </c>
      <c r="BK14" s="107">
        <v>47.461101693177767</v>
      </c>
      <c r="BL14" s="107">
        <v>42.268831295550143</v>
      </c>
      <c r="BM14" s="107">
        <v>38.429758076661159</v>
      </c>
      <c r="BN14" s="107">
        <v>39.341545945656939</v>
      </c>
      <c r="BO14" s="106">
        <v>39.304336060546305</v>
      </c>
      <c r="BP14" s="107">
        <v>44.142721368057117</v>
      </c>
      <c r="BQ14" s="107">
        <v>41.019021483139298</v>
      </c>
      <c r="BR14" s="107">
        <v>35.834226524313543</v>
      </c>
      <c r="BS14" s="107">
        <v>39.086861485184144</v>
      </c>
      <c r="BT14" s="106">
        <v>38.488906332559303</v>
      </c>
      <c r="BU14" s="107">
        <v>43.160578099584399</v>
      </c>
      <c r="BV14" s="107">
        <v>39.182980884808984</v>
      </c>
      <c r="BW14" s="107">
        <v>36.398466884998186</v>
      </c>
      <c r="BX14" s="107">
        <v>38.220673666217401</v>
      </c>
      <c r="BY14" s="106">
        <v>39.829667985724257</v>
      </c>
      <c r="BZ14" s="107">
        <v>39.434494940723312</v>
      </c>
      <c r="CA14" s="107">
        <v>35.214529178192606</v>
      </c>
      <c r="CB14" s="107">
        <v>32.532788086219533</v>
      </c>
      <c r="CC14" s="107">
        <v>34.488984385423848</v>
      </c>
      <c r="CD14" s="106">
        <v>36.461510243319182</v>
      </c>
      <c r="CE14" s="107">
        <v>35.569047650267223</v>
      </c>
      <c r="CF14" s="107">
        <v>33.156295905654005</v>
      </c>
      <c r="CG14" s="107">
        <v>32.183422369267547</v>
      </c>
      <c r="CH14" s="107">
        <v>38.687606514162177</v>
      </c>
      <c r="CI14" s="106">
        <v>37.461290239511463</v>
      </c>
      <c r="CJ14" s="107">
        <v>35.533645312878704</v>
      </c>
      <c r="CK14" s="107">
        <v>34.561033667708969</v>
      </c>
      <c r="CL14" s="107">
        <v>33.121010707373088</v>
      </c>
      <c r="CM14" s="107">
        <v>37.818769440723003</v>
      </c>
      <c r="CN14" s="106">
        <v>37.116502322662328</v>
      </c>
      <c r="CO14" s="107">
        <v>36.260777438283029</v>
      </c>
      <c r="CP14" s="107">
        <v>30.524802008966567</v>
      </c>
      <c r="CQ14" s="187">
        <v>32.269012983972445</v>
      </c>
    </row>
    <row r="15" spans="1:97" s="19" customFormat="1" ht="13">
      <c r="A15" s="6" t="s">
        <v>198</v>
      </c>
      <c r="B15" s="6" t="s">
        <v>199</v>
      </c>
      <c r="C15" s="6">
        <v>-8.5</v>
      </c>
      <c r="D15" s="66">
        <v>-6.5</v>
      </c>
      <c r="E15" s="66">
        <v>-5.09</v>
      </c>
      <c r="F15" s="66" t="s">
        <v>200</v>
      </c>
      <c r="G15" s="108">
        <v>-11.6</v>
      </c>
      <c r="H15" s="109">
        <v>-6.13</v>
      </c>
      <c r="I15" s="109"/>
      <c r="J15" s="109">
        <v>-12.92</v>
      </c>
      <c r="K15" s="109">
        <v>-13.18</v>
      </c>
      <c r="L15" s="108">
        <v>-11.7</v>
      </c>
      <c r="M15" s="109">
        <v>-9.1999999999999993</v>
      </c>
      <c r="N15" s="109"/>
      <c r="O15" s="109">
        <v>-8.48</v>
      </c>
      <c r="P15" s="109">
        <v>-11.63</v>
      </c>
      <c r="Q15" s="108">
        <v>-12.37</v>
      </c>
      <c r="R15" s="109">
        <v>-5.04</v>
      </c>
      <c r="S15" s="109"/>
      <c r="T15" s="109">
        <v>-8.59</v>
      </c>
      <c r="U15" s="109">
        <v>-6.88</v>
      </c>
      <c r="V15" s="108">
        <v>-5.84</v>
      </c>
      <c r="W15" s="109">
        <v>-3.54</v>
      </c>
      <c r="X15" s="109">
        <v>-6.22</v>
      </c>
      <c r="Y15" s="109">
        <v>-7.2</v>
      </c>
      <c r="Z15" s="109">
        <v>-11.11</v>
      </c>
      <c r="AA15" s="108">
        <v>-10.31</v>
      </c>
      <c r="AB15" s="109">
        <v>-11.48</v>
      </c>
      <c r="AC15" s="109">
        <v>-17.079999999999998</v>
      </c>
      <c r="AD15" s="109">
        <v>-15.77</v>
      </c>
      <c r="AE15" s="109">
        <v>-17.61</v>
      </c>
      <c r="AF15" s="108">
        <v>-17.239999999999998</v>
      </c>
      <c r="AG15" s="109">
        <v>-12.41</v>
      </c>
      <c r="AH15" s="109">
        <v>-16.440000000000001</v>
      </c>
      <c r="AI15" s="109">
        <v>-14.62</v>
      </c>
      <c r="AJ15" s="109">
        <v>-13.26</v>
      </c>
      <c r="AK15" s="108">
        <v>-13.21</v>
      </c>
      <c r="AL15" s="109">
        <v>-10.476455707888867</v>
      </c>
      <c r="AM15" s="109">
        <v>-17.670705890208424</v>
      </c>
      <c r="AN15" s="109">
        <v>-19.149715743613093</v>
      </c>
      <c r="AO15" s="109">
        <v>-20.455395096599162</v>
      </c>
      <c r="AP15" s="108">
        <v>-19.397142383258526</v>
      </c>
      <c r="AQ15" s="109">
        <v>-20.836178162072095</v>
      </c>
      <c r="AR15" s="109">
        <v>-20.261260230927974</v>
      </c>
      <c r="AS15" s="109">
        <v>-18.462985806102679</v>
      </c>
      <c r="AT15" s="109">
        <v>-18.024663218787822</v>
      </c>
      <c r="AU15" s="108">
        <v>-17.327111490310536</v>
      </c>
      <c r="AV15" s="109">
        <v>-17.388365297451216</v>
      </c>
      <c r="AW15" s="109">
        <v>-18.272601822793234</v>
      </c>
      <c r="AX15" s="109">
        <v>-19.634686690853691</v>
      </c>
      <c r="AY15" s="109">
        <v>-22.709233974899995</v>
      </c>
      <c r="AZ15" s="108">
        <v>-21.952600891275154</v>
      </c>
      <c r="BA15" s="109">
        <v>-20.517097426790698</v>
      </c>
      <c r="BB15" s="109">
        <v>-21.296754579770301</v>
      </c>
      <c r="BC15" s="109">
        <v>-22.150680354098427</v>
      </c>
      <c r="BD15" s="109">
        <v>-27.207266012006826</v>
      </c>
      <c r="BE15" s="108">
        <v>-25.669331554904801</v>
      </c>
      <c r="BF15" s="109">
        <v>-23.532875026135997</v>
      </c>
      <c r="BG15" s="109">
        <v>-24.981557726022736</v>
      </c>
      <c r="BH15" s="109">
        <v>-23.923979124266545</v>
      </c>
      <c r="BI15" s="109">
        <v>-28.485991716114327</v>
      </c>
      <c r="BJ15" s="108">
        <v>-27.635966624219932</v>
      </c>
      <c r="BK15" s="109">
        <v>-24.765595007340622</v>
      </c>
      <c r="BL15" s="109">
        <v>-25.535882613088091</v>
      </c>
      <c r="BM15" s="109">
        <v>-24.96077117311895</v>
      </c>
      <c r="BN15" s="109">
        <v>-25.301816051461394</v>
      </c>
      <c r="BO15" s="108">
        <v>-24.793062740673562</v>
      </c>
      <c r="BP15" s="109">
        <v>-25.100923732098941</v>
      </c>
      <c r="BQ15" s="109">
        <v>-25.639809955707506</v>
      </c>
      <c r="BR15" s="109">
        <v>-22.012868950154619</v>
      </c>
      <c r="BS15" s="109">
        <v>-23.514481120166216</v>
      </c>
      <c r="BT15" s="108">
        <v>-22.962337799391811</v>
      </c>
      <c r="BU15" s="109">
        <v>-22.242662212529297</v>
      </c>
      <c r="BV15" s="109">
        <v>-22.64169145172955</v>
      </c>
      <c r="BW15" s="109">
        <v>-21.892595031469007</v>
      </c>
      <c r="BX15" s="109">
        <v>-21.258898799595222</v>
      </c>
      <c r="BY15" s="108">
        <v>-21.674883804829506</v>
      </c>
      <c r="BZ15" s="109">
        <v>-19.423400700622771</v>
      </c>
      <c r="CA15" s="109">
        <v>-17.589292272018483</v>
      </c>
      <c r="CB15" s="109">
        <v>-17.975919133472573</v>
      </c>
      <c r="CC15" s="109">
        <v>-19.040261542650953</v>
      </c>
      <c r="CD15" s="108">
        <v>-19.942790063994536</v>
      </c>
      <c r="CE15" s="109">
        <v>-20.146488628670426</v>
      </c>
      <c r="CF15" s="109">
        <v>-19.396948727200702</v>
      </c>
      <c r="CG15" s="109">
        <v>-19.739581619057681</v>
      </c>
      <c r="CH15" s="109">
        <v>-24.53884427080812</v>
      </c>
      <c r="CI15" s="108">
        <v>-23.123904037849996</v>
      </c>
      <c r="CJ15" s="109">
        <v>-21.330280092155355</v>
      </c>
      <c r="CK15" s="109">
        <v>-21.356231847482711</v>
      </c>
      <c r="CL15" s="109">
        <v>-21.832189317357354</v>
      </c>
      <c r="CM15" s="109">
        <v>-28.054855684528079</v>
      </c>
      <c r="CN15" s="108">
        <v>-26.830192363935268</v>
      </c>
      <c r="CO15" s="109">
        <v>-28.432039445366954</v>
      </c>
      <c r="CP15" s="109">
        <v>-25.448246284414317</v>
      </c>
      <c r="CQ15" s="188">
        <v>-27.465938951196861</v>
      </c>
    </row>
    <row r="18" spans="47:51" ht="14.5">
      <c r="AU18" s="84"/>
      <c r="AV18" s="83"/>
      <c r="AW18" s="83"/>
      <c r="AX18" s="83"/>
      <c r="AY18" s="83"/>
    </row>
    <row r="19" spans="47:51" ht="14.5">
      <c r="AU19" s="84"/>
      <c r="AV19" s="83"/>
      <c r="AW19" s="83"/>
      <c r="AX19" s="83"/>
      <c r="AY19" s="83"/>
    </row>
    <row r="20" spans="47:51" ht="14.5">
      <c r="AU20" s="84"/>
      <c r="AV20" s="83"/>
      <c r="AW20" s="83"/>
      <c r="AX20" s="83"/>
      <c r="AY20" s="83"/>
    </row>
    <row r="21" spans="47:51" ht="14.5">
      <c r="AU21" s="84"/>
      <c r="AV21" s="83"/>
      <c r="AW21" s="83"/>
      <c r="AX21" s="83"/>
      <c r="AY21" s="83"/>
    </row>
    <row r="22" spans="47:51" ht="14.5">
      <c r="AU22" s="84"/>
      <c r="AV22" s="83"/>
      <c r="AW22" s="83"/>
      <c r="AX22" s="83"/>
      <c r="AY22" s="83"/>
    </row>
  </sheetData>
  <hyperlinks>
    <hyperlink ref="A2" location="'Spis treści - Table of contents'!A1" display="Spis treści / Table of contents" xr:uid="{BB3F161D-6847-4797-AADC-09B32C239AE3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D419F-EF80-4D2D-9354-DB6AE708ACC5}">
  <sheetPr codeName="Arkusz7">
    <pageSetUpPr fitToPage="1"/>
  </sheetPr>
  <dimension ref="A2:CA15"/>
  <sheetViews>
    <sheetView showGridLines="0" zoomScaleNormal="100" zoomScaleSheetLayoutView="100" workbookViewId="0">
      <pane xSplit="2" topLeftCell="BF1" activePane="topRight" state="frozen"/>
      <selection activeCell="CJ11" sqref="CJ11"/>
      <selection pane="topRight" activeCell="CA14" sqref="CA14"/>
    </sheetView>
  </sheetViews>
  <sheetFormatPr defaultColWidth="9" defaultRowHeight="12.5" outlineLevelCol="2"/>
  <cols>
    <col min="1" max="2" width="24.5" style="1" customWidth="1"/>
    <col min="3" max="5" width="9" style="1" hidden="1" customWidth="1" outlineLevel="1"/>
    <col min="6" max="6" width="9" style="1" collapsed="1"/>
    <col min="7" max="9" width="9" style="1" hidden="1" customWidth="1" outlineLevel="1"/>
    <col min="10" max="10" width="9" style="1" collapsed="1"/>
    <col min="11" max="13" width="9" style="1" hidden="1" customWidth="1" outlineLevel="1"/>
    <col min="14" max="14" width="9" style="1" collapsed="1"/>
    <col min="15" max="17" width="9" style="1" hidden="1" customWidth="1" outlineLevel="1"/>
    <col min="18" max="18" width="9" style="1" collapsed="1"/>
    <col min="19" max="21" width="9" style="1" hidden="1" customWidth="1" outlineLevel="1"/>
    <col min="22" max="22" width="9" style="1" collapsed="1"/>
    <col min="23" max="25" width="9" style="1" hidden="1" customWidth="1" outlineLevel="1"/>
    <col min="26" max="26" width="9" style="1" collapsed="1"/>
    <col min="27" max="29" width="0" style="1" hidden="1" customWidth="1" outlineLevel="1"/>
    <col min="30" max="30" width="9" style="1" collapsed="1"/>
    <col min="31" max="33" width="0" style="1" hidden="1" customWidth="1" outlineLevel="1"/>
    <col min="34" max="34" width="9" style="1" collapsed="1"/>
    <col min="35" max="37" width="0" style="1" hidden="1" customWidth="1" outlineLevel="1"/>
    <col min="38" max="38" width="9" style="1" collapsed="1"/>
    <col min="39" max="41" width="9" style="1" hidden="1" customWidth="1" outlineLevel="1"/>
    <col min="42" max="42" width="9" style="1" collapsed="1"/>
    <col min="43" max="45" width="9" style="1" hidden="1" customWidth="1" outlineLevel="1"/>
    <col min="46" max="46" width="9" style="1" collapsed="1"/>
    <col min="47" max="49" width="9" style="1" hidden="1" customWidth="1" outlineLevel="1"/>
    <col min="50" max="50" width="9" style="1" collapsed="1"/>
    <col min="51" max="53" width="11.4140625" style="1" hidden="1" customWidth="1" outlineLevel="1"/>
    <col min="54" max="54" width="9" style="1" collapsed="1"/>
    <col min="55" max="56" width="11.4140625" style="1" hidden="1" customWidth="1" outlineLevel="1"/>
    <col min="57" max="57" width="9" style="1" hidden="1" customWidth="1" outlineLevel="1"/>
    <col min="58" max="58" width="9" style="1" collapsed="1"/>
    <col min="59" max="61" width="9" style="1" hidden="1" customWidth="1" outlineLevel="1"/>
    <col min="62" max="62" width="9" style="1" collapsed="1"/>
    <col min="63" max="65" width="9" style="1" hidden="1" customWidth="1" outlineLevel="1"/>
    <col min="66" max="66" width="9" style="1" collapsed="1"/>
    <col min="67" max="69" width="9" style="1" hidden="1" customWidth="1" outlineLevel="2"/>
    <col min="70" max="70" width="9" style="1" collapsed="1"/>
    <col min="71" max="73" width="9" style="1" hidden="1" customWidth="1" outlineLevel="1"/>
    <col min="74" max="74" width="9" style="1" collapsed="1"/>
    <col min="75" max="16384" width="9" style="1"/>
  </cols>
  <sheetData>
    <row r="2" spans="1:79">
      <c r="A2" s="167" t="s">
        <v>1</v>
      </c>
      <c r="B2" s="167"/>
    </row>
    <row r="4" spans="1:79" s="38" customFormat="1" ht="13">
      <c r="A4" s="37" t="s">
        <v>181</v>
      </c>
      <c r="B4" s="37" t="s">
        <v>182</v>
      </c>
      <c r="BW4" s="170" t="s">
        <v>290</v>
      </c>
      <c r="BX4" s="182"/>
      <c r="BY4" s="182"/>
      <c r="BZ4" s="182"/>
      <c r="CA4" s="182"/>
    </row>
    <row r="6" spans="1:79">
      <c r="A6" s="1" t="s">
        <v>118</v>
      </c>
      <c r="B6" s="1" t="s">
        <v>119</v>
      </c>
      <c r="AM6" s="1" t="s">
        <v>34</v>
      </c>
      <c r="AQ6" s="1" t="s">
        <v>35</v>
      </c>
      <c r="AY6" s="1" t="s">
        <v>183</v>
      </c>
      <c r="BC6" s="1" t="s">
        <v>183</v>
      </c>
      <c r="BG6" s="1" t="s">
        <v>183</v>
      </c>
    </row>
    <row r="8" spans="1:79" s="5" customFormat="1">
      <c r="A8" s="2" t="s">
        <v>184</v>
      </c>
      <c r="B8" s="2" t="s">
        <v>185</v>
      </c>
      <c r="C8" s="4" t="s">
        <v>42</v>
      </c>
      <c r="D8" s="4" t="s">
        <v>120</v>
      </c>
      <c r="E8" s="4" t="s">
        <v>121</v>
      </c>
      <c r="F8" s="3">
        <v>2008</v>
      </c>
      <c r="G8" s="4" t="s">
        <v>46</v>
      </c>
      <c r="H8" s="4" t="s">
        <v>122</v>
      </c>
      <c r="I8" s="4" t="s">
        <v>123</v>
      </c>
      <c r="J8" s="3">
        <v>2009</v>
      </c>
      <c r="K8" s="4" t="s">
        <v>50</v>
      </c>
      <c r="L8" s="4" t="s">
        <v>124</v>
      </c>
      <c r="M8" s="4" t="s">
        <v>125</v>
      </c>
      <c r="N8" s="3">
        <v>2010</v>
      </c>
      <c r="O8" s="4" t="s">
        <v>54</v>
      </c>
      <c r="P8" s="4" t="s">
        <v>126</v>
      </c>
      <c r="Q8" s="4" t="s">
        <v>127</v>
      </c>
      <c r="R8" s="3">
        <v>2011</v>
      </c>
      <c r="S8" s="4" t="s">
        <v>58</v>
      </c>
      <c r="T8" s="4" t="s">
        <v>128</v>
      </c>
      <c r="U8" s="4" t="s">
        <v>129</v>
      </c>
      <c r="V8" s="3">
        <v>2012</v>
      </c>
      <c r="W8" s="4" t="s">
        <v>62</v>
      </c>
      <c r="X8" s="4" t="s">
        <v>130</v>
      </c>
      <c r="Y8" s="4" t="s">
        <v>131</v>
      </c>
      <c r="Z8" s="3">
        <v>2013</v>
      </c>
      <c r="AA8" s="4" t="s">
        <v>66</v>
      </c>
      <c r="AB8" s="4" t="s">
        <v>132</v>
      </c>
      <c r="AC8" s="4" t="s">
        <v>133</v>
      </c>
      <c r="AD8" s="3">
        <v>2014</v>
      </c>
      <c r="AE8" s="4" t="s">
        <v>70</v>
      </c>
      <c r="AF8" s="4" t="s">
        <v>134</v>
      </c>
      <c r="AG8" s="4" t="s">
        <v>135</v>
      </c>
      <c r="AH8" s="3">
        <v>2015</v>
      </c>
      <c r="AI8" s="4" t="s">
        <v>74</v>
      </c>
      <c r="AJ8" s="4" t="s">
        <v>136</v>
      </c>
      <c r="AK8" s="4" t="s">
        <v>137</v>
      </c>
      <c r="AL8" s="3">
        <v>2016</v>
      </c>
      <c r="AM8" s="4" t="s">
        <v>78</v>
      </c>
      <c r="AN8" s="4" t="s">
        <v>138</v>
      </c>
      <c r="AO8" s="4" t="s">
        <v>139</v>
      </c>
      <c r="AP8" s="3">
        <v>2017</v>
      </c>
      <c r="AQ8" s="4" t="s">
        <v>78</v>
      </c>
      <c r="AR8" s="4" t="s">
        <v>138</v>
      </c>
      <c r="AS8" s="4" t="s">
        <v>139</v>
      </c>
      <c r="AT8" s="3">
        <v>2017</v>
      </c>
      <c r="AU8" s="4" t="s">
        <v>82</v>
      </c>
      <c r="AV8" s="4" t="s">
        <v>140</v>
      </c>
      <c r="AW8" s="4" t="s">
        <v>141</v>
      </c>
      <c r="AX8" s="3">
        <v>2018</v>
      </c>
      <c r="AY8" s="4" t="s">
        <v>86</v>
      </c>
      <c r="AZ8" s="4" t="s">
        <v>142</v>
      </c>
      <c r="BA8" s="4" t="s">
        <v>143</v>
      </c>
      <c r="BB8" s="3">
        <v>2019</v>
      </c>
      <c r="BC8" s="4" t="s">
        <v>90</v>
      </c>
      <c r="BD8" s="4" t="s">
        <v>144</v>
      </c>
      <c r="BE8" s="4" t="s">
        <v>145</v>
      </c>
      <c r="BF8" s="3">
        <v>2020</v>
      </c>
      <c r="BG8" s="4" t="s">
        <v>94</v>
      </c>
      <c r="BH8" s="4" t="s">
        <v>155</v>
      </c>
      <c r="BI8" s="4" t="s">
        <v>146</v>
      </c>
      <c r="BJ8" s="3">
        <v>2021</v>
      </c>
      <c r="BK8" s="4" t="s">
        <v>98</v>
      </c>
      <c r="BL8" s="4" t="s">
        <v>255</v>
      </c>
      <c r="BM8" s="4" t="s">
        <v>249</v>
      </c>
      <c r="BN8" s="3">
        <v>2022</v>
      </c>
      <c r="BO8" s="4" t="s">
        <v>258</v>
      </c>
      <c r="BP8" s="4" t="s">
        <v>259</v>
      </c>
      <c r="BQ8" s="4" t="s">
        <v>261</v>
      </c>
      <c r="BR8" s="3">
        <v>2023</v>
      </c>
      <c r="BS8" s="4" t="s">
        <v>264</v>
      </c>
      <c r="BT8" s="4" t="s">
        <v>265</v>
      </c>
      <c r="BU8" s="4" t="s">
        <v>267</v>
      </c>
      <c r="BV8" s="3">
        <v>2024</v>
      </c>
      <c r="BW8" s="4" t="s">
        <v>277</v>
      </c>
      <c r="BX8" s="4" t="s">
        <v>280</v>
      </c>
      <c r="BY8" s="4" t="s">
        <v>291</v>
      </c>
    </row>
    <row r="9" spans="1:79" s="5" customFormat="1"/>
    <row r="10" spans="1:79" s="30" customFormat="1">
      <c r="A10" s="33" t="s">
        <v>186</v>
      </c>
      <c r="B10" s="33" t="s">
        <v>187</v>
      </c>
      <c r="C10" s="59">
        <v>17.899999999999999</v>
      </c>
      <c r="D10" s="59">
        <v>20.6</v>
      </c>
      <c r="E10" s="59">
        <v>19.95</v>
      </c>
      <c r="F10" s="99">
        <v>18.670000000000002</v>
      </c>
      <c r="G10" s="100">
        <v>17.2</v>
      </c>
      <c r="H10" s="100">
        <v>16.64</v>
      </c>
      <c r="I10" s="100">
        <v>15.61</v>
      </c>
      <c r="J10" s="99">
        <v>19.93</v>
      </c>
      <c r="K10" s="100">
        <v>21.4</v>
      </c>
      <c r="L10" s="100">
        <v>19.95</v>
      </c>
      <c r="M10" s="100">
        <v>24.08</v>
      </c>
      <c r="N10" s="99">
        <v>29.74</v>
      </c>
      <c r="O10" s="100">
        <v>24.83</v>
      </c>
      <c r="P10" s="100">
        <v>23.44</v>
      </c>
      <c r="Q10" s="100">
        <v>19.37</v>
      </c>
      <c r="R10" s="99">
        <v>34.53</v>
      </c>
      <c r="S10" s="100">
        <v>20.91</v>
      </c>
      <c r="T10" s="100">
        <v>22.63</v>
      </c>
      <c r="U10" s="100">
        <v>21.82</v>
      </c>
      <c r="V10" s="99">
        <v>21.83</v>
      </c>
      <c r="W10" s="100">
        <v>23.75</v>
      </c>
      <c r="X10" s="100">
        <v>25.92</v>
      </c>
      <c r="Y10" s="100">
        <v>23.31</v>
      </c>
      <c r="Z10" s="99">
        <v>22.46</v>
      </c>
      <c r="AA10" s="100">
        <v>24.43</v>
      </c>
      <c r="AB10" s="100">
        <v>26.6</v>
      </c>
      <c r="AC10" s="100">
        <v>25.21</v>
      </c>
      <c r="AD10" s="99">
        <v>27.78</v>
      </c>
      <c r="AE10" s="100">
        <v>19.954064438833612</v>
      </c>
      <c r="AF10" s="100">
        <v>20.391358591625508</v>
      </c>
      <c r="AG10" s="100">
        <v>17.777116214833683</v>
      </c>
      <c r="AH10" s="99">
        <v>17.38810534911239</v>
      </c>
      <c r="AI10" s="100">
        <v>19.898286429007609</v>
      </c>
      <c r="AJ10" s="100">
        <v>20.670142635538536</v>
      </c>
      <c r="AK10" s="100">
        <v>19.633122246942357</v>
      </c>
      <c r="AL10" s="99">
        <v>18.781449819642827</v>
      </c>
      <c r="AM10" s="100">
        <v>22.013413401609434</v>
      </c>
      <c r="AN10" s="100">
        <v>21.959154080866217</v>
      </c>
      <c r="AO10" s="100">
        <v>20.046061728057559</v>
      </c>
      <c r="AP10" s="99">
        <v>20.707797813335976</v>
      </c>
      <c r="AQ10" s="100">
        <v>24.579086956840818</v>
      </c>
      <c r="AR10" s="100">
        <v>24.476203898938071</v>
      </c>
      <c r="AS10" s="100">
        <v>22.176151420611109</v>
      </c>
      <c r="AT10" s="99">
        <v>23.112957040364297</v>
      </c>
      <c r="AU10" s="100">
        <v>23.949050103424039</v>
      </c>
      <c r="AV10" s="100">
        <v>25.183983675806065</v>
      </c>
      <c r="AW10" s="100">
        <v>22.090490607268418</v>
      </c>
      <c r="AX10" s="99">
        <v>20.653566820746335</v>
      </c>
      <c r="AY10" s="100">
        <v>24.908991478343754</v>
      </c>
      <c r="AZ10" s="100">
        <v>21.030377844500347</v>
      </c>
      <c r="BA10" s="100">
        <v>19.509884876583175</v>
      </c>
      <c r="BB10" s="99">
        <v>18.670939247900975</v>
      </c>
      <c r="BC10" s="100">
        <v>22.632807247680006</v>
      </c>
      <c r="BD10" s="100">
        <v>20.251822113185312</v>
      </c>
      <c r="BE10" s="100">
        <v>18.055646849879899</v>
      </c>
      <c r="BF10" s="99">
        <v>19.631681715900587</v>
      </c>
      <c r="BG10" s="100">
        <v>21.698627772831891</v>
      </c>
      <c r="BH10" s="100">
        <v>19.924770086956553</v>
      </c>
      <c r="BI10" s="100">
        <v>18.848926149751815</v>
      </c>
      <c r="BJ10" s="99">
        <v>21.327262322681513</v>
      </c>
      <c r="BK10" s="100">
        <v>21.50532390076447</v>
      </c>
      <c r="BL10" s="100">
        <v>20.241658353640315</v>
      </c>
      <c r="BM10" s="100">
        <v>19.745250013535593</v>
      </c>
      <c r="BN10" s="99">
        <v>19.352776545711045</v>
      </c>
      <c r="BO10" s="100">
        <v>19.97</v>
      </c>
      <c r="BP10" s="100">
        <v>19.08914433812491</v>
      </c>
      <c r="BQ10" s="100">
        <v>17.690411473814912</v>
      </c>
      <c r="BR10" s="99">
        <v>22.480815055587573</v>
      </c>
      <c r="BS10" s="100">
        <v>20.657754411815006</v>
      </c>
      <c r="BT10" s="100">
        <v>20.488771044133074</v>
      </c>
      <c r="BU10" s="100">
        <v>20.222533342563956</v>
      </c>
      <c r="BV10" s="99">
        <v>23.379154990725961</v>
      </c>
      <c r="BW10" s="100">
        <v>21.618015826116856</v>
      </c>
      <c r="BX10" s="100">
        <v>17.648637574952872</v>
      </c>
      <c r="BY10" s="183">
        <v>19.430517958499625</v>
      </c>
    </row>
    <row r="11" spans="1:79" s="30" customFormat="1">
      <c r="A11" s="27" t="s">
        <v>189</v>
      </c>
      <c r="B11" s="27" t="s">
        <v>190</v>
      </c>
      <c r="C11" s="60">
        <v>14.5</v>
      </c>
      <c r="D11" s="60">
        <v>21.2</v>
      </c>
      <c r="E11" s="60">
        <v>17.36</v>
      </c>
      <c r="F11" s="101">
        <v>19.2</v>
      </c>
      <c r="G11" s="102">
        <v>18.440000000000001</v>
      </c>
      <c r="H11" s="102">
        <v>18.670000000000002</v>
      </c>
      <c r="I11" s="102">
        <v>16.45</v>
      </c>
      <c r="J11" s="101">
        <v>20.43</v>
      </c>
      <c r="K11" s="102">
        <v>20.100000000000001</v>
      </c>
      <c r="L11" s="102">
        <v>19.79</v>
      </c>
      <c r="M11" s="102">
        <v>29.06</v>
      </c>
      <c r="N11" s="101">
        <v>31.39</v>
      </c>
      <c r="O11" s="102">
        <v>25.92</v>
      </c>
      <c r="P11" s="102">
        <v>25.64</v>
      </c>
      <c r="Q11" s="102">
        <v>24.8</v>
      </c>
      <c r="R11" s="101">
        <v>47.47</v>
      </c>
      <c r="S11" s="102">
        <v>30.87</v>
      </c>
      <c r="T11" s="102">
        <v>30.01</v>
      </c>
      <c r="U11" s="102">
        <v>29.63</v>
      </c>
      <c r="V11" s="101">
        <v>31.99</v>
      </c>
      <c r="W11" s="102">
        <v>30.98</v>
      </c>
      <c r="X11" s="102">
        <v>30.73</v>
      </c>
      <c r="Y11" s="102">
        <v>28.38</v>
      </c>
      <c r="Z11" s="101">
        <v>31.26</v>
      </c>
      <c r="AA11" s="102">
        <v>29.89</v>
      </c>
      <c r="AB11" s="102">
        <v>32.07</v>
      </c>
      <c r="AC11" s="102">
        <v>31.11</v>
      </c>
      <c r="AD11" s="101">
        <v>32.799999999999997</v>
      </c>
      <c r="AE11" s="102">
        <v>28.804368664904921</v>
      </c>
      <c r="AF11" s="102">
        <v>29.152152438688471</v>
      </c>
      <c r="AG11" s="102">
        <v>28.271344697397939</v>
      </c>
      <c r="AH11" s="101">
        <v>27.544524762492195</v>
      </c>
      <c r="AI11" s="102">
        <v>28.76677945415025</v>
      </c>
      <c r="AJ11" s="102">
        <v>31.075966244304595</v>
      </c>
      <c r="AK11" s="102">
        <v>29.611822540064331</v>
      </c>
      <c r="AL11" s="101">
        <v>30.15260716793642</v>
      </c>
      <c r="AM11" s="102">
        <v>27.84943862255005</v>
      </c>
      <c r="AN11" s="102">
        <v>29.771364010983685</v>
      </c>
      <c r="AO11" s="102">
        <v>26.498222164795514</v>
      </c>
      <c r="AP11" s="101">
        <v>26.394869142278065</v>
      </c>
      <c r="AQ11" s="102">
        <v>31.095303627597023</v>
      </c>
      <c r="AR11" s="102">
        <v>33.183881910882747</v>
      </c>
      <c r="AS11" s="102">
        <v>29.313916871812381</v>
      </c>
      <c r="AT11" s="101">
        <v>29.460567563520669</v>
      </c>
      <c r="AU11" s="102">
        <v>29.727999239797839</v>
      </c>
      <c r="AV11" s="102">
        <v>28.863852455902833</v>
      </c>
      <c r="AW11" s="102">
        <v>25.89378160734023</v>
      </c>
      <c r="AX11" s="101">
        <v>21.475552026613272</v>
      </c>
      <c r="AY11" s="102">
        <v>22.552110214834009</v>
      </c>
      <c r="AZ11" s="102">
        <v>24.374782096123546</v>
      </c>
      <c r="BA11" s="102">
        <v>21.414430914926548</v>
      </c>
      <c r="BB11" s="101">
        <v>20.63339681264533</v>
      </c>
      <c r="BC11" s="102">
        <v>21.509914120377111</v>
      </c>
      <c r="BD11" s="102">
        <v>21.705613304657259</v>
      </c>
      <c r="BE11" s="102">
        <v>21.047203235760453</v>
      </c>
      <c r="BF11" s="101">
        <v>18.857224616658716</v>
      </c>
      <c r="BG11" s="102">
        <v>21.461950326752511</v>
      </c>
      <c r="BH11" s="102">
        <v>21.370457198630092</v>
      </c>
      <c r="BI11" s="102">
        <v>20.303549387295842</v>
      </c>
      <c r="BJ11" s="101">
        <v>18.502405663042744</v>
      </c>
      <c r="BK11" s="102">
        <v>17.929171039958838</v>
      </c>
      <c r="BL11" s="102">
        <v>17.974848828061802</v>
      </c>
      <c r="BM11" s="102">
        <v>15.51897804693748</v>
      </c>
      <c r="BN11" s="101">
        <v>17.108733697608137</v>
      </c>
      <c r="BO11" s="102">
        <v>15.598000000000001</v>
      </c>
      <c r="BP11" s="102">
        <v>15.517332022220296</v>
      </c>
      <c r="BQ11" s="102">
        <v>15.673036665950388</v>
      </c>
      <c r="BR11" s="101">
        <v>14.980475183923888</v>
      </c>
      <c r="BS11" s="102">
        <v>14.875890901063702</v>
      </c>
      <c r="BT11" s="102">
        <v>15.275848743678862</v>
      </c>
      <c r="BU11" s="102">
        <v>14.264017861387822</v>
      </c>
      <c r="BV11" s="101">
        <v>13.737347331936364</v>
      </c>
      <c r="BW11" s="102">
        <v>14.64276161216617</v>
      </c>
      <c r="BX11" s="102">
        <v>14.79123756686044</v>
      </c>
      <c r="BY11" s="184">
        <v>14.055148042900065</v>
      </c>
    </row>
    <row r="12" spans="1:79" s="24" customFormat="1">
      <c r="A12" s="8" t="s">
        <v>192</v>
      </c>
      <c r="B12" s="8" t="s">
        <v>193</v>
      </c>
      <c r="C12" s="62">
        <v>40.799999999999997</v>
      </c>
      <c r="D12" s="62">
        <v>48.9</v>
      </c>
      <c r="E12" s="62">
        <v>43.11</v>
      </c>
      <c r="F12" s="103">
        <v>49.47</v>
      </c>
      <c r="G12" s="104">
        <v>41.77</v>
      </c>
      <c r="H12" s="104">
        <v>47.38</v>
      </c>
      <c r="I12" s="104">
        <v>46.07</v>
      </c>
      <c r="J12" s="103">
        <v>52.07</v>
      </c>
      <c r="K12" s="104">
        <v>50.7</v>
      </c>
      <c r="L12" s="104">
        <v>54.5</v>
      </c>
      <c r="M12" s="104">
        <v>63.19</v>
      </c>
      <c r="N12" s="103">
        <v>73.5</v>
      </c>
      <c r="O12" s="104">
        <v>55.79</v>
      </c>
      <c r="P12" s="104">
        <v>58.09</v>
      </c>
      <c r="Q12" s="104">
        <v>53.82</v>
      </c>
      <c r="R12" s="103">
        <v>87.85</v>
      </c>
      <c r="S12" s="104">
        <v>55.32</v>
      </c>
      <c r="T12" s="104">
        <v>58.91</v>
      </c>
      <c r="U12" s="104">
        <v>59.17</v>
      </c>
      <c r="V12" s="103">
        <v>64.75</v>
      </c>
      <c r="W12" s="104">
        <v>66.209999999999994</v>
      </c>
      <c r="X12" s="104">
        <v>73.959999999999994</v>
      </c>
      <c r="Y12" s="104">
        <v>67.599999999999994</v>
      </c>
      <c r="Z12" s="103">
        <v>70.97</v>
      </c>
      <c r="AA12" s="104">
        <v>66.73</v>
      </c>
      <c r="AB12" s="104">
        <v>75.98</v>
      </c>
      <c r="AC12" s="104">
        <v>71.98</v>
      </c>
      <c r="AD12" s="103">
        <v>73.790000000000006</v>
      </c>
      <c r="AE12" s="104">
        <v>59.2348888116274</v>
      </c>
      <c r="AF12" s="104">
        <v>67.864129173550737</v>
      </c>
      <c r="AG12" s="104">
        <v>66.392787120207004</v>
      </c>
      <c r="AH12" s="103">
        <v>64.329772494863107</v>
      </c>
      <c r="AI12" s="104">
        <v>69.501244045229953</v>
      </c>
      <c r="AJ12" s="104">
        <v>72.876483642781352</v>
      </c>
      <c r="AK12" s="104">
        <v>69.272730191328009</v>
      </c>
      <c r="AL12" s="103">
        <v>66.261168477889782</v>
      </c>
      <c r="AM12" s="104">
        <v>67.554405651062197</v>
      </c>
      <c r="AN12" s="104">
        <v>71.296227349604393</v>
      </c>
      <c r="AO12" s="104">
        <v>67.294931710776495</v>
      </c>
      <c r="AP12" s="103">
        <v>69.055267846889194</v>
      </c>
      <c r="AQ12" s="104">
        <v>76.1914880112285</v>
      </c>
      <c r="AR12" s="104">
        <v>80.312656102711898</v>
      </c>
      <c r="AS12" s="104">
        <v>75.142690643614145</v>
      </c>
      <c r="AT12" s="103">
        <v>78.242856158789763</v>
      </c>
      <c r="AU12" s="104">
        <v>77.209924369357879</v>
      </c>
      <c r="AV12" s="104">
        <v>80.426522832346407</v>
      </c>
      <c r="AW12" s="104">
        <v>73.741345147409433</v>
      </c>
      <c r="AX12" s="103">
        <v>69.765085471579539</v>
      </c>
      <c r="AY12" s="104">
        <v>72.226696700518389</v>
      </c>
      <c r="AZ12" s="104">
        <v>72.745815867690695</v>
      </c>
      <c r="BA12" s="104">
        <v>-67.74591829697799</v>
      </c>
      <c r="BB12" s="103">
        <v>-64.097398801219867</v>
      </c>
      <c r="BC12" s="104">
        <v>-69.243645100156058</v>
      </c>
      <c r="BD12" s="104">
        <v>-68.071960835872758</v>
      </c>
      <c r="BE12" s="104">
        <v>-63.495381509649008</v>
      </c>
      <c r="BF12" s="103">
        <v>-61.449313433459565</v>
      </c>
      <c r="BG12" s="104">
        <v>-65.403240312113695</v>
      </c>
      <c r="BH12" s="104">
        <v>-65.232119364834162</v>
      </c>
      <c r="BI12" s="104">
        <v>-62.596867814968562</v>
      </c>
      <c r="BJ12" s="103">
        <v>-61.504551790553762</v>
      </c>
      <c r="BK12" s="104">
        <v>-58.857895641346083</v>
      </c>
      <c r="BL12" s="104">
        <v>-57.422573255074916</v>
      </c>
      <c r="BM12" s="104">
        <v>-54.834167968137763</v>
      </c>
      <c r="BN12" s="103">
        <v>-56.404300307313719</v>
      </c>
      <c r="BO12" s="104">
        <v>-55.715000000000003</v>
      </c>
      <c r="BP12" s="104">
        <v>-54.966242092164777</v>
      </c>
      <c r="BQ12" s="104">
        <v>-53.762225908472708</v>
      </c>
      <c r="BR12" s="103">
        <v>-60.58519427736146</v>
      </c>
      <c r="BS12" s="104">
        <v>-56.86392540503406</v>
      </c>
      <c r="BT12" s="104">
        <v>-57.919261378374188</v>
      </c>
      <c r="BU12" s="104">
        <v>-57.312999551652396</v>
      </c>
      <c r="BV12" s="103">
        <v>-63.946694686597596</v>
      </c>
      <c r="BW12" s="104">
        <v>-64.692816883649982</v>
      </c>
      <c r="BX12" s="104">
        <v>-59.750084351082926</v>
      </c>
      <c r="BY12" s="185">
        <v>-62.099294223842556</v>
      </c>
    </row>
    <row r="13" spans="1:79" s="30" customFormat="1">
      <c r="A13" s="32"/>
      <c r="B13" s="32"/>
      <c r="C13" s="64"/>
      <c r="D13" s="64"/>
      <c r="E13" s="64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  <c r="BB13" s="105"/>
      <c r="BC13" s="105"/>
      <c r="BD13" s="105"/>
      <c r="BE13" s="105"/>
      <c r="BF13" s="105"/>
      <c r="BG13" s="105"/>
      <c r="BH13" s="105"/>
      <c r="BI13" s="105"/>
      <c r="BJ13" s="105"/>
      <c r="BK13" s="105"/>
      <c r="BL13" s="105"/>
      <c r="BM13" s="105"/>
      <c r="BN13" s="105"/>
      <c r="BO13" s="105"/>
      <c r="BP13" s="105"/>
      <c r="BQ13" s="105"/>
      <c r="BR13" s="105"/>
      <c r="BS13" s="105"/>
      <c r="BT13" s="105"/>
      <c r="BU13" s="105"/>
      <c r="BV13" s="105"/>
      <c r="BW13" s="105"/>
      <c r="BX13" s="105">
        <v>0</v>
      </c>
      <c r="BY13" s="186">
        <v>0</v>
      </c>
    </row>
    <row r="14" spans="1:79" s="40" customFormat="1" ht="13">
      <c r="A14" s="39" t="s">
        <v>195</v>
      </c>
      <c r="B14" s="39" t="s">
        <v>196</v>
      </c>
      <c r="C14" s="65">
        <v>32.4</v>
      </c>
      <c r="D14" s="65">
        <v>41.8</v>
      </c>
      <c r="E14" s="65">
        <v>37.31</v>
      </c>
      <c r="F14" s="106">
        <v>37.869999999999997</v>
      </c>
      <c r="G14" s="107">
        <v>35.64</v>
      </c>
      <c r="H14" s="107">
        <v>35.32</v>
      </c>
      <c r="I14" s="107">
        <v>32.049999999999997</v>
      </c>
      <c r="J14" s="106">
        <v>40.369999999999997</v>
      </c>
      <c r="K14" s="107">
        <v>41.5</v>
      </c>
      <c r="L14" s="107">
        <v>39.74</v>
      </c>
      <c r="M14" s="107">
        <v>53.14</v>
      </c>
      <c r="N14" s="106">
        <v>61.13</v>
      </c>
      <c r="O14" s="107">
        <v>50.75</v>
      </c>
      <c r="P14" s="107">
        <v>49.08</v>
      </c>
      <c r="Q14" s="107">
        <v>44.17</v>
      </c>
      <c r="R14" s="106">
        <v>82.01</v>
      </c>
      <c r="S14" s="107">
        <v>51.77</v>
      </c>
      <c r="T14" s="107">
        <v>52.64</v>
      </c>
      <c r="U14" s="107">
        <v>51.44</v>
      </c>
      <c r="V14" s="106">
        <v>53.69</v>
      </c>
      <c r="W14" s="107">
        <v>54.73</v>
      </c>
      <c r="X14" s="107">
        <v>56.65</v>
      </c>
      <c r="Y14" s="107">
        <v>51.69</v>
      </c>
      <c r="Z14" s="106">
        <v>53.73</v>
      </c>
      <c r="AA14" s="107">
        <v>54.32</v>
      </c>
      <c r="AB14" s="107">
        <v>58.67</v>
      </c>
      <c r="AC14" s="107">
        <v>56.32</v>
      </c>
      <c r="AD14" s="106">
        <v>60.58</v>
      </c>
      <c r="AE14" s="107">
        <v>48.758433103738533</v>
      </c>
      <c r="AF14" s="107">
        <v>49.543511030313979</v>
      </c>
      <c r="AG14" s="107">
        <v>46.048460912231619</v>
      </c>
      <c r="AH14" s="106">
        <v>44.932630111604581</v>
      </c>
      <c r="AI14" s="107">
        <v>48.665065883157858</v>
      </c>
      <c r="AJ14" s="107">
        <v>51.746108879843135</v>
      </c>
      <c r="AK14" s="107">
        <v>49.244944787006688</v>
      </c>
      <c r="AL14" s="106">
        <v>48.934056987579247</v>
      </c>
      <c r="AM14" s="107">
        <v>49.86285202415948</v>
      </c>
      <c r="AN14" s="107">
        <v>51.730518091849902</v>
      </c>
      <c r="AO14" s="107">
        <v>46.544283892853073</v>
      </c>
      <c r="AP14" s="106">
        <v>47.10266695561404</v>
      </c>
      <c r="AQ14" s="107">
        <v>55.674390584437845</v>
      </c>
      <c r="AR14" s="107">
        <v>57.660085809820814</v>
      </c>
      <c r="AS14" s="107">
        <v>51.490068292423487</v>
      </c>
      <c r="AT14" s="106">
        <v>52.573524603884962</v>
      </c>
      <c r="AU14" s="107">
        <v>53.677049343221881</v>
      </c>
      <c r="AV14" s="107">
        <v>54.047836131708898</v>
      </c>
      <c r="AW14" s="107">
        <v>47.984272214608652</v>
      </c>
      <c r="AX14" s="106">
        <v>42.129118847359607</v>
      </c>
      <c r="AY14" s="107">
        <v>47.461101693177767</v>
      </c>
      <c r="AZ14" s="107">
        <v>45.405159940623889</v>
      </c>
      <c r="BA14" s="107">
        <v>40.924315791509727</v>
      </c>
      <c r="BB14" s="106">
        <v>39.304336060546305</v>
      </c>
      <c r="BC14" s="107">
        <v>44.142721368057117</v>
      </c>
      <c r="BD14" s="107">
        <v>41.957435417842575</v>
      </c>
      <c r="BE14" s="107">
        <v>39.102850085640355</v>
      </c>
      <c r="BF14" s="106">
        <v>38.488906332559303</v>
      </c>
      <c r="BG14" s="107">
        <v>43.160578099584399</v>
      </c>
      <c r="BH14" s="107">
        <v>41.295227285586648</v>
      </c>
      <c r="BI14" s="107">
        <v>39.152475537047657</v>
      </c>
      <c r="BJ14" s="106">
        <v>39.829667985724257</v>
      </c>
      <c r="BK14" s="107">
        <v>39.434494940723312</v>
      </c>
      <c r="BL14" s="107">
        <v>38.216507181702113</v>
      </c>
      <c r="BM14" s="107">
        <v>35.264228060473073</v>
      </c>
      <c r="BN14" s="106">
        <v>36.461510243319182</v>
      </c>
      <c r="BO14" s="107">
        <v>35.569000000000003</v>
      </c>
      <c r="BP14" s="107">
        <v>34.606476360345205</v>
      </c>
      <c r="BQ14" s="107">
        <v>33.363448139765296</v>
      </c>
      <c r="BR14" s="106">
        <v>37.461290239511463</v>
      </c>
      <c r="BS14" s="107">
        <v>35.533645312878704</v>
      </c>
      <c r="BT14" s="107">
        <v>35.764619787811938</v>
      </c>
      <c r="BU14" s="107">
        <v>34.486551203951777</v>
      </c>
      <c r="BV14" s="106">
        <v>37.116502322662328</v>
      </c>
      <c r="BW14" s="107">
        <v>36.260777438283029</v>
      </c>
      <c r="BX14" s="107">
        <v>32.43987514181331</v>
      </c>
      <c r="BY14" s="187">
        <v>33.485666001399693</v>
      </c>
    </row>
    <row r="15" spans="1:79" s="19" customFormat="1" ht="13">
      <c r="A15" s="6" t="s">
        <v>198</v>
      </c>
      <c r="B15" s="6" t="s">
        <v>199</v>
      </c>
      <c r="C15" s="66">
        <v>-8.5</v>
      </c>
      <c r="D15" s="66">
        <v>-7.1</v>
      </c>
      <c r="E15" s="66">
        <v>-5.8</v>
      </c>
      <c r="F15" s="108">
        <v>-11.6</v>
      </c>
      <c r="G15" s="109">
        <v>-6.13</v>
      </c>
      <c r="H15" s="109">
        <v>-12.07</v>
      </c>
      <c r="I15" s="109">
        <v>-14.02</v>
      </c>
      <c r="J15" s="108">
        <v>-11.7</v>
      </c>
      <c r="K15" s="109">
        <v>-9.1999999999999993</v>
      </c>
      <c r="L15" s="109">
        <v>-14.76</v>
      </c>
      <c r="M15" s="109">
        <v>-10.050000000000001</v>
      </c>
      <c r="N15" s="108">
        <v>-12.37</v>
      </c>
      <c r="O15" s="109">
        <v>-5.04</v>
      </c>
      <c r="P15" s="109">
        <v>-9.01</v>
      </c>
      <c r="Q15" s="109">
        <v>-9.65</v>
      </c>
      <c r="R15" s="108">
        <v>-5.84</v>
      </c>
      <c r="S15" s="109">
        <v>-3.54</v>
      </c>
      <c r="T15" s="109">
        <v>-6.27</v>
      </c>
      <c r="U15" s="109">
        <v>-7.73</v>
      </c>
      <c r="V15" s="108">
        <v>-11.05</v>
      </c>
      <c r="W15" s="109">
        <v>-11.48</v>
      </c>
      <c r="X15" s="109">
        <v>-17.309999999999999</v>
      </c>
      <c r="Y15" s="109">
        <v>-15.91</v>
      </c>
      <c r="Z15" s="108">
        <v>-17.239999999999998</v>
      </c>
      <c r="AA15" s="109">
        <v>-12.41</v>
      </c>
      <c r="AB15" s="109">
        <v>-17.309999999999999</v>
      </c>
      <c r="AC15" s="109">
        <v>-15.65</v>
      </c>
      <c r="AD15" s="108">
        <v>-13.21</v>
      </c>
      <c r="AE15" s="109">
        <v>-10.476455707888867</v>
      </c>
      <c r="AF15" s="109">
        <v>-18.320618143236757</v>
      </c>
      <c r="AG15" s="109">
        <v>-20.344326207975385</v>
      </c>
      <c r="AH15" s="108">
        <v>-19.397142383258526</v>
      </c>
      <c r="AI15" s="109">
        <v>-20.836178162072095</v>
      </c>
      <c r="AJ15" s="109">
        <v>-21.130374762938217</v>
      </c>
      <c r="AK15" s="109">
        <v>-20.027785404321321</v>
      </c>
      <c r="AL15" s="108">
        <v>-17.327111490310536</v>
      </c>
      <c r="AM15" s="109">
        <v>-17.691553626902717</v>
      </c>
      <c r="AN15" s="109">
        <v>-19.565709257754492</v>
      </c>
      <c r="AO15" s="109">
        <v>-20.750647817923422</v>
      </c>
      <c r="AP15" s="108">
        <v>-21.952600891275154</v>
      </c>
      <c r="AQ15" s="109">
        <v>-20.517097426790698</v>
      </c>
      <c r="AR15" s="109">
        <v>-22.652570292891085</v>
      </c>
      <c r="AS15" s="109">
        <v>-23.652622351190658</v>
      </c>
      <c r="AT15" s="108">
        <v>-25.669331554904801</v>
      </c>
      <c r="AU15" s="109">
        <v>-23.532875026135997</v>
      </c>
      <c r="AV15" s="109">
        <v>-26.378686700637509</v>
      </c>
      <c r="AW15" s="109">
        <v>-25.757072932800781</v>
      </c>
      <c r="AX15" s="108">
        <v>-27.635966624219932</v>
      </c>
      <c r="AY15" s="109">
        <v>-24.765595007340622</v>
      </c>
      <c r="AZ15" s="109">
        <v>-27.340655927066763</v>
      </c>
      <c r="BA15" s="109">
        <v>-26.821602505468263</v>
      </c>
      <c r="BB15" s="108">
        <v>-24.793062740673562</v>
      </c>
      <c r="BC15" s="109">
        <v>-25.100923732098941</v>
      </c>
      <c r="BD15" s="109">
        <v>-26.114525418030183</v>
      </c>
      <c r="BE15" s="109">
        <v>-24.392531424008652</v>
      </c>
      <c r="BF15" s="108">
        <v>-22.960407100900262</v>
      </c>
      <c r="BG15" s="109">
        <v>-22.242662212529297</v>
      </c>
      <c r="BH15" s="109">
        <v>-23.936892079247514</v>
      </c>
      <c r="BI15" s="109">
        <v>-23.444392277920905</v>
      </c>
      <c r="BJ15" s="108">
        <v>-21.674883804829506</v>
      </c>
      <c r="BK15" s="109">
        <v>-19.423400700622771</v>
      </c>
      <c r="BL15" s="109">
        <v>-19.206066073372803</v>
      </c>
      <c r="BM15" s="109">
        <v>-19.56993990766469</v>
      </c>
      <c r="BN15" s="108">
        <v>-19.942790063994536</v>
      </c>
      <c r="BO15" s="109">
        <v>-20.14</v>
      </c>
      <c r="BP15" s="109">
        <v>-20.359765731819571</v>
      </c>
      <c r="BQ15" s="109">
        <v>-20.398777768707411</v>
      </c>
      <c r="BR15" s="108">
        <v>-23.123904037849996</v>
      </c>
      <c r="BS15" s="109">
        <v>-21.330280092155355</v>
      </c>
      <c r="BT15" s="109">
        <v>-22.15464159056225</v>
      </c>
      <c r="BU15" s="109">
        <v>-22.826448347700619</v>
      </c>
      <c r="BV15" s="108">
        <v>-26.830192363935268</v>
      </c>
      <c r="BW15" s="109">
        <v>-28.432039445366954</v>
      </c>
      <c r="BX15" s="109">
        <v>-27.310209209269615</v>
      </c>
      <c r="BY15" s="188">
        <v>-28.613628222442863</v>
      </c>
    </row>
  </sheetData>
  <mergeCells count="1">
    <mergeCell ref="A2:B2"/>
  </mergeCells>
  <hyperlinks>
    <hyperlink ref="A2" location="'Spis treści - Table of contents'!A1" display="Spis treści / Table of contents" xr:uid="{73BF2A8B-3479-4E52-914D-05D56A53AEE7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F793D-C7D0-499E-8232-BE7A64068845}">
  <sheetPr codeName="Arkusz8">
    <pageSetUpPr fitToPage="1"/>
  </sheetPr>
  <dimension ref="A2:V15"/>
  <sheetViews>
    <sheetView showGridLines="0" zoomScaleNormal="100" zoomScaleSheetLayoutView="100" workbookViewId="0">
      <pane xSplit="2" topLeftCell="O1" activePane="topRight" state="frozen"/>
      <selection activeCell="CJ11" sqref="CJ11"/>
      <selection pane="topRight" activeCell="CJ11" sqref="CJ11"/>
    </sheetView>
  </sheetViews>
  <sheetFormatPr defaultColWidth="9" defaultRowHeight="12.5"/>
  <cols>
    <col min="1" max="2" width="30.5" style="11" customWidth="1"/>
    <col min="3" max="3" width="10.33203125" style="10" customWidth="1"/>
    <col min="4" max="6" width="10.33203125" style="10" customWidth="1" collapsed="1"/>
    <col min="7" max="10" width="10.33203125" style="10" customWidth="1"/>
    <col min="11" max="11" width="10.33203125" style="10" customWidth="1" collapsed="1"/>
    <col min="12" max="13" width="10" style="10" bestFit="1" customWidth="1"/>
    <col min="14" max="18" width="10.6640625" style="10" bestFit="1" customWidth="1"/>
    <col min="19" max="19" width="11.5" style="10" bestFit="1" customWidth="1"/>
    <col min="20" max="20" width="11.08203125" style="10" bestFit="1" customWidth="1"/>
    <col min="21" max="21" width="11.33203125" style="10" customWidth="1"/>
    <col min="22" max="22" width="9.75" style="10" customWidth="1"/>
    <col min="23" max="16384" width="9" style="10"/>
  </cols>
  <sheetData>
    <row r="2" spans="1:22">
      <c r="A2" s="168" t="s">
        <v>1</v>
      </c>
      <c r="B2" s="168"/>
    </row>
    <row r="4" spans="1:22" ht="13">
      <c r="A4" s="45" t="s">
        <v>24</v>
      </c>
      <c r="B4" s="45" t="s">
        <v>23</v>
      </c>
    </row>
    <row r="5" spans="1:22" s="13" customFormat="1">
      <c r="A5" s="50" t="s">
        <v>221</v>
      </c>
      <c r="B5" s="50" t="s">
        <v>222</v>
      </c>
      <c r="C5" s="12">
        <v>2005</v>
      </c>
      <c r="D5" s="12">
        <v>2006</v>
      </c>
      <c r="E5" s="12">
        <v>2007</v>
      </c>
      <c r="F5" s="12">
        <v>2008</v>
      </c>
      <c r="G5" s="12">
        <v>2009</v>
      </c>
      <c r="H5" s="12">
        <v>2010</v>
      </c>
      <c r="I5" s="12">
        <v>2011</v>
      </c>
      <c r="J5" s="12">
        <v>2012</v>
      </c>
      <c r="K5" s="12">
        <v>2013</v>
      </c>
      <c r="L5" s="12">
        <v>2014</v>
      </c>
      <c r="M5" s="12">
        <v>2015</v>
      </c>
      <c r="N5" s="12">
        <v>2016</v>
      </c>
      <c r="O5" s="12" t="s">
        <v>223</v>
      </c>
      <c r="P5" s="12">
        <v>2018</v>
      </c>
      <c r="Q5" s="12">
        <v>2019</v>
      </c>
      <c r="R5" s="12">
        <v>2020</v>
      </c>
      <c r="S5" s="12">
        <v>2021</v>
      </c>
      <c r="T5" s="12">
        <v>2022</v>
      </c>
      <c r="U5" s="12">
        <v>2023</v>
      </c>
      <c r="V5" s="12">
        <v>2024</v>
      </c>
    </row>
    <row r="6" spans="1:22" s="13" customFormat="1">
      <c r="A6" s="11"/>
      <c r="B6" s="11"/>
    </row>
    <row r="7" spans="1:22" s="14" customFormat="1" ht="25.5" customHeight="1">
      <c r="A7" s="46" t="s">
        <v>224</v>
      </c>
      <c r="B7" s="46" t="s">
        <v>225</v>
      </c>
      <c r="C7" s="51">
        <v>0.16</v>
      </c>
      <c r="D7" s="51">
        <v>0.23</v>
      </c>
      <c r="E7" s="51">
        <v>0.3</v>
      </c>
      <c r="F7" s="51">
        <v>0.3</v>
      </c>
      <c r="G7" s="51">
        <v>0.37</v>
      </c>
      <c r="H7" s="51">
        <v>0.37</v>
      </c>
      <c r="I7" s="51">
        <v>0.18</v>
      </c>
      <c r="J7" s="51">
        <v>0.9</v>
      </c>
      <c r="K7" s="51">
        <v>0.79</v>
      </c>
      <c r="L7" s="51">
        <v>0.79</v>
      </c>
      <c r="M7" s="51">
        <v>1</v>
      </c>
      <c r="N7" s="51">
        <v>0.73</v>
      </c>
      <c r="O7" s="51">
        <v>0.73</v>
      </c>
      <c r="P7" s="51">
        <v>1</v>
      </c>
      <c r="Q7" s="51">
        <v>0</v>
      </c>
      <c r="R7" s="51">
        <v>0.48</v>
      </c>
      <c r="S7" s="51">
        <v>0</v>
      </c>
      <c r="T7" s="51">
        <v>0.36</v>
      </c>
      <c r="U7" s="51">
        <f>U8/EPS!W6</f>
        <v>0.72</v>
      </c>
      <c r="V7" s="51">
        <v>0</v>
      </c>
    </row>
    <row r="8" spans="1:22" s="14" customFormat="1" ht="25.5" customHeight="1">
      <c r="A8" s="47" t="s">
        <v>226</v>
      </c>
      <c r="B8" s="47" t="s">
        <v>227</v>
      </c>
      <c r="C8" s="58">
        <v>20438720</v>
      </c>
      <c r="D8" s="58">
        <v>29380660</v>
      </c>
      <c r="E8" s="58">
        <v>39070366</v>
      </c>
      <c r="F8" s="58">
        <v>40050682</v>
      </c>
      <c r="G8" s="58">
        <v>50396800</v>
      </c>
      <c r="H8" s="58">
        <v>50672318</v>
      </c>
      <c r="I8" s="58">
        <v>24751812</v>
      </c>
      <c r="J8" s="58">
        <v>124465442</v>
      </c>
      <c r="K8" s="58">
        <v>109451447</v>
      </c>
      <c r="L8" s="58">
        <v>109557702.44</v>
      </c>
      <c r="M8" s="58">
        <v>138920436</v>
      </c>
      <c r="N8" s="58">
        <v>101589198.78</v>
      </c>
      <c r="O8" s="58">
        <v>101589198.78</v>
      </c>
      <c r="P8" s="58">
        <v>139163286</v>
      </c>
      <c r="Q8" s="58">
        <v>0</v>
      </c>
      <c r="R8" s="58">
        <f>139163286*R7</f>
        <v>66798377.280000001</v>
      </c>
      <c r="S8" s="58">
        <v>0</v>
      </c>
      <c r="T8" s="58">
        <v>50000000</v>
      </c>
      <c r="U8" s="58">
        <v>100197565.92</v>
      </c>
      <c r="V8" s="58">
        <v>0</v>
      </c>
    </row>
    <row r="9" spans="1:22" s="15" customFormat="1" ht="25.5" customHeight="1">
      <c r="A9" s="48" t="s">
        <v>228</v>
      </c>
      <c r="B9" s="48" t="s">
        <v>229</v>
      </c>
      <c r="C9" s="52">
        <f t="shared" ref="C9:L9" si="0">C8/C13</f>
        <v>0.62760629142856283</v>
      </c>
      <c r="D9" s="52">
        <f t="shared" si="0"/>
        <v>0.81887647932719188</v>
      </c>
      <c r="E9" s="52">
        <f t="shared" si="0"/>
        <v>0.88785672440067387</v>
      </c>
      <c r="F9" s="52">
        <f t="shared" si="0"/>
        <v>0.67232909769297511</v>
      </c>
      <c r="G9" s="52">
        <f t="shared" si="0"/>
        <v>0.71193397319825014</v>
      </c>
      <c r="H9" s="52">
        <f t="shared" si="0"/>
        <v>0.80242232093308941</v>
      </c>
      <c r="I9" s="52">
        <f t="shared" si="0"/>
        <v>0.38205120546853527</v>
      </c>
      <c r="J9" s="52">
        <f t="shared" si="0"/>
        <v>0.85714864388774714</v>
      </c>
      <c r="K9" s="52">
        <f t="shared" si="0"/>
        <v>1.2038050007741314</v>
      </c>
      <c r="L9" s="52">
        <f t="shared" si="0"/>
        <v>0.44794231379633692</v>
      </c>
      <c r="M9" s="52">
        <v>0.27746284886794037</v>
      </c>
      <c r="N9" s="52">
        <v>0.99001233946825329</v>
      </c>
      <c r="O9" s="52">
        <v>0</v>
      </c>
      <c r="P9" s="52">
        <f>P8/P13</f>
        <v>0.93010496112494701</v>
      </c>
      <c r="Q9" s="52">
        <v>0</v>
      </c>
      <c r="R9" s="52">
        <f>R8/R13</f>
        <v>0.51807779423561851</v>
      </c>
      <c r="S9" s="52">
        <v>0</v>
      </c>
      <c r="T9" s="52">
        <f>T8/T13</f>
        <v>0.29200770246237245</v>
      </c>
      <c r="U9" s="52">
        <f>U8/U13</f>
        <v>0.63909515420536611</v>
      </c>
      <c r="V9" s="52">
        <v>0</v>
      </c>
    </row>
    <row r="10" spans="1:22" s="41" customFormat="1" ht="25.5" customHeight="1">
      <c r="A10" s="47" t="s">
        <v>230</v>
      </c>
      <c r="B10" s="47" t="s">
        <v>231</v>
      </c>
      <c r="C10" s="55">
        <f t="shared" ref="C10:L10" si="1">C8/C14</f>
        <v>0.62760629142856283</v>
      </c>
      <c r="D10" s="55">
        <f t="shared" si="1"/>
        <v>0.70673489271437639</v>
      </c>
      <c r="E10" s="55">
        <f t="shared" si="1"/>
        <v>0.6635498965316825</v>
      </c>
      <c r="F10" s="55">
        <f t="shared" si="1"/>
        <v>0.51048380128648141</v>
      </c>
      <c r="G10" s="55">
        <f t="shared" si="1"/>
        <v>0.49157168773450083</v>
      </c>
      <c r="H10" s="55">
        <f t="shared" si="1"/>
        <v>0.39450159840967153</v>
      </c>
      <c r="I10" s="55">
        <f t="shared" si="1"/>
        <v>0.18418282415297785</v>
      </c>
      <c r="J10" s="55">
        <f t="shared" si="1"/>
        <v>0.49710364715820654</v>
      </c>
      <c r="K10" s="55">
        <f>K8/K14</f>
        <v>0.49523417724193713</v>
      </c>
      <c r="L10" s="55">
        <f t="shared" si="1"/>
        <v>0.59828322773689602</v>
      </c>
      <c r="M10" s="55">
        <v>0.60348256409677359</v>
      </c>
      <c r="N10" s="55">
        <v>0.53463287133000936</v>
      </c>
      <c r="O10" s="55">
        <v>0</v>
      </c>
      <c r="P10" s="55">
        <f>P8/P14</f>
        <v>1.2463990709830042</v>
      </c>
      <c r="Q10" s="55">
        <v>0</v>
      </c>
      <c r="R10" s="55">
        <f>R8/R14</f>
        <v>0.98126686520409556</v>
      </c>
      <c r="S10" s="55">
        <v>0</v>
      </c>
      <c r="T10" s="55">
        <f>T8/T14</f>
        <v>0.56034672551921083</v>
      </c>
      <c r="U10" s="55">
        <f>U8/U14</f>
        <v>0.72415937053792634</v>
      </c>
      <c r="V10" s="55">
        <v>0</v>
      </c>
    </row>
    <row r="11" spans="1:22" s="15" customFormat="1" ht="25.5" customHeight="1">
      <c r="A11" s="48" t="s">
        <v>232</v>
      </c>
      <c r="B11" s="48" t="s">
        <v>233</v>
      </c>
      <c r="C11" s="53">
        <v>38856</v>
      </c>
      <c r="D11" s="53">
        <v>39282</v>
      </c>
      <c r="E11" s="53">
        <v>39630</v>
      </c>
      <c r="F11" s="53">
        <v>39979</v>
      </c>
      <c r="G11" s="53">
        <v>40344</v>
      </c>
      <c r="H11" s="53">
        <v>40725</v>
      </c>
      <c r="I11" s="53">
        <v>41092</v>
      </c>
      <c r="J11" s="53">
        <v>41436</v>
      </c>
      <c r="K11" s="53">
        <v>41775</v>
      </c>
      <c r="L11" s="53">
        <v>42143</v>
      </c>
      <c r="M11" s="53">
        <v>42501</v>
      </c>
      <c r="N11" s="53">
        <v>42871</v>
      </c>
      <c r="O11" s="53">
        <v>43236</v>
      </c>
      <c r="P11" s="53">
        <v>43614</v>
      </c>
      <c r="Q11" s="88" t="s">
        <v>234</v>
      </c>
      <c r="R11" s="88">
        <v>44363</v>
      </c>
      <c r="S11" s="88" t="s">
        <v>234</v>
      </c>
      <c r="T11" s="88">
        <v>45103</v>
      </c>
      <c r="U11" s="53">
        <v>45527</v>
      </c>
      <c r="V11" s="88" t="s">
        <v>234</v>
      </c>
    </row>
    <row r="12" spans="1:22" s="14" customFormat="1" ht="25.5" customHeight="1">
      <c r="A12" s="49" t="s">
        <v>235</v>
      </c>
      <c r="B12" s="49" t="s">
        <v>236</v>
      </c>
      <c r="C12" s="54">
        <v>38874</v>
      </c>
      <c r="D12" s="54">
        <v>39303</v>
      </c>
      <c r="E12" s="54">
        <v>39644</v>
      </c>
      <c r="F12" s="54">
        <v>39990</v>
      </c>
      <c r="G12" s="54">
        <v>40359</v>
      </c>
      <c r="H12" s="54">
        <v>40738</v>
      </c>
      <c r="I12" s="54">
        <v>41107</v>
      </c>
      <c r="J12" s="54">
        <v>41457</v>
      </c>
      <c r="K12" s="54">
        <v>41792</v>
      </c>
      <c r="L12" s="54">
        <v>42165</v>
      </c>
      <c r="M12" s="54">
        <v>42521</v>
      </c>
      <c r="N12" s="54">
        <v>42892</v>
      </c>
      <c r="O12" s="54">
        <v>43257</v>
      </c>
      <c r="P12" s="54">
        <v>43635</v>
      </c>
      <c r="Q12" s="89" t="s">
        <v>234</v>
      </c>
      <c r="R12" s="89">
        <v>44384</v>
      </c>
      <c r="S12" s="89" t="s">
        <v>234</v>
      </c>
      <c r="T12" s="89">
        <v>45106</v>
      </c>
      <c r="U12" s="54">
        <v>45618</v>
      </c>
      <c r="V12" s="89" t="s">
        <v>234</v>
      </c>
    </row>
    <row r="13" spans="1:22" s="15" customFormat="1" ht="25.5" customHeight="1">
      <c r="A13" s="48" t="s">
        <v>288</v>
      </c>
      <c r="B13" s="48" t="s">
        <v>237</v>
      </c>
      <c r="C13" s="57">
        <v>32566149</v>
      </c>
      <c r="D13" s="57">
        <v>35879233</v>
      </c>
      <c r="E13" s="57">
        <v>44005260</v>
      </c>
      <c r="F13" s="57">
        <v>59570056</v>
      </c>
      <c r="G13" s="57">
        <v>70788587</v>
      </c>
      <c r="H13" s="57">
        <v>63149188</v>
      </c>
      <c r="I13" s="57">
        <v>64786635</v>
      </c>
      <c r="J13" s="57">
        <v>145208702</v>
      </c>
      <c r="K13" s="57">
        <v>90921243</v>
      </c>
      <c r="L13" s="57">
        <v>244579936</v>
      </c>
      <c r="M13" s="57">
        <v>500681213.95999861</v>
      </c>
      <c r="N13" s="57">
        <v>102614073.31000005</v>
      </c>
      <c r="O13" s="57">
        <v>42687773.309999913</v>
      </c>
      <c r="P13" s="57">
        <v>149621055.49000001</v>
      </c>
      <c r="Q13" s="57">
        <v>174612455.11977386</v>
      </c>
      <c r="R13" s="57">
        <v>128935032.58242433</v>
      </c>
      <c r="S13" s="57">
        <v>137013492</v>
      </c>
      <c r="T13" s="57">
        <v>171228360</v>
      </c>
      <c r="U13" s="57">
        <v>156780356.19685301</v>
      </c>
      <c r="V13" s="57">
        <v>79199586</v>
      </c>
    </row>
    <row r="14" spans="1:22" s="41" customFormat="1" ht="25.5" customHeight="1">
      <c r="A14" s="49" t="s">
        <v>238</v>
      </c>
      <c r="B14" s="49" t="s">
        <v>239</v>
      </c>
      <c r="C14" s="56">
        <v>32566149</v>
      </c>
      <c r="D14" s="56">
        <v>41572392</v>
      </c>
      <c r="E14" s="56">
        <v>58880826</v>
      </c>
      <c r="F14" s="56">
        <v>78456323</v>
      </c>
      <c r="G14" s="56">
        <v>102521771</v>
      </c>
      <c r="H14" s="56">
        <v>128446420</v>
      </c>
      <c r="I14" s="56">
        <v>134387189</v>
      </c>
      <c r="J14" s="56">
        <v>250381269</v>
      </c>
      <c r="K14" s="56">
        <v>221009478</v>
      </c>
      <c r="L14" s="56">
        <v>183120130</v>
      </c>
      <c r="M14" s="56">
        <v>230197928.26644602</v>
      </c>
      <c r="N14" s="56">
        <v>190016746.49610665</v>
      </c>
      <c r="O14" s="56">
        <v>84841156.3585383</v>
      </c>
      <c r="P14" s="56">
        <v>111652270.32000701</v>
      </c>
      <c r="Q14" s="56">
        <v>79125592.653054625</v>
      </c>
      <c r="R14" s="56">
        <v>68073609.380569965</v>
      </c>
      <c r="S14" s="56">
        <v>-99342435</v>
      </c>
      <c r="T14" s="56">
        <f>89.230467*1000000</f>
        <v>89230467</v>
      </c>
      <c r="U14" s="56">
        <v>138363970.69000208</v>
      </c>
      <c r="V14" s="56">
        <v>3841227</v>
      </c>
    </row>
    <row r="15" spans="1:22">
      <c r="O15" s="85"/>
    </row>
  </sheetData>
  <mergeCells count="1">
    <mergeCell ref="A2:B2"/>
  </mergeCells>
  <hyperlinks>
    <hyperlink ref="A2" location="'Spis treści - Table of contents'!A1" display="Spis treści / Table of contents" xr:uid="{60D698D2-76A9-42B5-BD66-500E9D9636DE}"/>
  </hyperlink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44419-73C5-4690-AB77-2C341970C87D}">
  <sheetPr codeName="Arkusz9">
    <pageSetUpPr fitToPage="1"/>
  </sheetPr>
  <dimension ref="A1:CL38"/>
  <sheetViews>
    <sheetView showGridLines="0" tabSelected="1" zoomScale="115" zoomScaleNormal="115" zoomScaleSheetLayoutView="100" workbookViewId="0">
      <pane xSplit="2" topLeftCell="BJ1" activePane="topRight" state="frozen"/>
      <selection activeCell="CJ11" sqref="CJ11"/>
      <selection pane="topRight" activeCell="BT34" sqref="BT34"/>
    </sheetView>
  </sheetViews>
  <sheetFormatPr defaultColWidth="9" defaultRowHeight="14" outlineLevelCol="1"/>
  <cols>
    <col min="1" max="2" width="24.5" style="1" customWidth="1"/>
    <col min="3" max="5" width="9" style="1" hidden="1" customWidth="1" outlineLevel="1"/>
    <col min="6" max="6" width="9" style="1" collapsed="1"/>
    <col min="7" max="9" width="9" style="1" hidden="1" customWidth="1" outlineLevel="1"/>
    <col min="10" max="10" width="9" style="1" collapsed="1"/>
    <col min="11" max="13" width="9" style="1" hidden="1" customWidth="1" outlineLevel="1"/>
    <col min="14" max="14" width="9" style="1" collapsed="1"/>
    <col min="15" max="17" width="9" style="1" hidden="1" customWidth="1" outlineLevel="1"/>
    <col min="18" max="18" width="9" style="1" collapsed="1"/>
    <col min="19" max="21" width="9" style="1" hidden="1" customWidth="1" outlineLevel="1"/>
    <col min="22" max="22" width="9" style="1" collapsed="1"/>
    <col min="23" max="25" width="9" style="1" hidden="1" customWidth="1" outlineLevel="1"/>
    <col min="26" max="26" width="9" style="1" collapsed="1"/>
    <col min="27" max="29" width="9" style="1" hidden="1" customWidth="1" outlineLevel="1"/>
    <col min="30" max="30" width="9" style="1" collapsed="1"/>
    <col min="31" max="33" width="9" style="1" hidden="1" customWidth="1" outlineLevel="1"/>
    <col min="34" max="34" width="9" style="1" collapsed="1"/>
    <col min="35" max="37" width="9" style="1" hidden="1" customWidth="1" outlineLevel="1"/>
    <col min="38" max="38" width="9" style="1" collapsed="1"/>
    <col min="39" max="41" width="9" style="1" hidden="1" customWidth="1" outlineLevel="1"/>
    <col min="42" max="42" width="9" style="1" collapsed="1"/>
    <col min="43" max="45" width="9" style="1" hidden="1" customWidth="1" outlineLevel="1"/>
    <col min="46" max="46" width="9" style="1" collapsed="1"/>
    <col min="47" max="49" width="11.4140625" style="1" hidden="1" customWidth="1" outlineLevel="1"/>
    <col min="50" max="50" width="9" style="1" collapsed="1"/>
    <col min="51" max="51" width="10.08203125" style="1" hidden="1" customWidth="1" outlineLevel="1"/>
    <col min="52" max="53" width="11.4140625" style="1" hidden="1" customWidth="1" outlineLevel="1"/>
    <col min="54" max="54" width="9" style="1" collapsed="1"/>
    <col min="55" max="56" width="11.4140625" style="1" hidden="1" customWidth="1" outlineLevel="1"/>
    <col min="57" max="57" width="8.203125E-2" style="1" hidden="1" customWidth="1" outlineLevel="1"/>
    <col min="58" max="58" width="10.1640625" style="1" customWidth="1" collapsed="1"/>
    <col min="59" max="59" width="10.08203125" style="1" hidden="1" customWidth="1" outlineLevel="1"/>
    <col min="60" max="60" width="11.4140625" style="1" hidden="1" customWidth="1" outlineLevel="1"/>
    <col min="61" max="61" width="9" style="1" hidden="1" customWidth="1" outlineLevel="1"/>
    <col min="62" max="62" width="9" style="1" collapsed="1"/>
    <col min="63" max="65" width="11.6640625" style="1" hidden="1" customWidth="1" outlineLevel="1"/>
    <col min="66" max="66" width="10.08203125" style="1" customWidth="1" collapsed="1"/>
    <col min="67" max="69" width="10.4140625" style="1" hidden="1" customWidth="1" outlineLevel="1"/>
    <col min="70" max="70" width="9" collapsed="1"/>
    <col min="71" max="72" width="13.5" customWidth="1"/>
    <col min="73" max="73" width="13.6640625" customWidth="1"/>
    <col min="74" max="74" width="10.08203125" customWidth="1"/>
    <col min="75" max="76" width="10.08203125" style="1" customWidth="1"/>
    <col min="77" max="77" width="9" style="1" customWidth="1"/>
    <col min="78" max="78" width="9" style="1"/>
    <col min="79" max="82" width="10.08203125" style="1" customWidth="1"/>
    <col min="83" max="85" width="9" style="1" customWidth="1"/>
    <col min="86" max="86" width="9.08203125" style="1" customWidth="1"/>
    <col min="87" max="92" width="10.08203125" style="1" customWidth="1"/>
    <col min="93" max="93" width="10" style="1" customWidth="1"/>
    <col min="94" max="94" width="9" style="1" customWidth="1"/>
    <col min="95" max="16384" width="9" style="1"/>
  </cols>
  <sheetData>
    <row r="1" spans="1:73">
      <c r="D1" s="1" t="s">
        <v>274</v>
      </c>
      <c r="E1" s="1" t="s">
        <v>274</v>
      </c>
    </row>
    <row r="2" spans="1:73">
      <c r="A2" s="167" t="s">
        <v>1</v>
      </c>
      <c r="B2" s="167"/>
      <c r="E2" s="128"/>
      <c r="BS2" s="170" t="s">
        <v>290</v>
      </c>
      <c r="BT2" s="171"/>
      <c r="BU2" s="171"/>
    </row>
    <row r="4" spans="1:73" s="38" customFormat="1" ht="13">
      <c r="A4" s="37" t="s">
        <v>21</v>
      </c>
      <c r="B4" s="37" t="s">
        <v>22</v>
      </c>
      <c r="C4" s="1"/>
      <c r="D4" s="1"/>
      <c r="E4" s="37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 t="s">
        <v>38</v>
      </c>
      <c r="AV4" s="1"/>
      <c r="AW4" s="1"/>
      <c r="AX4" s="5" t="s">
        <v>39</v>
      </c>
      <c r="AY4" s="1" t="s">
        <v>38</v>
      </c>
      <c r="AZ4" s="1"/>
      <c r="BB4" s="5" t="s">
        <v>39</v>
      </c>
      <c r="BC4" s="1" t="s">
        <v>38</v>
      </c>
      <c r="BD4" s="1" t="s">
        <v>38</v>
      </c>
      <c r="BE4" s="1" t="s">
        <v>38</v>
      </c>
      <c r="BF4" s="1" t="s">
        <v>38</v>
      </c>
      <c r="BG4" s="1" t="s">
        <v>38</v>
      </c>
      <c r="BH4" s="1" t="s">
        <v>38</v>
      </c>
      <c r="BI4" s="1" t="s">
        <v>38</v>
      </c>
      <c r="BJ4" s="1" t="s">
        <v>38</v>
      </c>
      <c r="BK4" s="1" t="s">
        <v>38</v>
      </c>
      <c r="BL4" s="1" t="s">
        <v>38</v>
      </c>
      <c r="BM4" s="1" t="s">
        <v>38</v>
      </c>
      <c r="BN4" s="1" t="s">
        <v>38</v>
      </c>
      <c r="BO4" s="1" t="s">
        <v>38</v>
      </c>
      <c r="BP4" s="1" t="s">
        <v>38</v>
      </c>
      <c r="BQ4" s="1" t="s">
        <v>38</v>
      </c>
      <c r="BR4" s="1" t="s">
        <v>38</v>
      </c>
      <c r="BS4" s="156" t="s">
        <v>38</v>
      </c>
      <c r="BT4" s="156" t="s">
        <v>289</v>
      </c>
    </row>
    <row r="5" spans="1:73">
      <c r="BF5"/>
      <c r="BR5" s="1"/>
    </row>
    <row r="6" spans="1:73" s="92" customFormat="1" ht="12.5">
      <c r="A6" s="90" t="s">
        <v>40</v>
      </c>
      <c r="B6" s="90" t="s">
        <v>41</v>
      </c>
      <c r="C6" s="79">
        <v>39538</v>
      </c>
      <c r="D6" s="79">
        <v>39629</v>
      </c>
      <c r="E6" s="90">
        <v>39721</v>
      </c>
      <c r="F6" s="91">
        <v>39813</v>
      </c>
      <c r="G6" s="79">
        <v>39903</v>
      </c>
      <c r="H6" s="79">
        <v>39994</v>
      </c>
      <c r="I6" s="79">
        <v>40086</v>
      </c>
      <c r="J6" s="91">
        <v>40178</v>
      </c>
      <c r="K6" s="79">
        <v>40268</v>
      </c>
      <c r="L6" s="79">
        <v>40359</v>
      </c>
      <c r="M6" s="79">
        <v>40451</v>
      </c>
      <c r="N6" s="91">
        <v>40543</v>
      </c>
      <c r="O6" s="79">
        <v>40633</v>
      </c>
      <c r="P6" s="79">
        <v>40724</v>
      </c>
      <c r="Q6" s="79">
        <v>40816</v>
      </c>
      <c r="R6" s="91">
        <v>40908</v>
      </c>
      <c r="S6" s="79">
        <v>40999</v>
      </c>
      <c r="T6" s="79">
        <v>41090</v>
      </c>
      <c r="U6" s="79">
        <v>41182</v>
      </c>
      <c r="V6" s="91">
        <v>41274</v>
      </c>
      <c r="W6" s="79">
        <v>41364</v>
      </c>
      <c r="X6" s="79">
        <v>41455</v>
      </c>
      <c r="Y6" s="79">
        <v>41547</v>
      </c>
      <c r="Z6" s="91">
        <v>41639</v>
      </c>
      <c r="AA6" s="79">
        <v>41729</v>
      </c>
      <c r="AB6" s="79">
        <v>41820</v>
      </c>
      <c r="AC6" s="79">
        <v>41912</v>
      </c>
      <c r="AD6" s="91">
        <v>42004</v>
      </c>
      <c r="AE6" s="79">
        <v>42094</v>
      </c>
      <c r="AF6" s="79">
        <v>42185</v>
      </c>
      <c r="AG6" s="79">
        <v>42277</v>
      </c>
      <c r="AH6" s="91">
        <v>42369</v>
      </c>
      <c r="AI6" s="79">
        <v>42460</v>
      </c>
      <c r="AJ6" s="79">
        <v>42551</v>
      </c>
      <c r="AK6" s="79">
        <v>42643</v>
      </c>
      <c r="AL6" s="91">
        <v>42735</v>
      </c>
      <c r="AM6" s="79">
        <v>42825</v>
      </c>
      <c r="AN6" s="79">
        <v>42916</v>
      </c>
      <c r="AO6" s="79">
        <v>43008</v>
      </c>
      <c r="AP6" s="91">
        <v>43100</v>
      </c>
      <c r="AQ6" s="79">
        <v>43190</v>
      </c>
      <c r="AR6" s="79">
        <v>43281</v>
      </c>
      <c r="AS6" s="79">
        <v>43373</v>
      </c>
      <c r="AT6" s="91" t="s">
        <v>201</v>
      </c>
      <c r="AU6" s="79">
        <v>43555</v>
      </c>
      <c r="AV6" s="79">
        <v>43646</v>
      </c>
      <c r="AW6" s="79">
        <v>43738</v>
      </c>
      <c r="AX6" s="91">
        <v>43830</v>
      </c>
      <c r="AY6" s="79">
        <v>43921</v>
      </c>
      <c r="AZ6" s="79">
        <v>44012</v>
      </c>
      <c r="BA6" s="79">
        <v>44104</v>
      </c>
      <c r="BB6" s="91">
        <v>44196</v>
      </c>
      <c r="BC6" s="79">
        <v>44286</v>
      </c>
      <c r="BD6" s="79">
        <v>44377</v>
      </c>
      <c r="BE6" s="79">
        <v>44469</v>
      </c>
      <c r="BF6" s="91">
        <v>44561</v>
      </c>
      <c r="BG6" s="79">
        <v>44651</v>
      </c>
      <c r="BH6" s="79">
        <v>44742</v>
      </c>
      <c r="BI6" s="79">
        <v>44834</v>
      </c>
      <c r="BJ6" s="91">
        <v>44926</v>
      </c>
      <c r="BK6" s="79">
        <v>45016</v>
      </c>
      <c r="BL6" s="79">
        <v>45107</v>
      </c>
      <c r="BM6" s="79">
        <v>45199</v>
      </c>
      <c r="BN6" s="91">
        <v>45291</v>
      </c>
      <c r="BO6" s="79">
        <v>45382</v>
      </c>
      <c r="BP6" s="79">
        <v>45473</v>
      </c>
      <c r="BQ6" s="79">
        <v>45565</v>
      </c>
      <c r="BR6" s="91">
        <v>45657</v>
      </c>
      <c r="BS6" s="157" t="s">
        <v>278</v>
      </c>
      <c r="BT6" s="157">
        <v>45838</v>
      </c>
      <c r="BU6" s="157">
        <v>45930</v>
      </c>
    </row>
    <row r="7" spans="1:73" s="5" customFormat="1" ht="12.5">
      <c r="BS7" s="158"/>
      <c r="BT7" s="24"/>
      <c r="BU7" s="24"/>
    </row>
    <row r="8" spans="1:73" s="30" customFormat="1" ht="12.5">
      <c r="A8" s="33" t="s">
        <v>202</v>
      </c>
      <c r="B8" s="33" t="s">
        <v>203</v>
      </c>
      <c r="C8" s="34">
        <v>279.68</v>
      </c>
      <c r="D8" s="34">
        <v>4989001455</v>
      </c>
      <c r="E8" s="33">
        <v>45291</v>
      </c>
      <c r="F8" s="86">
        <v>402.9939</v>
      </c>
      <c r="G8" s="34">
        <v>414.15</v>
      </c>
      <c r="H8" s="34">
        <v>451.24</v>
      </c>
      <c r="I8" s="34">
        <v>448.87</v>
      </c>
      <c r="J8" s="86">
        <v>458.818442</v>
      </c>
      <c r="K8" s="34">
        <v>456.48</v>
      </c>
      <c r="L8" s="34">
        <v>454.45</v>
      </c>
      <c r="M8" s="34">
        <v>789.7</v>
      </c>
      <c r="N8" s="86">
        <v>811.25326700000005</v>
      </c>
      <c r="O8" s="34">
        <v>833.69</v>
      </c>
      <c r="P8" s="34">
        <v>817.74</v>
      </c>
      <c r="Q8" s="34">
        <v>812.74</v>
      </c>
      <c r="R8" s="86">
        <v>1977.21</v>
      </c>
      <c r="S8" s="34">
        <v>1936.92</v>
      </c>
      <c r="T8" s="34">
        <v>1909.45</v>
      </c>
      <c r="U8" s="34">
        <v>1905.93</v>
      </c>
      <c r="V8" s="86">
        <v>1947.64</v>
      </c>
      <c r="W8" s="34" t="s">
        <v>204</v>
      </c>
      <c r="X8" s="34">
        <v>1946.68</v>
      </c>
      <c r="Y8" s="34">
        <v>1934.82</v>
      </c>
      <c r="Z8" s="86">
        <v>2015.51</v>
      </c>
      <c r="AA8" s="34">
        <v>2036.07</v>
      </c>
      <c r="AB8" s="34">
        <v>2016.95</v>
      </c>
      <c r="AC8" s="34">
        <v>2028.4</v>
      </c>
      <c r="AD8" s="86">
        <v>2265.92</v>
      </c>
      <c r="AE8" s="34">
        <v>2733.99</v>
      </c>
      <c r="AF8" s="34">
        <v>2273.86</v>
      </c>
      <c r="AG8" s="34">
        <v>2267.71</v>
      </c>
      <c r="AH8" s="86">
        <v>2245.98</v>
      </c>
      <c r="AI8" s="34">
        <v>2320.87</v>
      </c>
      <c r="AJ8" s="34">
        <v>2307.4277902383005</v>
      </c>
      <c r="AK8" s="34">
        <v>2307.2635669733309</v>
      </c>
      <c r="AL8" s="86">
        <v>2287.9689224314138</v>
      </c>
      <c r="AM8" s="34">
        <v>2551.2736598734518</v>
      </c>
      <c r="AN8" s="34">
        <v>2507.871816033527</v>
      </c>
      <c r="AO8" s="34">
        <v>2535.1097685007817</v>
      </c>
      <c r="AP8" s="86">
        <v>2526.9655740123153</v>
      </c>
      <c r="AQ8" s="34">
        <v>2517.5404023150008</v>
      </c>
      <c r="AR8" s="34">
        <v>2971.4277323842116</v>
      </c>
      <c r="AS8" s="34">
        <v>2985.6554411538859</v>
      </c>
      <c r="AT8" s="86">
        <v>3006.0095057686385</v>
      </c>
      <c r="AU8" s="34">
        <v>4881.2800746056218</v>
      </c>
      <c r="AV8" s="34">
        <v>4857.6393014138421</v>
      </c>
      <c r="AW8" s="34">
        <v>4810.0868218898513</v>
      </c>
      <c r="AX8" s="86">
        <v>4912.6067083370335</v>
      </c>
      <c r="AY8" s="34">
        <v>4856.8070068776724</v>
      </c>
      <c r="AZ8" s="34">
        <v>5055.0025223625007</v>
      </c>
      <c r="BA8" s="34">
        <v>5007.8972441133001</v>
      </c>
      <c r="BB8" s="86">
        <v>5096.7270471416405</v>
      </c>
      <c r="BC8" s="34">
        <v>5179.6667747529336</v>
      </c>
      <c r="BD8" s="34">
        <v>5069.9590675605104</v>
      </c>
      <c r="BE8" s="34">
        <v>5026.8321269999997</v>
      </c>
      <c r="BF8" s="86">
        <v>5267.502141680221</v>
      </c>
      <c r="BG8" s="34">
        <v>5275.2367243604849</v>
      </c>
      <c r="BH8" s="34">
        <v>5242.9071480469829</v>
      </c>
      <c r="BI8" s="34">
        <v>5264.24557225219</v>
      </c>
      <c r="BJ8" s="86">
        <v>5185.8702880904902</v>
      </c>
      <c r="BK8" s="34">
        <v>5148.2960000000003</v>
      </c>
      <c r="BL8" s="34">
        <v>5187.4490643268255</v>
      </c>
      <c r="BM8" s="34">
        <v>5206.7103536777477</v>
      </c>
      <c r="BN8" s="86">
        <v>5147.8594700000003</v>
      </c>
      <c r="BO8" s="34">
        <v>5259.6792993900008</v>
      </c>
      <c r="BP8" s="34">
        <v>5255.8945080000003</v>
      </c>
      <c r="BQ8" s="34">
        <v>5182.7240769999999</v>
      </c>
      <c r="BR8" s="86">
        <v>4989.0014549999996</v>
      </c>
      <c r="BS8" s="159">
        <v>4930.3117940000002</v>
      </c>
      <c r="BT8" s="159">
        <v>4873.3595269999996</v>
      </c>
      <c r="BU8" s="189">
        <v>4801.5161340000004</v>
      </c>
    </row>
    <row r="9" spans="1:73" s="30" customFormat="1" ht="12.5">
      <c r="A9" s="27" t="s">
        <v>205</v>
      </c>
      <c r="B9" s="27" t="s">
        <v>206</v>
      </c>
      <c r="C9" s="28">
        <v>587.59</v>
      </c>
      <c r="D9" s="28">
        <v>4170384522</v>
      </c>
      <c r="E9" s="27"/>
      <c r="F9" s="29">
        <v>841.02930000000003</v>
      </c>
      <c r="G9" s="28">
        <v>680.71</v>
      </c>
      <c r="H9" s="28">
        <v>729.84</v>
      </c>
      <c r="I9" s="28">
        <v>787.68</v>
      </c>
      <c r="J9" s="29">
        <v>933.43373899999995</v>
      </c>
      <c r="K9" s="28">
        <v>903.27</v>
      </c>
      <c r="L9" s="28">
        <v>950.08</v>
      </c>
      <c r="M9" s="28">
        <v>1286.25</v>
      </c>
      <c r="N9" s="29">
        <v>1591.7273049999999</v>
      </c>
      <c r="O9" s="28">
        <v>1313.08</v>
      </c>
      <c r="P9" s="28">
        <v>1538.09</v>
      </c>
      <c r="Q9" s="28">
        <v>1476.96</v>
      </c>
      <c r="R9" s="29">
        <v>2713.3</v>
      </c>
      <c r="S9" s="28">
        <v>2369.2399999999998</v>
      </c>
      <c r="T9" s="28">
        <v>2584.88</v>
      </c>
      <c r="U9" s="28">
        <v>2639.52</v>
      </c>
      <c r="V9" s="29">
        <v>2731.22</v>
      </c>
      <c r="W9" s="28" t="s">
        <v>207</v>
      </c>
      <c r="X9" s="28">
        <v>2864.93</v>
      </c>
      <c r="Y9" s="28">
        <v>2623.91</v>
      </c>
      <c r="Z9" s="29">
        <v>2810.05</v>
      </c>
      <c r="AA9" s="28">
        <v>2629.74</v>
      </c>
      <c r="AB9" s="28">
        <v>2943.79</v>
      </c>
      <c r="AC9" s="28">
        <v>2885.3</v>
      </c>
      <c r="AD9" s="29">
        <v>3119.6</v>
      </c>
      <c r="AE9" s="28">
        <v>2051.9</v>
      </c>
      <c r="AF9" s="28">
        <v>2972.63</v>
      </c>
      <c r="AG9" s="28">
        <v>2869.41</v>
      </c>
      <c r="AH9" s="29">
        <v>2729.42</v>
      </c>
      <c r="AI9" s="28">
        <v>3200.76</v>
      </c>
      <c r="AJ9" s="28">
        <v>3223.3279770174408</v>
      </c>
      <c r="AK9" s="28">
        <v>3141.6869209292558</v>
      </c>
      <c r="AL9" s="29">
        <v>3207.0267115128509</v>
      </c>
      <c r="AM9" s="28">
        <v>3254.2673765250629</v>
      </c>
      <c r="AN9" s="28">
        <v>3628.0084744234791</v>
      </c>
      <c r="AO9" s="28">
        <v>3377.4143496676234</v>
      </c>
      <c r="AP9" s="29">
        <v>3452.9565252816637</v>
      </c>
      <c r="AQ9" s="28">
        <v>3733.2148075813839</v>
      </c>
      <c r="AR9" s="28">
        <v>3526.7475180718689</v>
      </c>
      <c r="AS9" s="28">
        <v>3308.3025932881437</v>
      </c>
      <c r="AT9" s="29">
        <v>3004.8967671225155</v>
      </c>
      <c r="AU9" s="28">
        <v>3295.6807641561973</v>
      </c>
      <c r="AV9" s="28">
        <v>3391.7496063479384</v>
      </c>
      <c r="AW9" s="28">
        <v>3139.1489703087241</v>
      </c>
      <c r="AX9" s="29">
        <v>2972.3992562990115</v>
      </c>
      <c r="AY9" s="28">
        <v>3197.3598225752994</v>
      </c>
      <c r="AZ9" s="28">
        <v>3197.5420984139232</v>
      </c>
      <c r="BA9" s="28">
        <v>3050.104520504452</v>
      </c>
      <c r="BB9" s="29">
        <v>2969.0617143502168</v>
      </c>
      <c r="BC9" s="28">
        <v>3127.1332846195701</v>
      </c>
      <c r="BD9" s="28">
        <v>3125.1453712217749</v>
      </c>
      <c r="BE9" s="28">
        <v>3076.9869330000001</v>
      </c>
      <c r="BF9" s="29">
        <v>3219.7966083003507</v>
      </c>
      <c r="BG9" s="28">
        <v>3161.2646776295264</v>
      </c>
      <c r="BH9" s="28">
        <v>3426.5065130406351</v>
      </c>
      <c r="BI9" s="28">
        <v>3259.42565182</v>
      </c>
      <c r="BJ9" s="29">
        <v>3483.9524025468409</v>
      </c>
      <c r="BK9" s="28">
        <v>3390.8710000000001</v>
      </c>
      <c r="BL9" s="28">
        <v>3645.2883429594426</v>
      </c>
      <c r="BM9" s="28">
        <v>3499.8586071656905</v>
      </c>
      <c r="BN9" s="29">
        <v>3908.4195829999999</v>
      </c>
      <c r="BO9" s="28">
        <v>3524.3457349999999</v>
      </c>
      <c r="BP9" s="28">
        <v>3612.593124</v>
      </c>
      <c r="BQ9" s="28">
        <v>3643.1347089999999</v>
      </c>
      <c r="BR9" s="29">
        <v>4170.3845220000003</v>
      </c>
      <c r="BS9" s="160">
        <v>3717.1127569999999</v>
      </c>
      <c r="BT9" s="160">
        <v>3613.3790199999999</v>
      </c>
      <c r="BU9" s="190">
        <v>3466.8880199999999</v>
      </c>
    </row>
    <row r="10" spans="1:73" s="40" customFormat="1" ht="13">
      <c r="A10" s="42" t="s">
        <v>208</v>
      </c>
      <c r="B10" s="42" t="s">
        <v>209</v>
      </c>
      <c r="C10" s="17">
        <v>867.27</v>
      </c>
      <c r="D10" s="17">
        <f>SUM($D$8,$D$9)</f>
        <v>9159385977</v>
      </c>
      <c r="E10" s="42">
        <f>$E$8+$E$9</f>
        <v>45291</v>
      </c>
      <c r="F10" s="18">
        <v>1244.0232000000001</v>
      </c>
      <c r="G10" s="17">
        <v>1094.8599999999999</v>
      </c>
      <c r="H10" s="17">
        <v>1181.08</v>
      </c>
      <c r="I10" s="17">
        <v>1236.55</v>
      </c>
      <c r="J10" s="18">
        <v>1392.2521810000001</v>
      </c>
      <c r="K10" s="17">
        <v>1359.75</v>
      </c>
      <c r="L10" s="17">
        <v>1404.53</v>
      </c>
      <c r="M10" s="17">
        <v>2075.9499999999998</v>
      </c>
      <c r="N10" s="18">
        <v>2402.9805729999998</v>
      </c>
      <c r="O10" s="17">
        <v>2146.77</v>
      </c>
      <c r="P10" s="17">
        <v>2355.83</v>
      </c>
      <c r="Q10" s="17">
        <v>2289.6999999999998</v>
      </c>
      <c r="R10" s="18">
        <v>4690.51</v>
      </c>
      <c r="S10" s="17">
        <v>4306.17</v>
      </c>
      <c r="T10" s="17">
        <v>4494.33</v>
      </c>
      <c r="U10" s="17">
        <v>4545.46</v>
      </c>
      <c r="V10" s="18">
        <v>4678.8599999999997</v>
      </c>
      <c r="W10" s="17" t="s">
        <v>210</v>
      </c>
      <c r="X10" s="17">
        <v>4811.6099999999997</v>
      </c>
      <c r="Y10" s="17">
        <v>4558.7299999999996</v>
      </c>
      <c r="Z10" s="18">
        <v>4825.5600000000004</v>
      </c>
      <c r="AA10" s="17">
        <v>4665.8100000000004</v>
      </c>
      <c r="AB10" s="17">
        <v>4960.74</v>
      </c>
      <c r="AC10" s="17">
        <v>4913.71</v>
      </c>
      <c r="AD10" s="18">
        <v>5385.52</v>
      </c>
      <c r="AE10" s="17">
        <v>4785.8900000000003</v>
      </c>
      <c r="AF10" s="17">
        <v>5246.49</v>
      </c>
      <c r="AG10" s="17">
        <v>5137.12</v>
      </c>
      <c r="AH10" s="18">
        <v>4975.41</v>
      </c>
      <c r="AI10" s="17">
        <v>5521.62</v>
      </c>
      <c r="AJ10" s="17">
        <v>5530.7557672557414</v>
      </c>
      <c r="AK10" s="17">
        <v>5448.9504879025862</v>
      </c>
      <c r="AL10" s="18">
        <v>5494.9956339442651</v>
      </c>
      <c r="AM10" s="17">
        <v>5805.5410363985147</v>
      </c>
      <c r="AN10" s="17">
        <v>6135.8802904570057</v>
      </c>
      <c r="AO10" s="17">
        <v>5912.524118168405</v>
      </c>
      <c r="AP10" s="18">
        <v>5979.922099293979</v>
      </c>
      <c r="AQ10" s="17">
        <v>6250.7552098963843</v>
      </c>
      <c r="AR10" s="17">
        <v>6498.1752504560809</v>
      </c>
      <c r="AS10" s="17">
        <v>6349.0417817100733</v>
      </c>
      <c r="AT10" s="18">
        <v>6010.906272891154</v>
      </c>
      <c r="AU10" s="17">
        <v>8176.9608387618191</v>
      </c>
      <c r="AV10" s="17">
        <v>8249.3889077617805</v>
      </c>
      <c r="AW10" s="17">
        <v>7949.2357921985749</v>
      </c>
      <c r="AX10" s="18">
        <v>7885.0059646360451</v>
      </c>
      <c r="AY10" s="17">
        <v>8054.1668294529718</v>
      </c>
      <c r="AZ10" s="17">
        <v>8252.5446207764235</v>
      </c>
      <c r="BA10" s="17">
        <v>8058.0017646177521</v>
      </c>
      <c r="BB10" s="18">
        <v>8065.7887614918573</v>
      </c>
      <c r="BC10" s="17">
        <v>8306.8000593725046</v>
      </c>
      <c r="BD10" s="17">
        <v>8195.1044387822858</v>
      </c>
      <c r="BE10" s="17">
        <v>8103.8190599999998</v>
      </c>
      <c r="BF10" s="18">
        <v>8487.2987499805713</v>
      </c>
      <c r="BG10" s="17">
        <v>8436.5014019900118</v>
      </c>
      <c r="BH10" s="17">
        <v>8669.4136610876176</v>
      </c>
      <c r="BI10" s="17">
        <v>8523.6712240721899</v>
      </c>
      <c r="BJ10" s="18">
        <v>8669.8226906373311</v>
      </c>
      <c r="BK10" s="17">
        <v>8539.1679999999997</v>
      </c>
      <c r="BL10" s="17">
        <v>8832.7374072862676</v>
      </c>
      <c r="BM10" s="17">
        <v>8706.5689608434386</v>
      </c>
      <c r="BN10" s="18">
        <v>9056.2790530000002</v>
      </c>
      <c r="BO10" s="17">
        <v>8784.0250343900007</v>
      </c>
      <c r="BP10" s="17">
        <v>8868.4876320000003</v>
      </c>
      <c r="BQ10" s="17">
        <v>8825.8587860000007</v>
      </c>
      <c r="BR10" s="18">
        <v>9159.3859769999999</v>
      </c>
      <c r="BS10" s="161">
        <v>8647.4245510000001</v>
      </c>
      <c r="BT10" s="161">
        <v>8486.738546999999</v>
      </c>
      <c r="BU10" s="174">
        <v>8268.4041539999998</v>
      </c>
    </row>
    <row r="11" spans="1:73" s="30" customFormat="1" ht="12.5">
      <c r="A11" s="32"/>
      <c r="B11" s="32"/>
      <c r="E11" s="32"/>
      <c r="BS11" s="162"/>
      <c r="BT11" s="162"/>
      <c r="BU11" s="191"/>
    </row>
    <row r="12" spans="1:73" s="40" customFormat="1" ht="13">
      <c r="A12" s="87" t="s">
        <v>211</v>
      </c>
      <c r="B12" s="87" t="s">
        <v>212</v>
      </c>
      <c r="C12" s="34">
        <v>247.68</v>
      </c>
      <c r="D12" s="34">
        <v>862467897</v>
      </c>
      <c r="E12" s="87">
        <v>0</v>
      </c>
      <c r="F12" s="86">
        <v>283.45089999999999</v>
      </c>
      <c r="G12" s="34">
        <v>302.61</v>
      </c>
      <c r="H12" s="34">
        <v>295.20999999999998</v>
      </c>
      <c r="I12" s="34">
        <v>325.02</v>
      </c>
      <c r="J12" s="86">
        <v>366.81043799999998</v>
      </c>
      <c r="K12" s="34">
        <v>380.75</v>
      </c>
      <c r="L12" s="34">
        <v>372.98</v>
      </c>
      <c r="M12" s="34">
        <v>407.74</v>
      </c>
      <c r="N12" s="86">
        <v>457.10476</v>
      </c>
      <c r="O12" s="34">
        <v>468.68</v>
      </c>
      <c r="P12" s="34">
        <v>457.83</v>
      </c>
      <c r="Q12" s="34">
        <v>494.03</v>
      </c>
      <c r="R12" s="86">
        <v>548.49</v>
      </c>
      <c r="S12" s="34">
        <v>560.80999999999995</v>
      </c>
      <c r="T12" s="34">
        <v>593.74</v>
      </c>
      <c r="U12" s="34">
        <v>661.62</v>
      </c>
      <c r="V12" s="86">
        <v>777.45</v>
      </c>
      <c r="W12" s="34" t="s">
        <v>213</v>
      </c>
      <c r="X12" s="34">
        <v>734.65</v>
      </c>
      <c r="Y12" s="34">
        <v>811.37</v>
      </c>
      <c r="Z12" s="86">
        <v>884.36</v>
      </c>
      <c r="AA12" s="34">
        <v>889.43</v>
      </c>
      <c r="AB12" s="34">
        <v>828.98</v>
      </c>
      <c r="AC12" s="34">
        <v>886.32</v>
      </c>
      <c r="AD12" s="86">
        <v>1039.2</v>
      </c>
      <c r="AE12" s="34">
        <v>766.8</v>
      </c>
      <c r="AF12" s="34">
        <v>981.98</v>
      </c>
      <c r="AG12" s="34">
        <v>1052.8499999999999</v>
      </c>
      <c r="AH12" s="86">
        <v>1161.1300000000001</v>
      </c>
      <c r="AI12" s="34">
        <v>1155.0999999999999</v>
      </c>
      <c r="AJ12" s="34">
        <v>1043.3925299078489</v>
      </c>
      <c r="AK12" s="34">
        <v>1106.7842572488862</v>
      </c>
      <c r="AL12" s="86">
        <v>1155.1036550463982</v>
      </c>
      <c r="AM12" s="34">
        <v>1141.6072586474902</v>
      </c>
      <c r="AN12" s="34">
        <v>968.36382946510037</v>
      </c>
      <c r="AO12" s="34">
        <v>1005.5806146114334</v>
      </c>
      <c r="AP12" s="86">
        <v>1030.0053997320065</v>
      </c>
      <c r="AQ12" s="34">
        <v>1011.9238460140801</v>
      </c>
      <c r="AR12" s="34">
        <v>938.18777113884903</v>
      </c>
      <c r="AS12" s="34">
        <v>981.85209861776627</v>
      </c>
      <c r="AT12" s="86">
        <v>1036.4085184109558</v>
      </c>
      <c r="AU12" s="34">
        <v>1008.2009876521339</v>
      </c>
      <c r="AV12" s="34">
        <v>899.44301382919457</v>
      </c>
      <c r="AW12" s="34">
        <v>918.91461318797838</v>
      </c>
      <c r="AX12" s="86">
        <v>963.39921688715719</v>
      </c>
      <c r="AY12" s="34">
        <v>871.07449731030204</v>
      </c>
      <c r="AZ12" s="34">
        <v>914.55216276756335</v>
      </c>
      <c r="BA12" s="34">
        <v>958.20643418596319</v>
      </c>
      <c r="BB12" s="86">
        <v>1002.8411415736441</v>
      </c>
      <c r="BC12" s="34">
        <v>940.28602965481605</v>
      </c>
      <c r="BD12" s="34">
        <v>753.35879181317932</v>
      </c>
      <c r="BE12" s="34">
        <v>770.40264000000002</v>
      </c>
      <c r="BF12" s="86">
        <v>786.59617692786026</v>
      </c>
      <c r="BG12" s="34">
        <v>735.52267334155943</v>
      </c>
      <c r="BH12" s="34">
        <v>740.46771027441059</v>
      </c>
      <c r="BI12" s="34">
        <v>784.75729952435597</v>
      </c>
      <c r="BJ12" s="86">
        <v>798.90286069501576</v>
      </c>
      <c r="BK12" s="34">
        <v>814.87680120264099</v>
      </c>
      <c r="BL12" s="34">
        <v>793.67392411182607</v>
      </c>
      <c r="BM12" s="34">
        <v>818.43933850252427</v>
      </c>
      <c r="BN12" s="86">
        <v>919.46344099999999</v>
      </c>
      <c r="BO12" s="34">
        <v>843.44618515344814</v>
      </c>
      <c r="BP12" s="34">
        <v>759.25196900000003</v>
      </c>
      <c r="BQ12" s="34">
        <v>780.560025</v>
      </c>
      <c r="BR12" s="86">
        <v>862.46789699999999</v>
      </c>
      <c r="BS12" s="159">
        <v>753.36910799999998</v>
      </c>
      <c r="BT12" s="159">
        <v>711.50252726999997</v>
      </c>
      <c r="BU12" s="189">
        <v>717.40837299999998</v>
      </c>
    </row>
    <row r="13" spans="1:73" s="24" customFormat="1" ht="12.5">
      <c r="A13" s="31" t="s">
        <v>275</v>
      </c>
      <c r="B13" s="31" t="s">
        <v>215</v>
      </c>
      <c r="C13" s="28">
        <v>619.59</v>
      </c>
      <c r="D13" s="28">
        <v>8296918079.1499996</v>
      </c>
      <c r="E13" s="31">
        <v>361.87200000000001</v>
      </c>
      <c r="F13" s="29">
        <v>960.57230000000004</v>
      </c>
      <c r="G13" s="28">
        <v>792.25</v>
      </c>
      <c r="H13" s="28">
        <v>885.87</v>
      </c>
      <c r="I13" s="28">
        <v>911.54</v>
      </c>
      <c r="J13" s="29">
        <v>1025.4417430000001</v>
      </c>
      <c r="K13" s="28">
        <v>979.01</v>
      </c>
      <c r="L13" s="28">
        <v>1031.55</v>
      </c>
      <c r="M13" s="28">
        <v>1668.22</v>
      </c>
      <c r="N13" s="29">
        <v>1945.875812</v>
      </c>
      <c r="O13" s="28">
        <v>1678.09</v>
      </c>
      <c r="P13" s="28">
        <v>1898</v>
      </c>
      <c r="Q13" s="28">
        <v>1795.66</v>
      </c>
      <c r="R13" s="29">
        <v>4142.0200000000004</v>
      </c>
      <c r="S13" s="28">
        <v>3745.36</v>
      </c>
      <c r="T13" s="28">
        <v>3900.59</v>
      </c>
      <c r="U13" s="28">
        <v>3883.83</v>
      </c>
      <c r="V13" s="29">
        <v>3901.41</v>
      </c>
      <c r="W13" s="28" t="s">
        <v>216</v>
      </c>
      <c r="X13" s="28">
        <v>4076.95</v>
      </c>
      <c r="Y13" s="28">
        <v>3747.36</v>
      </c>
      <c r="Z13" s="29">
        <v>3941.2</v>
      </c>
      <c r="AA13" s="28">
        <v>3776.38</v>
      </c>
      <c r="AB13" s="28">
        <v>4131.76</v>
      </c>
      <c r="AC13" s="28">
        <v>4027.39</v>
      </c>
      <c r="AD13" s="29">
        <v>4346.32</v>
      </c>
      <c r="AE13" s="28">
        <v>4019.09</v>
      </c>
      <c r="AF13" s="28">
        <v>4264.5200000000004</v>
      </c>
      <c r="AG13" s="28">
        <v>4084.27</v>
      </c>
      <c r="AH13" s="29">
        <v>3814.27</v>
      </c>
      <c r="AI13" s="28">
        <v>4366.5200000000004</v>
      </c>
      <c r="AJ13" s="28">
        <v>4487.3632377018384</v>
      </c>
      <c r="AK13" s="28">
        <v>4342.1662305037016</v>
      </c>
      <c r="AL13" s="29">
        <v>4339.8919787851455</v>
      </c>
      <c r="AM13" s="28">
        <v>4663.9337777464452</v>
      </c>
      <c r="AN13" s="28">
        <v>5167.5164598639512</v>
      </c>
      <c r="AO13" s="28">
        <v>4907.0846539838976</v>
      </c>
      <c r="AP13" s="29">
        <v>4949.9166992201517</v>
      </c>
      <c r="AQ13" s="28">
        <v>5238.8313640962542</v>
      </c>
      <c r="AR13" s="28">
        <v>5559.9874790672311</v>
      </c>
      <c r="AS13" s="28">
        <v>5367.1896829692314</v>
      </c>
      <c r="AT13" s="29">
        <v>4974.4977542103452</v>
      </c>
      <c r="AU13" s="28">
        <v>7168.7598511096849</v>
      </c>
      <c r="AV13" s="28">
        <v>7349.9458939374545</v>
      </c>
      <c r="AW13" s="28">
        <v>7030.321179010597</v>
      </c>
      <c r="AX13" s="29">
        <v>6921.6067479504527</v>
      </c>
      <c r="AY13" s="28">
        <v>7183.0923326353586</v>
      </c>
      <c r="AZ13" s="28">
        <v>7337.9924587199112</v>
      </c>
      <c r="BA13" s="28">
        <v>7099.7953302972119</v>
      </c>
      <c r="BB13" s="29">
        <v>7062.9476189991337</v>
      </c>
      <c r="BC13" s="28">
        <v>7366.5140297164517</v>
      </c>
      <c r="BD13" s="28">
        <v>7441.7456469933477</v>
      </c>
      <c r="BE13" s="28">
        <v>7333.4164190000001</v>
      </c>
      <c r="BF13" s="29">
        <v>7700.7025730508331</v>
      </c>
      <c r="BG13" s="28">
        <v>7700.9787296352924</v>
      </c>
      <c r="BH13" s="28">
        <v>7928.945951365291</v>
      </c>
      <c r="BI13" s="28">
        <v>7738.913925131038</v>
      </c>
      <c r="BJ13" s="29">
        <v>7870.9198296402528</v>
      </c>
      <c r="BK13" s="28">
        <v>7724.2914239896354</v>
      </c>
      <c r="BL13" s="28">
        <v>8039.0634849752896</v>
      </c>
      <c r="BM13" s="28">
        <v>7888.1296228252904</v>
      </c>
      <c r="BN13" s="29">
        <v>8136.815611</v>
      </c>
      <c r="BO13" s="28">
        <v>7940.5788490000004</v>
      </c>
      <c r="BP13" s="28">
        <v>8109.2356630000004</v>
      </c>
      <c r="BQ13" s="28">
        <v>8045.2987618300003</v>
      </c>
      <c r="BR13" s="29">
        <v>8296.9180791500003</v>
      </c>
      <c r="BS13" s="160">
        <v>7894.0554430000002</v>
      </c>
      <c r="BT13" s="160">
        <v>7775.2360200000003</v>
      </c>
      <c r="BU13" s="190">
        <v>7550.9957809999996</v>
      </c>
    </row>
    <row r="14" spans="1:73" s="19" customFormat="1" ht="13">
      <c r="A14" s="6" t="s">
        <v>217</v>
      </c>
      <c r="B14" s="6" t="s">
        <v>218</v>
      </c>
      <c r="C14" s="17">
        <v>867.27</v>
      </c>
      <c r="D14" s="17">
        <f>SUM($D$12,$D$13)</f>
        <v>9159385976.1499996</v>
      </c>
      <c r="E14" s="6">
        <f>$E$12+$E$13</f>
        <v>361.87200000000001</v>
      </c>
      <c r="F14" s="18">
        <v>1244.0232000000001</v>
      </c>
      <c r="G14" s="17">
        <v>1094.8599999999999</v>
      </c>
      <c r="H14" s="17">
        <v>1181.08</v>
      </c>
      <c r="I14" s="17">
        <v>1236.55</v>
      </c>
      <c r="J14" s="18">
        <v>1392.2521810000001</v>
      </c>
      <c r="K14" s="17">
        <v>1359.75</v>
      </c>
      <c r="L14" s="17">
        <v>1404.53</v>
      </c>
      <c r="M14" s="17">
        <v>2075.9499999999998</v>
      </c>
      <c r="N14" s="18">
        <v>2402.9805729999998</v>
      </c>
      <c r="O14" s="17">
        <v>2146.77</v>
      </c>
      <c r="P14" s="17">
        <v>2355.83</v>
      </c>
      <c r="Q14" s="17">
        <v>2289.6999999999998</v>
      </c>
      <c r="R14" s="18">
        <v>4690.51</v>
      </c>
      <c r="S14" s="17">
        <v>4306.17</v>
      </c>
      <c r="T14" s="17">
        <v>4494.33</v>
      </c>
      <c r="U14" s="17">
        <v>4545.46</v>
      </c>
      <c r="V14" s="18">
        <v>4678.8599999999997</v>
      </c>
      <c r="W14" s="17" t="s">
        <v>210</v>
      </c>
      <c r="X14" s="17">
        <v>4811.6099999999997</v>
      </c>
      <c r="Y14" s="17">
        <v>4558.7299999999996</v>
      </c>
      <c r="Z14" s="18">
        <v>4825.5600000000004</v>
      </c>
      <c r="AA14" s="17">
        <v>4665.8100000000004</v>
      </c>
      <c r="AB14" s="17">
        <v>4960.74</v>
      </c>
      <c r="AC14" s="17">
        <v>4913.71</v>
      </c>
      <c r="AD14" s="18">
        <v>5385.52</v>
      </c>
      <c r="AE14" s="17">
        <v>4785.8900000000003</v>
      </c>
      <c r="AF14" s="17">
        <v>5246.49</v>
      </c>
      <c r="AG14" s="17">
        <v>5137.12</v>
      </c>
      <c r="AH14" s="18">
        <v>4975.41</v>
      </c>
      <c r="AI14" s="17">
        <v>5521.62</v>
      </c>
      <c r="AJ14" s="17">
        <v>5530.7557676096876</v>
      </c>
      <c r="AK14" s="17">
        <v>5448.9504877525878</v>
      </c>
      <c r="AL14" s="18">
        <v>5494.9956338315442</v>
      </c>
      <c r="AM14" s="17">
        <v>5805.5410363939354</v>
      </c>
      <c r="AN14" s="17">
        <v>6135.8802893290513</v>
      </c>
      <c r="AO14" s="17">
        <v>5912.6652685953313</v>
      </c>
      <c r="AP14" s="18">
        <v>5979.9220989521582</v>
      </c>
      <c r="AQ14" s="17">
        <v>6250.7552101103347</v>
      </c>
      <c r="AR14" s="17">
        <v>6498.1752502060799</v>
      </c>
      <c r="AS14" s="17">
        <v>6349.0417815869978</v>
      </c>
      <c r="AT14" s="18">
        <v>6010.9062726213015</v>
      </c>
      <c r="AU14" s="17">
        <v>8176.9608387618191</v>
      </c>
      <c r="AV14" s="17">
        <v>8249.3889077666499</v>
      </c>
      <c r="AW14" s="17">
        <v>7949.2357921985749</v>
      </c>
      <c r="AX14" s="18">
        <v>7885.00596483761</v>
      </c>
      <c r="AY14" s="17">
        <v>8054.1668299456605</v>
      </c>
      <c r="AZ14" s="17">
        <v>8252.5446214874737</v>
      </c>
      <c r="BA14" s="17">
        <v>8058.0017644831751</v>
      </c>
      <c r="BB14" s="18">
        <v>8065.7887605727774</v>
      </c>
      <c r="BC14" s="17">
        <v>8306.8000593712677</v>
      </c>
      <c r="BD14" s="17">
        <v>8195.1044388065275</v>
      </c>
      <c r="BE14" s="17">
        <v>8103.8190599999998</v>
      </c>
      <c r="BF14" s="18">
        <v>8487.2987499786941</v>
      </c>
      <c r="BG14" s="17">
        <v>8436.5014029768518</v>
      </c>
      <c r="BH14" s="17">
        <v>8669.4136616397009</v>
      </c>
      <c r="BI14" s="17">
        <v>8523.6712246553943</v>
      </c>
      <c r="BJ14" s="18">
        <v>8669.8226903352679</v>
      </c>
      <c r="BK14" s="17">
        <v>8539.1682251922757</v>
      </c>
      <c r="BL14" s="17">
        <v>8832.7374090871162</v>
      </c>
      <c r="BM14" s="17">
        <v>8706.5689613278155</v>
      </c>
      <c r="BN14" s="18">
        <v>9056.2790519999999</v>
      </c>
      <c r="BO14" s="17">
        <v>8784.0250341534484</v>
      </c>
      <c r="BP14" s="17">
        <v>8868.4876320000003</v>
      </c>
      <c r="BQ14" s="17">
        <v>8825.8587868300001</v>
      </c>
      <c r="BR14" s="18">
        <v>9159.3859761500007</v>
      </c>
      <c r="BS14" s="161">
        <v>8647.4245510000001</v>
      </c>
      <c r="BT14" s="161">
        <v>8486.7385472700007</v>
      </c>
      <c r="BU14" s="174">
        <v>8268.4041539999998</v>
      </c>
    </row>
    <row r="15" spans="1:73"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J15" s="30"/>
      <c r="BK15" s="30"/>
      <c r="BL15" s="30"/>
      <c r="BM15" s="30"/>
      <c r="BN15" s="30"/>
      <c r="BR15" s="30"/>
      <c r="BS15" s="163"/>
      <c r="BT15" s="163"/>
    </row>
    <row r="16" spans="1:73"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J16" s="30"/>
      <c r="BK16" s="30"/>
      <c r="BL16" s="30"/>
      <c r="BM16" s="30"/>
      <c r="BN16" s="30"/>
      <c r="BR16" s="30"/>
      <c r="BS16" s="163"/>
      <c r="BT16" s="163"/>
    </row>
    <row r="17" spans="1:90">
      <c r="A17" s="44" t="s">
        <v>219</v>
      </c>
      <c r="B17" s="44" t="s">
        <v>220</v>
      </c>
      <c r="C17" s="43"/>
      <c r="D17" s="43"/>
      <c r="E17" s="43"/>
      <c r="F17" s="35"/>
      <c r="G17" s="36"/>
      <c r="H17" s="36"/>
      <c r="I17" s="36"/>
      <c r="J17" s="35"/>
      <c r="K17" s="36"/>
      <c r="L17" s="36"/>
      <c r="M17" s="36"/>
      <c r="N17" s="35"/>
      <c r="O17" s="36"/>
      <c r="P17" s="36"/>
      <c r="Q17" s="36"/>
      <c r="R17" s="35"/>
      <c r="S17" s="36"/>
      <c r="T17" s="36"/>
      <c r="U17" s="36"/>
      <c r="V17" s="134">
        <v>798.47</v>
      </c>
      <c r="W17" s="133"/>
      <c r="X17" s="133">
        <v>588.77</v>
      </c>
      <c r="Y17" s="133"/>
      <c r="Z17" s="134">
        <v>577.65</v>
      </c>
      <c r="AA17" s="133">
        <v>841.26</v>
      </c>
      <c r="AB17" s="133">
        <v>754.2</v>
      </c>
      <c r="AC17" s="133">
        <v>708.35</v>
      </c>
      <c r="AD17" s="134">
        <v>852</v>
      </c>
      <c r="AE17" s="133">
        <v>821</v>
      </c>
      <c r="AF17" s="133">
        <v>506.13</v>
      </c>
      <c r="AG17" s="133">
        <v>272.62</v>
      </c>
      <c r="AH17" s="134">
        <v>174.55210269999978</v>
      </c>
      <c r="AI17" s="133">
        <v>240.34866360000001</v>
      </c>
      <c r="AJ17" s="133">
        <v>317.00527184209199</v>
      </c>
      <c r="AK17" s="133">
        <v>230.73048305</v>
      </c>
      <c r="AL17" s="134">
        <v>324.14081193999999</v>
      </c>
      <c r="AM17" s="133">
        <v>584.07000000000005</v>
      </c>
      <c r="AN17" s="133">
        <v>485.98283221039998</v>
      </c>
      <c r="AO17" s="133">
        <v>464.25271323999999</v>
      </c>
      <c r="AP17" s="134">
        <v>369.55131976999996</v>
      </c>
      <c r="AQ17" s="133">
        <v>467.62083331999997</v>
      </c>
      <c r="AR17" s="133">
        <v>684.20677445000001</v>
      </c>
      <c r="AS17" s="133">
        <v>608.52</v>
      </c>
      <c r="AT17" s="134">
        <v>381.95</v>
      </c>
      <c r="AU17" s="133">
        <v>2554.0959639756297</v>
      </c>
      <c r="AV17" s="133">
        <v>2415.8554724847004</v>
      </c>
      <c r="AW17" s="133">
        <v>2284.8285898782101</v>
      </c>
      <c r="AX17" s="134">
        <v>2347.9366091300003</v>
      </c>
      <c r="AY17" s="133">
        <v>2537.6615291401063</v>
      </c>
      <c r="AZ17" s="133">
        <v>2634.0960302317599</v>
      </c>
      <c r="BA17" s="133">
        <v>2518.08</v>
      </c>
      <c r="BB17" s="134">
        <v>2615.75039898663</v>
      </c>
      <c r="BC17" s="133">
        <v>2901.71</v>
      </c>
      <c r="BD17" s="133">
        <v>2675.0849414333502</v>
      </c>
      <c r="BE17" s="133">
        <v>2625.03437980335</v>
      </c>
      <c r="BF17" s="134">
        <v>2927.8425355152913</v>
      </c>
      <c r="BG17" s="133">
        <v>3111.1600400452917</v>
      </c>
      <c r="BH17" s="133">
        <f>3027774993.92529/1000000</f>
        <v>3027.7749939252899</v>
      </c>
      <c r="BI17" s="133">
        <v>2910.4531156952921</v>
      </c>
      <c r="BJ17" s="134">
        <v>2719.7990462952898</v>
      </c>
      <c r="BK17" s="133">
        <v>2766</v>
      </c>
      <c r="BL17" s="133">
        <v>2747</v>
      </c>
      <c r="BM17" s="133">
        <v>2664</v>
      </c>
      <c r="BN17" s="134">
        <v>2423</v>
      </c>
      <c r="BO17" s="133">
        <v>2696.0128138300001</v>
      </c>
      <c r="BP17" s="133">
        <v>2617.2190001099998</v>
      </c>
      <c r="BQ17" s="133">
        <v>2500.0223749100001</v>
      </c>
      <c r="BR17" s="134">
        <v>2561.3727066399997</v>
      </c>
      <c r="BS17" s="164">
        <v>2495.3521609600002</v>
      </c>
      <c r="BT17" s="164">
        <v>2376.2537729999999</v>
      </c>
      <c r="BU17" s="164">
        <v>2500.0223749100001</v>
      </c>
    </row>
    <row r="18" spans="1:90"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BO18" s="30"/>
      <c r="BQ18"/>
      <c r="BS18" s="163"/>
      <c r="BT18" s="24"/>
      <c r="BW18"/>
      <c r="BX18"/>
      <c r="BY18"/>
      <c r="BZ18"/>
      <c r="CA18"/>
      <c r="CB18"/>
      <c r="CC18"/>
      <c r="CD18"/>
      <c r="CE18"/>
      <c r="CF18"/>
      <c r="CG18"/>
    </row>
    <row r="19" spans="1:90">
      <c r="D19" s="1" t="s">
        <v>274</v>
      </c>
      <c r="E19" s="1" t="s">
        <v>274</v>
      </c>
      <c r="BQ19"/>
      <c r="BS19" s="163"/>
      <c r="BT19" s="24"/>
      <c r="BW19"/>
      <c r="BX19"/>
      <c r="BY19"/>
      <c r="BZ19"/>
      <c r="CA19"/>
      <c r="CB19"/>
      <c r="CC19"/>
      <c r="CD19"/>
      <c r="CE19"/>
      <c r="CF19"/>
      <c r="CG19"/>
      <c r="CH19" s="140"/>
      <c r="CJ19" s="140"/>
      <c r="CK19" s="140"/>
      <c r="CL19" s="140"/>
    </row>
    <row r="20" spans="1:90">
      <c r="AU20" s="1" t="s">
        <v>37</v>
      </c>
      <c r="AY20" s="1" t="s">
        <v>37</v>
      </c>
      <c r="BB20" s="5"/>
      <c r="BC20" s="1" t="s">
        <v>37</v>
      </c>
      <c r="BD20" s="1" t="s">
        <v>37</v>
      </c>
      <c r="BE20" s="1" t="s">
        <v>37</v>
      </c>
      <c r="BF20" s="1" t="s">
        <v>37</v>
      </c>
      <c r="BG20" s="1" t="s">
        <v>37</v>
      </c>
      <c r="BH20" s="1" t="s">
        <v>37</v>
      </c>
      <c r="BI20" s="1" t="s">
        <v>37</v>
      </c>
      <c r="BJ20" s="1" t="s">
        <v>37</v>
      </c>
      <c r="BK20" s="1" t="s">
        <v>37</v>
      </c>
      <c r="BL20" s="1" t="s">
        <v>37</v>
      </c>
      <c r="BM20" s="1" t="s">
        <v>37</v>
      </c>
      <c r="BN20" s="1" t="s">
        <v>37</v>
      </c>
      <c r="BO20" s="1" t="s">
        <v>37</v>
      </c>
      <c r="BP20" s="1" t="s">
        <v>37</v>
      </c>
      <c r="BQ20" s="1" t="s">
        <v>37</v>
      </c>
      <c r="BR20" s="1" t="s">
        <v>37</v>
      </c>
      <c r="BS20" s="24"/>
      <c r="BT20" s="24"/>
      <c r="BW20"/>
      <c r="BX20"/>
      <c r="BY20"/>
      <c r="BZ20"/>
      <c r="CE20"/>
      <c r="CF20"/>
      <c r="CG20"/>
      <c r="CH20" s="141"/>
      <c r="CJ20" s="141"/>
      <c r="CK20" s="141"/>
      <c r="CL20" s="141"/>
    </row>
    <row r="21" spans="1:90">
      <c r="BG21"/>
      <c r="BH21"/>
      <c r="BI21"/>
      <c r="BJ21"/>
      <c r="BR21" s="1"/>
      <c r="BS21" s="24"/>
      <c r="BT21" s="24"/>
      <c r="BW21"/>
      <c r="BX21"/>
      <c r="BY21"/>
      <c r="BZ21"/>
      <c r="CE21"/>
      <c r="CF21"/>
      <c r="CG21"/>
    </row>
    <row r="22" spans="1:90">
      <c r="A22" s="90" t="s">
        <v>40</v>
      </c>
      <c r="B22" s="90" t="s">
        <v>41</v>
      </c>
      <c r="C22" s="79">
        <v>39538</v>
      </c>
      <c r="D22" s="79">
        <v>39629</v>
      </c>
      <c r="E22" s="79">
        <v>39721</v>
      </c>
      <c r="F22" s="91">
        <v>39813</v>
      </c>
      <c r="G22" s="79">
        <v>39903</v>
      </c>
      <c r="H22" s="79">
        <v>39994</v>
      </c>
      <c r="I22" s="79">
        <v>40086</v>
      </c>
      <c r="J22" s="91">
        <v>40178</v>
      </c>
      <c r="K22" s="79">
        <v>40268</v>
      </c>
      <c r="L22" s="79">
        <v>40359</v>
      </c>
      <c r="M22" s="79">
        <v>40451</v>
      </c>
      <c r="N22" s="91">
        <v>40543</v>
      </c>
      <c r="O22" s="79">
        <v>40633</v>
      </c>
      <c r="P22" s="79">
        <v>40724</v>
      </c>
      <c r="Q22" s="79">
        <v>40816</v>
      </c>
      <c r="R22" s="91">
        <v>40908</v>
      </c>
      <c r="S22" s="79">
        <v>40999</v>
      </c>
      <c r="T22" s="79">
        <v>41090</v>
      </c>
      <c r="U22" s="79">
        <v>41182</v>
      </c>
      <c r="V22" s="91">
        <v>41274</v>
      </c>
      <c r="W22" s="79">
        <v>41364</v>
      </c>
      <c r="X22" s="79">
        <v>41455</v>
      </c>
      <c r="Y22" s="79">
        <v>41547</v>
      </c>
      <c r="Z22" s="91">
        <v>41639</v>
      </c>
      <c r="AA22" s="79">
        <v>41729</v>
      </c>
      <c r="AB22" s="79">
        <v>41820</v>
      </c>
      <c r="AC22" s="79">
        <v>41912</v>
      </c>
      <c r="AD22" s="91">
        <v>42004</v>
      </c>
      <c r="AE22" s="79">
        <v>42094</v>
      </c>
      <c r="AF22" s="79">
        <v>42185</v>
      </c>
      <c r="AG22" s="79">
        <v>42277</v>
      </c>
      <c r="AH22" s="91">
        <v>42369</v>
      </c>
      <c r="AI22" s="79">
        <v>42460</v>
      </c>
      <c r="AJ22" s="79">
        <v>42551</v>
      </c>
      <c r="AK22" s="79">
        <v>42643</v>
      </c>
      <c r="AL22" s="91">
        <v>42735</v>
      </c>
      <c r="AM22" s="79">
        <v>42825</v>
      </c>
      <c r="AN22" s="79">
        <v>42916</v>
      </c>
      <c r="AO22" s="79">
        <v>43008</v>
      </c>
      <c r="AP22" s="91">
        <v>43100</v>
      </c>
      <c r="AQ22" s="79">
        <v>43190</v>
      </c>
      <c r="AR22" s="79">
        <v>43281</v>
      </c>
      <c r="AS22" s="79">
        <v>43373</v>
      </c>
      <c r="AT22" s="91" t="s">
        <v>201</v>
      </c>
      <c r="AU22" s="79">
        <v>43555</v>
      </c>
      <c r="AV22" s="79">
        <v>43646</v>
      </c>
      <c r="AW22" s="79">
        <v>43738</v>
      </c>
      <c r="AX22" s="91">
        <v>43830</v>
      </c>
      <c r="AY22" s="79">
        <v>43921</v>
      </c>
      <c r="AZ22" s="79">
        <v>44012</v>
      </c>
      <c r="BA22" s="79">
        <v>44104</v>
      </c>
      <c r="BB22" s="91">
        <v>44196</v>
      </c>
      <c r="BC22" s="79">
        <v>44286</v>
      </c>
      <c r="BD22" s="79">
        <v>44377</v>
      </c>
      <c r="BE22" s="79">
        <v>44469</v>
      </c>
      <c r="BF22" s="91">
        <v>44561</v>
      </c>
      <c r="BG22" s="79">
        <v>44651</v>
      </c>
      <c r="BH22" s="79">
        <v>44742</v>
      </c>
      <c r="BI22" s="79">
        <v>44834</v>
      </c>
      <c r="BJ22" s="91">
        <v>44926</v>
      </c>
      <c r="BK22" s="79">
        <v>45016</v>
      </c>
      <c r="BL22" s="79">
        <v>45107</v>
      </c>
      <c r="BM22" s="79">
        <v>45199</v>
      </c>
      <c r="BN22" s="91">
        <v>45291</v>
      </c>
      <c r="BO22" s="79">
        <v>45382</v>
      </c>
      <c r="BP22" s="79">
        <v>45473</v>
      </c>
      <c r="BQ22" s="79">
        <v>45565</v>
      </c>
      <c r="BR22" s="91">
        <v>45657</v>
      </c>
      <c r="BS22" s="24"/>
      <c r="BT22" s="24"/>
      <c r="BW22"/>
      <c r="BX22"/>
      <c r="BY22"/>
      <c r="BZ22"/>
      <c r="CE22"/>
      <c r="CF22"/>
      <c r="CG22"/>
    </row>
    <row r="23" spans="1:90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24"/>
      <c r="BT23" s="24"/>
      <c r="BW23"/>
      <c r="BX23"/>
      <c r="BY23"/>
      <c r="BZ23"/>
      <c r="CE23"/>
      <c r="CF23"/>
      <c r="CG23"/>
    </row>
    <row r="24" spans="1:90">
      <c r="A24" s="33" t="s">
        <v>276</v>
      </c>
      <c r="B24" s="33" t="s">
        <v>203</v>
      </c>
      <c r="C24" s="34">
        <v>279.68</v>
      </c>
      <c r="D24" s="34"/>
      <c r="E24" s="33"/>
      <c r="F24" s="86">
        <v>402.9939</v>
      </c>
      <c r="G24" s="34">
        <v>414.15</v>
      </c>
      <c r="H24" s="34">
        <v>451.24</v>
      </c>
      <c r="I24" s="34">
        <v>448.87</v>
      </c>
      <c r="J24" s="86">
        <v>458.818442</v>
      </c>
      <c r="K24" s="34">
        <v>456.48</v>
      </c>
      <c r="L24" s="34">
        <v>454.45</v>
      </c>
      <c r="M24" s="34">
        <v>789.7</v>
      </c>
      <c r="N24" s="86">
        <v>811.25326700000005</v>
      </c>
      <c r="O24" s="34">
        <v>833.69</v>
      </c>
      <c r="P24" s="34">
        <v>817.74</v>
      </c>
      <c r="Q24" s="34">
        <v>812.74</v>
      </c>
      <c r="R24" s="86">
        <v>1977.21</v>
      </c>
      <c r="S24" s="34">
        <v>1936.92</v>
      </c>
      <c r="T24" s="34">
        <v>1909.45</v>
      </c>
      <c r="U24" s="34">
        <v>1905.93</v>
      </c>
      <c r="V24" s="86">
        <v>1947.64</v>
      </c>
      <c r="W24" s="34" t="s">
        <v>204</v>
      </c>
      <c r="X24" s="34">
        <v>1946.68</v>
      </c>
      <c r="Y24" s="34">
        <v>1934.82</v>
      </c>
      <c r="Z24" s="86">
        <v>2015.51</v>
      </c>
      <c r="AA24" s="34">
        <v>2036.07</v>
      </c>
      <c r="AB24" s="34">
        <v>2016.95</v>
      </c>
      <c r="AC24" s="34">
        <v>2028.4</v>
      </c>
      <c r="AD24" s="86">
        <v>2265.92</v>
      </c>
      <c r="AE24" s="34">
        <v>2733.99</v>
      </c>
      <c r="AF24" s="34">
        <v>2273.86</v>
      </c>
      <c r="AG24" s="34">
        <v>2267.71</v>
      </c>
      <c r="AH24" s="86">
        <v>2245.98</v>
      </c>
      <c r="AI24" s="34">
        <v>2320.87</v>
      </c>
      <c r="AJ24" s="34">
        <v>2307.4277902383005</v>
      </c>
      <c r="AK24" s="34">
        <v>2307.2635669733309</v>
      </c>
      <c r="AL24" s="86">
        <v>2287.9689224314138</v>
      </c>
      <c r="AM24" s="34">
        <v>2551.2736598734518</v>
      </c>
      <c r="AN24" s="34">
        <v>2507.871816033527</v>
      </c>
      <c r="AO24" s="34">
        <v>2535.1097685007817</v>
      </c>
      <c r="AP24" s="86">
        <v>2526.9655740123153</v>
      </c>
      <c r="AQ24" s="34">
        <v>2517.5404023150008</v>
      </c>
      <c r="AR24" s="34">
        <v>2971.4277323842116</v>
      </c>
      <c r="AS24" s="34">
        <v>2985.6554411538859</v>
      </c>
      <c r="AT24" s="86">
        <v>3006.0095057686385</v>
      </c>
      <c r="AU24" s="34">
        <v>3062.9361584192302</v>
      </c>
      <c r="AV24" s="34">
        <v>3079.099688515314</v>
      </c>
      <c r="AW24" s="34">
        <v>3070.90253549313</v>
      </c>
      <c r="AX24" s="86">
        <v>3114.2903123384767</v>
      </c>
      <c r="AY24" s="34">
        <v>3112.7513808702902</v>
      </c>
      <c r="AZ24" s="34">
        <v>3287.07161231894</v>
      </c>
      <c r="BA24" s="34">
        <v>3269.9666620795442</v>
      </c>
      <c r="BB24" s="86">
        <v>3278.8842327668199</v>
      </c>
      <c r="BC24" s="34">
        <v>3290.3608955815403</v>
      </c>
      <c r="BD24" s="34">
        <v>3255.2717380986787</v>
      </c>
      <c r="BE24" s="34">
        <v>3231.6261979999999</v>
      </c>
      <c r="BF24" s="86">
        <v>3345.0609579403499</v>
      </c>
      <c r="BG24" s="34">
        <v>3329.4285204841899</v>
      </c>
      <c r="BH24" s="34">
        <v>3296.52811168566</v>
      </c>
      <c r="BI24" s="34">
        <v>3298.5459405772499</v>
      </c>
      <c r="BJ24" s="86">
        <v>3298.4845899724496</v>
      </c>
      <c r="BK24" s="34">
        <v>3266.59</v>
      </c>
      <c r="BL24" s="34">
        <v>3238.66</v>
      </c>
      <c r="BM24" s="34">
        <v>3233.6519270588196</v>
      </c>
      <c r="BN24" s="86">
        <v>3242.9624024354302</v>
      </c>
      <c r="BO24" s="34">
        <v>3236.61587395483</v>
      </c>
      <c r="BP24" s="34">
        <v>3209.6990759138303</v>
      </c>
      <c r="BQ24" s="34">
        <v>3192.4702895334131</v>
      </c>
      <c r="BR24" s="86">
        <v>3197.8899523973296</v>
      </c>
      <c r="BS24" s="24"/>
      <c r="BT24" s="24"/>
      <c r="BW24"/>
      <c r="BX24"/>
      <c r="BY24"/>
      <c r="BZ24"/>
      <c r="CE24"/>
      <c r="CF24"/>
      <c r="CG24"/>
    </row>
    <row r="25" spans="1:90">
      <c r="A25" s="27" t="s">
        <v>205</v>
      </c>
      <c r="B25" s="27" t="s">
        <v>206</v>
      </c>
      <c r="C25" s="28">
        <v>587.59</v>
      </c>
      <c r="D25" s="28">
        <v>4007023752.5099998</v>
      </c>
      <c r="E25" s="27">
        <v>4007023752.5099998</v>
      </c>
      <c r="F25" s="29">
        <v>841.02930000000003</v>
      </c>
      <c r="G25" s="28">
        <v>680.71</v>
      </c>
      <c r="H25" s="28">
        <v>729.84</v>
      </c>
      <c r="I25" s="28">
        <v>787.68</v>
      </c>
      <c r="J25" s="29">
        <v>933.43373899999995</v>
      </c>
      <c r="K25" s="28">
        <v>903.27</v>
      </c>
      <c r="L25" s="28">
        <v>950.08</v>
      </c>
      <c r="M25" s="28">
        <v>1286.25</v>
      </c>
      <c r="N25" s="29">
        <v>1591.7273049999999</v>
      </c>
      <c r="O25" s="28">
        <v>1313.08</v>
      </c>
      <c r="P25" s="28">
        <v>1538.09</v>
      </c>
      <c r="Q25" s="28">
        <v>1476.96</v>
      </c>
      <c r="R25" s="29">
        <v>2713.3</v>
      </c>
      <c r="S25" s="28">
        <v>2369.2399999999998</v>
      </c>
      <c r="T25" s="28">
        <v>2584.88</v>
      </c>
      <c r="U25" s="28">
        <v>2639.52</v>
      </c>
      <c r="V25" s="29">
        <v>2731.22</v>
      </c>
      <c r="W25" s="28" t="s">
        <v>207</v>
      </c>
      <c r="X25" s="28">
        <v>2864.93</v>
      </c>
      <c r="Y25" s="28">
        <v>2623.91</v>
      </c>
      <c r="Z25" s="29">
        <v>2810.05</v>
      </c>
      <c r="AA25" s="28">
        <v>2629.74</v>
      </c>
      <c r="AB25" s="28">
        <v>2943.79</v>
      </c>
      <c r="AC25" s="28">
        <v>2885.3</v>
      </c>
      <c r="AD25" s="29">
        <v>3119.6</v>
      </c>
      <c r="AE25" s="28">
        <v>2051.9</v>
      </c>
      <c r="AF25" s="28">
        <v>2972.63</v>
      </c>
      <c r="AG25" s="28">
        <v>2869.41</v>
      </c>
      <c r="AH25" s="29">
        <v>2729.42</v>
      </c>
      <c r="AI25" s="28">
        <v>3200.76</v>
      </c>
      <c r="AJ25" s="28">
        <v>3223.3279770174408</v>
      </c>
      <c r="AK25" s="28">
        <v>3141.6869209292558</v>
      </c>
      <c r="AL25" s="29">
        <v>3207.0267115128509</v>
      </c>
      <c r="AM25" s="28">
        <v>3254.2673765250629</v>
      </c>
      <c r="AN25" s="28">
        <v>3628.0084744234791</v>
      </c>
      <c r="AO25" s="28">
        <v>3377.4143496676234</v>
      </c>
      <c r="AP25" s="29">
        <v>3452.9565252816637</v>
      </c>
      <c r="AQ25" s="28">
        <v>3733.2148075813839</v>
      </c>
      <c r="AR25" s="28">
        <v>3526.7475180718689</v>
      </c>
      <c r="AS25" s="28">
        <v>3308.3025932881437</v>
      </c>
      <c r="AT25" s="29">
        <v>3004.8967671225155</v>
      </c>
      <c r="AU25" s="28">
        <v>3295.6807641562</v>
      </c>
      <c r="AV25" s="28">
        <v>3391.7496063479384</v>
      </c>
      <c r="AW25" s="28">
        <v>3139.14897030872</v>
      </c>
      <c r="AX25" s="29">
        <v>2972.3992562990115</v>
      </c>
      <c r="AY25" s="28">
        <v>3197.3598225752999</v>
      </c>
      <c r="AZ25" s="28">
        <v>3197.54209841392</v>
      </c>
      <c r="BA25" s="28">
        <v>3050.104520504452</v>
      </c>
      <c r="BB25" s="29">
        <v>2978.1357397602201</v>
      </c>
      <c r="BC25" s="28">
        <v>3127.1332846195701</v>
      </c>
      <c r="BD25" s="28">
        <v>3125.1453712217749</v>
      </c>
      <c r="BE25" s="28">
        <v>3076.9870000000001</v>
      </c>
      <c r="BF25" s="29">
        <v>3219.7966083003498</v>
      </c>
      <c r="BG25" s="28">
        <v>3161.2646776295301</v>
      </c>
      <c r="BH25" s="28">
        <v>3426.506513129324</v>
      </c>
      <c r="BI25" s="28">
        <v>3259.4256524870502</v>
      </c>
      <c r="BJ25" s="29">
        <v>3483.9524026476597</v>
      </c>
      <c r="BK25" s="28">
        <v>3390.87</v>
      </c>
      <c r="BL25" s="28">
        <v>3645.29</v>
      </c>
      <c r="BM25" s="28">
        <v>3499.8586075656904</v>
      </c>
      <c r="BN25" s="29">
        <v>3908.4195857700001</v>
      </c>
      <c r="BO25" s="28">
        <v>3524.34573843</v>
      </c>
      <c r="BP25" s="28">
        <v>3612.5931269499997</v>
      </c>
      <c r="BQ25" s="28">
        <v>3643.1347120699993</v>
      </c>
      <c r="BR25" s="29">
        <v>4007.0237525099997</v>
      </c>
      <c r="BS25" s="24"/>
      <c r="BT25" s="24"/>
      <c r="BW25"/>
      <c r="BX25"/>
      <c r="BY25"/>
      <c r="BZ25"/>
      <c r="CE25"/>
      <c r="CF25"/>
      <c r="CG25"/>
    </row>
    <row r="26" spans="1:90">
      <c r="A26" s="42" t="s">
        <v>208</v>
      </c>
      <c r="B26" s="42" t="s">
        <v>209</v>
      </c>
      <c r="C26" s="17">
        <v>867.27</v>
      </c>
      <c r="D26" s="17">
        <f>SUM($D$24,$D$25)</f>
        <v>4007023752.5099998</v>
      </c>
      <c r="E26" s="42">
        <f>$E$24+$E$25</f>
        <v>4007023752.5099998</v>
      </c>
      <c r="F26" s="18">
        <v>1244.0232000000001</v>
      </c>
      <c r="G26" s="17">
        <v>1094.8599999999999</v>
      </c>
      <c r="H26" s="17">
        <v>1181.08</v>
      </c>
      <c r="I26" s="17">
        <v>1236.55</v>
      </c>
      <c r="J26" s="18">
        <v>1392.2521810000001</v>
      </c>
      <c r="K26" s="17">
        <v>1359.75</v>
      </c>
      <c r="L26" s="17">
        <v>1404.53</v>
      </c>
      <c r="M26" s="17">
        <v>2075.9499999999998</v>
      </c>
      <c r="N26" s="18">
        <v>2402.9805729999998</v>
      </c>
      <c r="O26" s="17">
        <v>2146.77</v>
      </c>
      <c r="P26" s="17">
        <v>2355.83</v>
      </c>
      <c r="Q26" s="17">
        <v>2289.6999999999998</v>
      </c>
      <c r="R26" s="18">
        <v>4690.51</v>
      </c>
      <c r="S26" s="17">
        <v>4306.17</v>
      </c>
      <c r="T26" s="17">
        <v>4494.33</v>
      </c>
      <c r="U26" s="17">
        <v>4545.46</v>
      </c>
      <c r="V26" s="18">
        <v>4678.8599999999997</v>
      </c>
      <c r="W26" s="17" t="s">
        <v>210</v>
      </c>
      <c r="X26" s="17">
        <v>4811.6099999999997</v>
      </c>
      <c r="Y26" s="17">
        <v>4558.7299999999996</v>
      </c>
      <c r="Z26" s="18">
        <v>4825.5600000000004</v>
      </c>
      <c r="AA26" s="17">
        <v>4665.8100000000004</v>
      </c>
      <c r="AB26" s="17">
        <v>4960.74</v>
      </c>
      <c r="AC26" s="17">
        <v>4913.71</v>
      </c>
      <c r="AD26" s="18">
        <v>5385.52</v>
      </c>
      <c r="AE26" s="17">
        <v>4785.8900000000003</v>
      </c>
      <c r="AF26" s="17">
        <v>5246.49</v>
      </c>
      <c r="AG26" s="17">
        <v>5137.12</v>
      </c>
      <c r="AH26" s="18">
        <v>4975.41</v>
      </c>
      <c r="AI26" s="17">
        <v>5521.62</v>
      </c>
      <c r="AJ26" s="17">
        <v>5530.7557672557414</v>
      </c>
      <c r="AK26" s="17">
        <v>5448.9504879025862</v>
      </c>
      <c r="AL26" s="18">
        <v>5494.9956339442651</v>
      </c>
      <c r="AM26" s="17">
        <v>5805.5410363985147</v>
      </c>
      <c r="AN26" s="17">
        <v>6135.8802904570057</v>
      </c>
      <c r="AO26" s="17">
        <v>5912.524118168405</v>
      </c>
      <c r="AP26" s="18">
        <v>5979.922099293979</v>
      </c>
      <c r="AQ26" s="17">
        <v>6250.7552098963843</v>
      </c>
      <c r="AR26" s="17">
        <v>6498.1752504560809</v>
      </c>
      <c r="AS26" s="17">
        <v>6349.0417817100733</v>
      </c>
      <c r="AT26" s="18">
        <v>6010.906272891154</v>
      </c>
      <c r="AU26" s="17">
        <f>6358616922.57543/1000000</f>
        <v>6358.6169225754302</v>
      </c>
      <c r="AV26" s="17">
        <v>6470.8492948632529</v>
      </c>
      <c r="AW26" s="17">
        <v>6210.05150580186</v>
      </c>
      <c r="AX26" s="18">
        <v>6086.6895686374883</v>
      </c>
      <c r="AY26" s="17">
        <v>6310.11120344559</v>
      </c>
      <c r="AZ26" s="17">
        <v>6484.6137107328695</v>
      </c>
      <c r="BA26" s="17">
        <v>6320.0711825839962</v>
      </c>
      <c r="BB26" s="18">
        <v>6257.0199725270404</v>
      </c>
      <c r="BC26" s="17">
        <v>6417.4941802011108</v>
      </c>
      <c r="BD26" s="17">
        <v>6380.4171093204541</v>
      </c>
      <c r="BE26" s="17">
        <v>6308.6131310000001</v>
      </c>
      <c r="BF26" s="18">
        <v>6564.8575664071004</v>
      </c>
      <c r="BG26" s="17">
        <v>6490.6931981137204</v>
      </c>
      <c r="BH26" s="17">
        <v>3426.5098096574352</v>
      </c>
      <c r="BI26" s="17">
        <v>6557.9715930642997</v>
      </c>
      <c r="BJ26" s="18">
        <v>6782.4369926201098</v>
      </c>
      <c r="BK26" s="17">
        <v>6657.47</v>
      </c>
      <c r="BL26" s="17">
        <v>6883.95</v>
      </c>
      <c r="BM26" s="17">
        <v>6733.51053462451</v>
      </c>
      <c r="BN26" s="18">
        <v>7151.3819882054304</v>
      </c>
      <c r="BO26" s="17">
        <v>6760.96161238483</v>
      </c>
      <c r="BP26" s="17">
        <v>6822.2922028638295</v>
      </c>
      <c r="BQ26" s="17">
        <v>6835.6050016034123</v>
      </c>
      <c r="BR26" s="18">
        <v>7204.9137049073297</v>
      </c>
      <c r="BS26" s="24"/>
      <c r="BT26" s="24"/>
      <c r="BW26"/>
      <c r="BX26"/>
      <c r="BY26"/>
      <c r="BZ26"/>
      <c r="CE26"/>
      <c r="CF26"/>
      <c r="CG26"/>
    </row>
    <row r="27" spans="1:90">
      <c r="A27" s="32"/>
      <c r="B27" s="32"/>
      <c r="C27" s="30"/>
      <c r="D27" s="30"/>
      <c r="E27" s="32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24"/>
      <c r="BT27" s="24"/>
      <c r="BW27"/>
      <c r="BX27"/>
      <c r="BY27"/>
      <c r="BZ27"/>
      <c r="CE27"/>
      <c r="CF27"/>
      <c r="CG27"/>
    </row>
    <row r="28" spans="1:90">
      <c r="A28" s="87" t="s">
        <v>211</v>
      </c>
      <c r="B28" s="87" t="s">
        <v>212</v>
      </c>
      <c r="C28" s="34">
        <v>247.68</v>
      </c>
      <c r="D28" s="34">
        <v>1011028978.2580984</v>
      </c>
      <c r="E28" s="87">
        <v>1011028978.2580984</v>
      </c>
      <c r="F28" s="86">
        <v>283.45089999999999</v>
      </c>
      <c r="G28" s="34">
        <v>302.61</v>
      </c>
      <c r="H28" s="34">
        <v>295.20999999999998</v>
      </c>
      <c r="I28" s="34">
        <v>325.02</v>
      </c>
      <c r="J28" s="86">
        <v>366.81043799999998</v>
      </c>
      <c r="K28" s="34">
        <v>380.75</v>
      </c>
      <c r="L28" s="34">
        <v>372.98</v>
      </c>
      <c r="M28" s="34">
        <v>407.74</v>
      </c>
      <c r="N28" s="86">
        <v>457.10476</v>
      </c>
      <c r="O28" s="34">
        <v>468.68</v>
      </c>
      <c r="P28" s="34">
        <v>457.83</v>
      </c>
      <c r="Q28" s="34">
        <v>494.03</v>
      </c>
      <c r="R28" s="86">
        <v>548.49</v>
      </c>
      <c r="S28" s="34">
        <v>560.80999999999995</v>
      </c>
      <c r="T28" s="34">
        <v>593.74</v>
      </c>
      <c r="U28" s="34">
        <v>661.62</v>
      </c>
      <c r="V28" s="86">
        <v>777.45</v>
      </c>
      <c r="W28" s="34" t="s">
        <v>213</v>
      </c>
      <c r="X28" s="34">
        <v>734.65</v>
      </c>
      <c r="Y28" s="34">
        <v>811.37</v>
      </c>
      <c r="Z28" s="86">
        <v>884.36</v>
      </c>
      <c r="AA28" s="34">
        <v>889.43</v>
      </c>
      <c r="AB28" s="34">
        <v>828.98</v>
      </c>
      <c r="AC28" s="34">
        <v>886.32</v>
      </c>
      <c r="AD28" s="86">
        <v>1039.2</v>
      </c>
      <c r="AE28" s="34">
        <v>766.8</v>
      </c>
      <c r="AF28" s="34">
        <v>981.98</v>
      </c>
      <c r="AG28" s="34">
        <v>1052.8499999999999</v>
      </c>
      <c r="AH28" s="86">
        <v>1161.1300000000001</v>
      </c>
      <c r="AI28" s="34">
        <v>1155.0999999999999</v>
      </c>
      <c r="AJ28" s="34">
        <v>1043.3925299078489</v>
      </c>
      <c r="AK28" s="34">
        <v>1106.7842572488862</v>
      </c>
      <c r="AL28" s="86">
        <v>1155.1036550463982</v>
      </c>
      <c r="AM28" s="34">
        <v>1141.6072586474902</v>
      </c>
      <c r="AN28" s="34">
        <v>968.36382946510037</v>
      </c>
      <c r="AO28" s="34">
        <v>1005.5806146114334</v>
      </c>
      <c r="AP28" s="86">
        <v>1030.0053997320065</v>
      </c>
      <c r="AQ28" s="34">
        <v>1011.9238460140801</v>
      </c>
      <c r="AR28" s="34">
        <v>938.18777113884903</v>
      </c>
      <c r="AS28" s="34">
        <v>981.85209861776627</v>
      </c>
      <c r="AT28" s="86">
        <v>1036.4085184109558</v>
      </c>
      <c r="AU28" s="34">
        <v>1014.52159244138</v>
      </c>
      <c r="AV28" s="34">
        <v>908.5582283484423</v>
      </c>
      <c r="AW28" s="34">
        <v>944.00165951254701</v>
      </c>
      <c r="AX28" s="86">
        <v>984.92539288527837</v>
      </c>
      <c r="AY28" s="34">
        <v>918.79263417661502</v>
      </c>
      <c r="AZ28" s="34">
        <v>962.47633852236299</v>
      </c>
      <c r="BA28" s="34">
        <v>953.3423114606876</v>
      </c>
      <c r="BB28" s="86">
        <v>1071.8843677857101</v>
      </c>
      <c r="BC28" s="34">
        <v>1017.4669702601237</v>
      </c>
      <c r="BD28" s="34">
        <v>885.69523779494239</v>
      </c>
      <c r="BE28" s="34">
        <v>912.25847099999999</v>
      </c>
      <c r="BF28" s="86">
        <v>930.73264769353204</v>
      </c>
      <c r="BG28" s="34">
        <v>881.31792133080296</v>
      </c>
      <c r="BH28" s="34">
        <v>892.38044586862816</v>
      </c>
      <c r="BI28" s="34">
        <v>958.03777005187908</v>
      </c>
      <c r="BJ28" s="86">
        <v>958.00645464944193</v>
      </c>
      <c r="BK28" s="34">
        <v>975.55984000000001</v>
      </c>
      <c r="BL28" s="34">
        <v>942.76</v>
      </c>
      <c r="BM28" s="34">
        <v>982.70687158606461</v>
      </c>
      <c r="BN28" s="86">
        <v>1068.20896225617</v>
      </c>
      <c r="BO28" s="34">
        <v>993.39114370557161</v>
      </c>
      <c r="BP28" s="34">
        <v>905.51287749456992</v>
      </c>
      <c r="BQ28" s="34">
        <v>926.66481645415308</v>
      </c>
      <c r="BR28" s="86">
        <v>457.09268798999994</v>
      </c>
      <c r="BS28" s="24"/>
      <c r="BT28" s="24"/>
      <c r="BW28"/>
      <c r="BX28"/>
      <c r="BY28"/>
      <c r="BZ28"/>
      <c r="CE28"/>
      <c r="CF28"/>
      <c r="CG28"/>
    </row>
    <row r="29" spans="1:90">
      <c r="A29" s="31" t="s">
        <v>214</v>
      </c>
      <c r="B29" s="31" t="s">
        <v>215</v>
      </c>
      <c r="C29" s="28">
        <v>619.59</v>
      </c>
      <c r="D29" s="28">
        <v>6193884726.6499987</v>
      </c>
      <c r="E29" s="31">
        <v>6193884726.6499987</v>
      </c>
      <c r="F29" s="29">
        <v>960.57230000000004</v>
      </c>
      <c r="G29" s="28">
        <v>792.25</v>
      </c>
      <c r="H29" s="28">
        <v>885.87</v>
      </c>
      <c r="I29" s="28">
        <v>911.54</v>
      </c>
      <c r="J29" s="29">
        <v>1025.4417430000001</v>
      </c>
      <c r="K29" s="28">
        <v>979.01</v>
      </c>
      <c r="L29" s="28">
        <v>1031.55</v>
      </c>
      <c r="M29" s="28">
        <v>1668.22</v>
      </c>
      <c r="N29" s="29">
        <v>1945.875812</v>
      </c>
      <c r="O29" s="28">
        <v>1678.09</v>
      </c>
      <c r="P29" s="28">
        <v>1898</v>
      </c>
      <c r="Q29" s="28">
        <v>1795.66</v>
      </c>
      <c r="R29" s="29">
        <v>4142.0200000000004</v>
      </c>
      <c r="S29" s="28">
        <v>3745.36</v>
      </c>
      <c r="T29" s="28">
        <v>3900.59</v>
      </c>
      <c r="U29" s="28">
        <v>3883.83</v>
      </c>
      <c r="V29" s="29">
        <v>3901.41</v>
      </c>
      <c r="W29" s="28" t="s">
        <v>216</v>
      </c>
      <c r="X29" s="28">
        <v>4076.95</v>
      </c>
      <c r="Y29" s="28">
        <v>3747.36</v>
      </c>
      <c r="Z29" s="29">
        <v>3941.2</v>
      </c>
      <c r="AA29" s="28">
        <v>3776.38</v>
      </c>
      <c r="AB29" s="28">
        <v>4131.76</v>
      </c>
      <c r="AC29" s="28">
        <v>4027.39</v>
      </c>
      <c r="AD29" s="29">
        <v>4346.32</v>
      </c>
      <c r="AE29" s="28">
        <v>4019.09</v>
      </c>
      <c r="AF29" s="28">
        <v>4264.5200000000004</v>
      </c>
      <c r="AG29" s="28">
        <v>4084.27</v>
      </c>
      <c r="AH29" s="29">
        <v>3814.27</v>
      </c>
      <c r="AI29" s="28">
        <v>4366.5200000000004</v>
      </c>
      <c r="AJ29" s="28">
        <v>4487.3632377018384</v>
      </c>
      <c r="AK29" s="28">
        <v>4342.1662305037016</v>
      </c>
      <c r="AL29" s="29">
        <v>4339.8919787851455</v>
      </c>
      <c r="AM29" s="28">
        <v>4663.9337777464452</v>
      </c>
      <c r="AN29" s="28">
        <v>5167.5164598639512</v>
      </c>
      <c r="AO29" s="28">
        <v>4907.0846539838976</v>
      </c>
      <c r="AP29" s="29">
        <v>4949.9166992201517</v>
      </c>
      <c r="AQ29" s="28">
        <v>5238.8313640962542</v>
      </c>
      <c r="AR29" s="28">
        <v>5559.9874790672311</v>
      </c>
      <c r="AS29" s="28">
        <v>5367.1896829692314</v>
      </c>
      <c r="AT29" s="29">
        <v>4974.4977542103452</v>
      </c>
      <c r="AU29" s="28">
        <v>5344.0953301340505</v>
      </c>
      <c r="AV29" s="28">
        <v>5562.291066672753</v>
      </c>
      <c r="AW29" s="28">
        <v>5266.0498464423799</v>
      </c>
      <c r="AX29" s="29">
        <v>5101.7641757504534</v>
      </c>
      <c r="AY29" s="28">
        <v>5391.3185692659799</v>
      </c>
      <c r="AZ29" s="28">
        <v>5522.1373721781501</v>
      </c>
      <c r="BA29" s="28">
        <v>5303.9469116754526</v>
      </c>
      <c r="BB29" s="29">
        <v>5185.1356043583601</v>
      </c>
      <c r="BC29" s="28">
        <v>5400.0272096899998</v>
      </c>
      <c r="BD29" s="28">
        <v>5494.7218712800004</v>
      </c>
      <c r="BE29" s="28">
        <v>5396.6545690000003</v>
      </c>
      <c r="BF29" s="29">
        <v>5634.1249174255399</v>
      </c>
      <c r="BG29" s="28">
        <v>5609.3752759999998</v>
      </c>
      <c r="BH29" s="28">
        <v>5830.6541789799994</v>
      </c>
      <c r="BI29" s="28">
        <v>5599.9338229057503</v>
      </c>
      <c r="BJ29" s="29">
        <v>5824.4305381249596</v>
      </c>
      <c r="BK29" s="28">
        <v>5681.9</v>
      </c>
      <c r="BL29" s="28">
        <v>5941.19</v>
      </c>
      <c r="BM29" s="28">
        <v>5750.8036630400002</v>
      </c>
      <c r="BN29" s="29">
        <v>6083.1730263100008</v>
      </c>
      <c r="BO29" s="28">
        <v>5767.5704690700004</v>
      </c>
      <c r="BP29" s="28">
        <v>5916.7793254099997</v>
      </c>
      <c r="BQ29" s="28">
        <v>5908.9401851499997</v>
      </c>
      <c r="BR29" s="29">
        <v>5736.792038659999</v>
      </c>
      <c r="BS29" s="24"/>
      <c r="BT29" s="24"/>
      <c r="BW29"/>
      <c r="BX29"/>
      <c r="BY29"/>
      <c r="BZ29"/>
      <c r="CE29"/>
      <c r="CF29"/>
      <c r="CG29"/>
    </row>
    <row r="30" spans="1:90">
      <c r="A30" s="6" t="s">
        <v>217</v>
      </c>
      <c r="B30" s="6" t="s">
        <v>218</v>
      </c>
      <c r="C30" s="17">
        <v>867.27</v>
      </c>
      <c r="D30" s="17">
        <f>SUM($D$28,$D$29)</f>
        <v>7204913704.9080973</v>
      </c>
      <c r="E30" s="6">
        <f>$E$28+$E$29</f>
        <v>7204913704.9080973</v>
      </c>
      <c r="F30" s="18">
        <v>1244.0232000000001</v>
      </c>
      <c r="G30" s="17">
        <v>1094.8599999999999</v>
      </c>
      <c r="H30" s="17">
        <v>1181.08</v>
      </c>
      <c r="I30" s="17">
        <v>1236.55</v>
      </c>
      <c r="J30" s="18">
        <v>1392.2521810000001</v>
      </c>
      <c r="K30" s="17">
        <v>1359.75</v>
      </c>
      <c r="L30" s="17">
        <v>1404.53</v>
      </c>
      <c r="M30" s="17">
        <v>2075.9499999999998</v>
      </c>
      <c r="N30" s="18">
        <v>2402.9805729999998</v>
      </c>
      <c r="O30" s="17">
        <v>2146.77</v>
      </c>
      <c r="P30" s="17">
        <v>2355.83</v>
      </c>
      <c r="Q30" s="17">
        <v>2289.6999999999998</v>
      </c>
      <c r="R30" s="18">
        <v>4690.51</v>
      </c>
      <c r="S30" s="17">
        <v>4306.17</v>
      </c>
      <c r="T30" s="17">
        <v>4494.33</v>
      </c>
      <c r="U30" s="17">
        <v>4545.46</v>
      </c>
      <c r="V30" s="18">
        <v>4678.8599999999997</v>
      </c>
      <c r="W30" s="17" t="s">
        <v>210</v>
      </c>
      <c r="X30" s="17">
        <v>4811.6099999999997</v>
      </c>
      <c r="Y30" s="17">
        <v>4558.7299999999996</v>
      </c>
      <c r="Z30" s="18">
        <v>4825.5600000000004</v>
      </c>
      <c r="AA30" s="17">
        <v>4665.8100000000004</v>
      </c>
      <c r="AB30" s="17">
        <v>4960.74</v>
      </c>
      <c r="AC30" s="17">
        <v>4913.71</v>
      </c>
      <c r="AD30" s="18">
        <v>5385.52</v>
      </c>
      <c r="AE30" s="17">
        <v>4785.8900000000003</v>
      </c>
      <c r="AF30" s="17">
        <v>5246.49</v>
      </c>
      <c r="AG30" s="17">
        <v>5137.12</v>
      </c>
      <c r="AH30" s="18">
        <v>4975.41</v>
      </c>
      <c r="AI30" s="17">
        <v>5521.62</v>
      </c>
      <c r="AJ30" s="17">
        <v>5530.7557676096876</v>
      </c>
      <c r="AK30" s="17">
        <v>5448.9504877525878</v>
      </c>
      <c r="AL30" s="18">
        <v>5494.9956338315442</v>
      </c>
      <c r="AM30" s="17">
        <v>5805.5410363939354</v>
      </c>
      <c r="AN30" s="17">
        <v>6135.8802893290513</v>
      </c>
      <c r="AO30" s="17">
        <v>5912.6652685953313</v>
      </c>
      <c r="AP30" s="18">
        <v>5979.9220989521582</v>
      </c>
      <c r="AQ30" s="17">
        <v>6250.7552101103347</v>
      </c>
      <c r="AR30" s="17">
        <v>6498.1752502060799</v>
      </c>
      <c r="AS30" s="17">
        <v>6349.0417815869978</v>
      </c>
      <c r="AT30" s="18">
        <v>6010.9062726213015</v>
      </c>
      <c r="AU30" s="17">
        <v>6358.6169225754302</v>
      </c>
      <c r="AV30" s="17">
        <v>6470.8492950211958</v>
      </c>
      <c r="AW30" s="17">
        <v>6210.0515059549307</v>
      </c>
      <c r="AX30" s="18">
        <v>6086.689568635732</v>
      </c>
      <c r="AY30" s="17">
        <v>6310.1112034425996</v>
      </c>
      <c r="AZ30" s="17">
        <v>6484.6137107005097</v>
      </c>
      <c r="BA30" s="17">
        <v>6320.0711822060148</v>
      </c>
      <c r="BB30" s="18">
        <v>6257.0199721440604</v>
      </c>
      <c r="BC30" s="17">
        <v>6417.494179950123</v>
      </c>
      <c r="BD30" s="17">
        <v>6380.4171090749433</v>
      </c>
      <c r="BE30" s="17">
        <v>6308.6131299999997</v>
      </c>
      <c r="BF30" s="18">
        <v>6564.8575651190704</v>
      </c>
      <c r="BG30" s="17">
        <v>6490.6931981137204</v>
      </c>
      <c r="BH30" s="17">
        <v>6723.0346248486285</v>
      </c>
      <c r="BI30" s="17">
        <v>6557.9715929576305</v>
      </c>
      <c r="BJ30" s="18">
        <v>6782.4369927744001</v>
      </c>
      <c r="BK30" s="17">
        <v>6657.47</v>
      </c>
      <c r="BL30" s="17">
        <v>6883.95</v>
      </c>
      <c r="BM30" s="17">
        <v>6733.5105346260643</v>
      </c>
      <c r="BN30" s="18">
        <v>7151.3819885661705</v>
      </c>
      <c r="BO30" s="17">
        <v>6760.9616127755717</v>
      </c>
      <c r="BP30" s="17">
        <v>6822.2922029045694</v>
      </c>
      <c r="BQ30" s="17">
        <v>6835.6050016041527</v>
      </c>
      <c r="BR30" s="18">
        <v>7204.9137049080973</v>
      </c>
      <c r="BS30" s="24"/>
      <c r="BT30" s="24"/>
      <c r="BW30"/>
      <c r="BX30"/>
      <c r="BY30"/>
      <c r="BZ30"/>
      <c r="CE30"/>
      <c r="CF30"/>
      <c r="CG30"/>
    </row>
    <row r="31" spans="1:90"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R31" s="30"/>
      <c r="BS31" s="24"/>
      <c r="BT31" s="24"/>
      <c r="BW31"/>
      <c r="BX31"/>
      <c r="BY31"/>
      <c r="BZ31"/>
      <c r="CE31"/>
      <c r="CF31"/>
      <c r="CG31"/>
    </row>
    <row r="32" spans="1:90"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R32" s="30"/>
      <c r="BS32" s="24"/>
      <c r="BT32" s="24"/>
      <c r="BW32"/>
      <c r="BX32"/>
      <c r="BY32"/>
      <c r="BZ32"/>
      <c r="CA32"/>
      <c r="CB32"/>
      <c r="CC32"/>
      <c r="CD32"/>
      <c r="CE32"/>
      <c r="CF32"/>
      <c r="CG32"/>
    </row>
    <row r="33" spans="1:85">
      <c r="A33" s="44" t="s">
        <v>219</v>
      </c>
      <c r="B33" s="44" t="s">
        <v>220</v>
      </c>
      <c r="C33" s="43"/>
      <c r="D33" s="43"/>
      <c r="E33" s="43"/>
      <c r="F33" s="35"/>
      <c r="G33" s="36"/>
      <c r="H33" s="36"/>
      <c r="I33" s="36"/>
      <c r="J33" s="35"/>
      <c r="K33" s="36"/>
      <c r="L33" s="36"/>
      <c r="M33" s="36"/>
      <c r="N33" s="35"/>
      <c r="O33" s="36"/>
      <c r="P33" s="36"/>
      <c r="Q33" s="36"/>
      <c r="R33" s="35"/>
      <c r="S33" s="36"/>
      <c r="T33" s="36"/>
      <c r="U33" s="36"/>
      <c r="V33" s="134">
        <v>798.47</v>
      </c>
      <c r="W33" s="133"/>
      <c r="X33" s="133">
        <v>588.77</v>
      </c>
      <c r="Y33" s="133"/>
      <c r="Z33" s="134">
        <v>577.65</v>
      </c>
      <c r="AA33" s="133">
        <v>841.26</v>
      </c>
      <c r="AB33" s="133">
        <v>754.2</v>
      </c>
      <c r="AC33" s="133">
        <v>708.35</v>
      </c>
      <c r="AD33" s="134">
        <v>852</v>
      </c>
      <c r="AE33" s="133">
        <v>821</v>
      </c>
      <c r="AF33" s="133">
        <v>506.13</v>
      </c>
      <c r="AG33" s="133">
        <v>272.62</v>
      </c>
      <c r="AH33" s="134">
        <v>174.55210269999978</v>
      </c>
      <c r="AI33" s="133">
        <v>240.34866360000001</v>
      </c>
      <c r="AJ33" s="133">
        <v>317.00527184209199</v>
      </c>
      <c r="AK33" s="133">
        <v>230.73048305</v>
      </c>
      <c r="AL33" s="134">
        <v>324.14081193999999</v>
      </c>
      <c r="AM33" s="133">
        <v>584.07000000000005</v>
      </c>
      <c r="AN33" s="133">
        <v>485.98283221039998</v>
      </c>
      <c r="AO33" s="133">
        <v>464.25271323999999</v>
      </c>
      <c r="AP33" s="134">
        <v>369.55131976999996</v>
      </c>
      <c r="AQ33" s="133">
        <v>467.62083331999997</v>
      </c>
      <c r="AR33" s="133">
        <v>684.20677445000001</v>
      </c>
      <c r="AS33" s="133">
        <v>608.52</v>
      </c>
      <c r="AT33" s="134">
        <v>381.95</v>
      </c>
      <c r="AU33" s="133">
        <v>729.44357400000001</v>
      </c>
      <c r="AV33" s="133">
        <v>628.20064522000007</v>
      </c>
      <c r="AW33" s="133">
        <v>520.55725730999995</v>
      </c>
      <c r="AX33" s="134">
        <v>528.09413974000006</v>
      </c>
      <c r="AY33" s="133">
        <v>745.8888689307289</v>
      </c>
      <c r="AZ33" s="133">
        <v>818.24094368999999</v>
      </c>
      <c r="BA33" s="133">
        <v>721.30003841999996</v>
      </c>
      <c r="BB33" s="134">
        <v>761.63258617999998</v>
      </c>
      <c r="BC33" s="133">
        <v>931.44186491000005</v>
      </c>
      <c r="BD33" s="133">
        <v>724.89999296999997</v>
      </c>
      <c r="BE33" s="133">
        <v>685.29631094000001</v>
      </c>
      <c r="BF33" s="134">
        <v>857.85</v>
      </c>
      <c r="BG33" s="133">
        <v>1016.14158875</v>
      </c>
      <c r="BH33" s="133">
        <f>926383221.54/1000000</f>
        <v>926.38322153999991</v>
      </c>
      <c r="BI33" s="133">
        <v>768.49301347000028</v>
      </c>
      <c r="BJ33" s="134">
        <v>670.44975421000004</v>
      </c>
      <c r="BK33" s="133">
        <v>719</v>
      </c>
      <c r="BL33" s="133">
        <v>647</v>
      </c>
      <c r="BM33" s="133">
        <v>525</v>
      </c>
      <c r="BN33" s="134">
        <v>363.6</v>
      </c>
      <c r="BO33" s="133">
        <v>523</v>
      </c>
      <c r="BP33" s="133">
        <v>422.6</v>
      </c>
      <c r="BQ33" s="133">
        <v>361</v>
      </c>
      <c r="BR33" s="134">
        <v>456.4539881799999</v>
      </c>
      <c r="BS33" s="24"/>
      <c r="BT33" s="24"/>
      <c r="BW33"/>
      <c r="BX33"/>
      <c r="BY33"/>
      <c r="BZ33"/>
      <c r="CA33"/>
      <c r="CB33"/>
      <c r="CC33"/>
      <c r="CD33"/>
      <c r="CE33"/>
      <c r="CF33"/>
      <c r="CG33"/>
    </row>
    <row r="34" spans="1:85">
      <c r="BQ34"/>
      <c r="BW34"/>
      <c r="BX34"/>
      <c r="BY34"/>
      <c r="BZ34"/>
      <c r="CA34"/>
      <c r="CB34"/>
      <c r="CC34"/>
      <c r="CD34"/>
      <c r="CE34"/>
      <c r="CF34"/>
      <c r="CG34"/>
    </row>
    <row r="35" spans="1:85">
      <c r="BQ35"/>
      <c r="BW35"/>
      <c r="BX35"/>
      <c r="BY35"/>
      <c r="BZ35"/>
      <c r="CA35"/>
      <c r="CB35"/>
      <c r="CC35"/>
      <c r="CD35"/>
      <c r="CE35"/>
      <c r="CF35"/>
      <c r="CG35"/>
    </row>
    <row r="36" spans="1:85">
      <c r="BQ36"/>
      <c r="BW36"/>
      <c r="BX36"/>
      <c r="BY36"/>
      <c r="BZ36"/>
      <c r="CA36"/>
      <c r="CB36"/>
      <c r="CC36"/>
      <c r="CD36"/>
      <c r="CE36"/>
      <c r="CF36"/>
      <c r="CG36"/>
    </row>
    <row r="37" spans="1:85">
      <c r="BQ37"/>
      <c r="BW37"/>
      <c r="BX37"/>
      <c r="BY37"/>
      <c r="BZ37"/>
      <c r="CA37"/>
      <c r="CB37"/>
      <c r="CC37"/>
      <c r="CD37"/>
      <c r="CE37"/>
      <c r="CF37"/>
      <c r="CG37"/>
    </row>
    <row r="38" spans="1:85">
      <c r="BQ38"/>
      <c r="BW38"/>
      <c r="BX38"/>
      <c r="BY38"/>
      <c r="BZ38"/>
      <c r="CA38"/>
      <c r="CB38"/>
      <c r="CC38"/>
      <c r="CD38"/>
      <c r="CE38"/>
      <c r="CF38"/>
      <c r="CG38"/>
    </row>
  </sheetData>
  <mergeCells count="1">
    <mergeCell ref="A2:B2"/>
  </mergeCells>
  <hyperlinks>
    <hyperlink ref="A2" location="'Spis treści - Table of contents'!A1" display="Spis treści / Table of contents" xr:uid="{39978E83-17EE-4CC5-9134-048465956ABC}"/>
  </hyperlinks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102D6D74F307E47952C1FE7FC713D57" ma:contentTypeVersion="4" ma:contentTypeDescription="Utwórz nowy dokument." ma:contentTypeScope="" ma:versionID="dacd4864f335f09f93354845a332e258">
  <xsd:schema xmlns:xsd="http://www.w3.org/2001/XMLSchema" xmlns:xs="http://www.w3.org/2001/XMLSchema" xmlns:p="http://schemas.microsoft.com/office/2006/metadata/properties" xmlns:ns2="bc8cecf4-9424-4d1a-9146-1878d04f2a79" targetNamespace="http://schemas.microsoft.com/office/2006/metadata/properties" ma:root="true" ma:fieldsID="08f04ae06cf82e4c8829cd19d9155dfe" ns2:_="">
    <xsd:import namespace="bc8cecf4-9424-4d1a-9146-1878d04f2a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8cecf4-9424-4d1a-9146-1878d04f2a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2344F0A-F354-4295-B21B-680EE32754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185606-4028-4BEB-BB8F-07D23E54A8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8cecf4-9424-4d1a-9146-1878d04f2a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0D61798-9582-4092-8161-956467CBFDEA}">
  <ds:schemaRefs>
    <ds:schemaRef ds:uri="http://schemas.microsoft.com/office/2006/metadata/properties"/>
    <ds:schemaRef ds:uri="http://purl.org/dc/elements/1.1/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bc8cecf4-9424-4d1a-9146-1878d04f2a79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Nazwane zakresy</vt:lpstr>
      </vt:variant>
      <vt:variant>
        <vt:i4>10</vt:i4>
      </vt:variant>
    </vt:vector>
  </HeadingPairs>
  <TitlesOfParts>
    <vt:vector size="20" baseType="lpstr">
      <vt:lpstr>Spis treści - Table of contents</vt:lpstr>
      <vt:lpstr>P&amp;L</vt:lpstr>
      <vt:lpstr>P&amp;L YTD</vt:lpstr>
      <vt:lpstr>CF</vt:lpstr>
      <vt:lpstr>CF YTD</vt:lpstr>
      <vt:lpstr>WC</vt:lpstr>
      <vt:lpstr>WC YTD</vt:lpstr>
      <vt:lpstr>Dividend</vt:lpstr>
      <vt:lpstr>BS</vt:lpstr>
      <vt:lpstr>EPS</vt:lpstr>
      <vt:lpstr>BS!Obszar_wydruku</vt:lpstr>
      <vt:lpstr>CF!Obszar_wydruku</vt:lpstr>
      <vt:lpstr>'CF YTD'!Obszar_wydruku</vt:lpstr>
      <vt:lpstr>Dividend!Obszar_wydruku</vt:lpstr>
      <vt:lpstr>EPS!Obszar_wydruku</vt:lpstr>
      <vt:lpstr>'P&amp;L'!Obszar_wydruku</vt:lpstr>
      <vt:lpstr>'P&amp;L YTD'!Obszar_wydruku</vt:lpstr>
      <vt:lpstr>'Spis treści - Table of contents'!Obszar_wydruku</vt:lpstr>
      <vt:lpstr>WC!Obszar_wydruku</vt:lpstr>
      <vt:lpstr>'WC YTD'!Obszar_wydruku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Cezary Giza</dc:creator>
  <cp:keywords/>
  <dc:description/>
  <cp:lastModifiedBy>Jan Domański</cp:lastModifiedBy>
  <cp:revision/>
  <dcterms:created xsi:type="dcterms:W3CDTF">2014-12-08T14:29:07Z</dcterms:created>
  <dcterms:modified xsi:type="dcterms:W3CDTF">2025-11-23T21:00:58Z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0x010100B102D6D74F307E47952C1FE7FC713D57</vt:lpwstr>
  </property>
</Properties>
</file>