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 mod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$#,##0"/>
  </numFmts>
  <fonts count="13">
    <font>
      <name val="Calibri"/>
      <family val="2"/>
      <color theme="1"/>
      <sz val="11"/>
      <scheme val="minor"/>
    </font>
    <font>
      <name val="Calibri"/>
      <b val="1"/>
      <color rgb="001B3A6F"/>
      <sz val="16"/>
    </font>
    <font>
      <name val="Calibri"/>
      <color rgb="007A7F87"/>
      <sz val="9"/>
    </font>
    <font>
      <name val="Calibri"/>
      <b val="1"/>
      <color rgb="001B3A6F"/>
      <sz val="11"/>
    </font>
    <font>
      <name val="Calibri"/>
      <color rgb="0022262B"/>
      <sz val="10"/>
    </font>
    <font>
      <name val="Calibri"/>
      <b val="1"/>
      <color rgb="001B3A6F"/>
      <sz val="10"/>
    </font>
    <font>
      <name val="Calibri"/>
      <b val="1"/>
      <color rgb="0022262B"/>
      <sz val="10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color rgb="007A7F87"/>
      <sz val="10"/>
    </font>
    <font>
      <name val="Calibri"/>
      <i val="1"/>
      <color rgb="007A7F87"/>
      <sz val="8"/>
    </font>
    <font>
      <name val="Calibri"/>
      <color rgb="007A7F87"/>
      <sz val="8"/>
    </font>
    <font>
      <name val="Calibri"/>
      <color rgb="009AA0A8"/>
      <sz val="8"/>
    </font>
  </fonts>
  <fills count="7">
    <fill>
      <patternFill/>
    </fill>
    <fill>
      <patternFill patternType="gray125"/>
    </fill>
    <fill>
      <patternFill patternType="solid">
        <fgColor rgb="00F5F7FA"/>
      </patternFill>
    </fill>
    <fill>
      <patternFill patternType="solid">
        <fgColor rgb="00FFF7E6"/>
      </patternFill>
    </fill>
    <fill>
      <patternFill patternType="solid">
        <fgColor rgb="00EAF4FA"/>
      </patternFill>
    </fill>
    <fill>
      <patternFill patternType="solid">
        <fgColor rgb="00F1F8F4"/>
      </patternFill>
    </fill>
    <fill>
      <patternFill patternType="solid">
        <fgColor rgb="001B3A6F"/>
      </patternFill>
    </fill>
  </fills>
  <borders count="2">
    <border>
      <left/>
      <right/>
      <top/>
      <bottom/>
      <diagonal/>
    </border>
    <border>
      <left style="thin">
        <color rgb="00E8EBEF"/>
      </left>
      <right style="thin">
        <color rgb="00E8EBEF"/>
      </right>
      <top style="thin">
        <color rgb="00E8EBEF"/>
      </top>
      <bottom style="thin">
        <color rgb="00E8EBEF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" fontId="5" fillId="3" borderId="1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/>
    </xf>
    <xf numFmtId="164" fontId="5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left" vertical="center"/>
    </xf>
    <xf numFmtId="165" fontId="4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165" fontId="5" fillId="5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center"/>
    </xf>
    <xf numFmtId="165" fontId="8" fillId="6" borderId="1" applyAlignment="1" pivotButton="0" quotePrefix="0" xfId="0">
      <alignment horizontal="right" vertical="center"/>
    </xf>
    <xf numFmtId="0" fontId="2" fillId="0" borderId="1" applyAlignment="1" pivotButton="0" quotePrefix="0" xfId="0">
      <alignment horizontal="left" vertical="center"/>
    </xf>
    <xf numFmtId="9" fontId="9" fillId="0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5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17" customWidth="1" min="2" max="2"/>
    <col width="17" customWidth="1" min="3" max="3"/>
    <col width="17" customWidth="1" min="4" max="4"/>
    <col width="2" customWidth="1" min="5" max="5"/>
  </cols>
  <sheetData>
    <row r="1">
      <c r="A1" s="1" t="inlineStr">
        <is>
          <t>Surveillance Cost-Model Calculator</t>
        </is>
      </c>
    </row>
    <row r="2" ht="42" customHeight="1">
      <c r="A2" s="2" t="inlineStr">
        <is>
          <t>Edit the highlighted input cells. Storage, build, run, and 5-year totals update automatically. Figures are illustrative; replace with your own quotes.</t>
        </is>
      </c>
    </row>
    <row r="4">
      <c r="A4" s="3" t="inlineStr">
        <is>
          <t>INPUTS  —  edit the highlighted cells</t>
        </is>
      </c>
      <c r="B4" s="4" t="inlineStr"/>
    </row>
    <row r="5">
      <c r="A5" s="5" t="inlineStr">
        <is>
          <t>Cameras</t>
        </is>
      </c>
      <c r="B5" s="6" t="n">
        <v>40</v>
      </c>
    </row>
    <row r="6">
      <c r="A6" s="5" t="inlineStr">
        <is>
          <t>Bitrate per camera (Mbps)</t>
        </is>
      </c>
      <c r="B6" s="7" t="n">
        <v>2</v>
      </c>
    </row>
    <row r="7">
      <c r="A7" s="5" t="inlineStr">
        <is>
          <t>Retention (days)</t>
        </is>
      </c>
      <c r="B7" s="6" t="n">
        <v>30</v>
      </c>
    </row>
    <row r="8">
      <c r="A8" s="5" t="inlineStr">
        <is>
          <t>Recording factor (1.0 = continuous, 0.4 = motion)</t>
        </is>
      </c>
      <c r="B8" s="7" t="n">
        <v>1</v>
      </c>
    </row>
    <row r="9">
      <c r="A9" s="5" t="inlineStr">
        <is>
          <t>Storage headroom multiplier (RAID + free space)</t>
        </is>
      </c>
      <c r="B9" s="7" t="n">
        <v>1.5</v>
      </c>
    </row>
    <row r="10">
      <c r="A10" s="5" t="inlineStr">
        <is>
          <t>Drive cost ($ per TB)</t>
        </is>
      </c>
      <c r="B10" s="8" t="n">
        <v>28</v>
      </c>
    </row>
    <row r="11">
      <c r="A11" s="5" t="inlineStr">
        <is>
          <t>Camera hardware ($ per unit)</t>
        </is>
      </c>
      <c r="B11" s="8" t="n">
        <v>400</v>
      </c>
    </row>
    <row r="12">
      <c r="A12" s="5" t="inlineStr">
        <is>
          <t>Network + PoE ($ per camera)</t>
        </is>
      </c>
      <c r="B12" s="8" t="n">
        <v>200</v>
      </c>
    </row>
    <row r="13">
      <c r="A13" s="5" t="inlineStr">
        <is>
          <t>Install + design ($ per camera)</t>
        </is>
      </c>
      <c r="B13" s="8" t="n">
        <v>300</v>
      </c>
    </row>
    <row r="14">
      <c r="A14" s="5" t="inlineStr">
        <is>
          <t>Recording server ($, on-prem / hybrid)</t>
        </is>
      </c>
      <c r="B14" s="8" t="n">
        <v>6000</v>
      </c>
    </row>
    <row r="15">
      <c r="A15" s="5" t="inlineStr">
        <is>
          <t>VMS license ($ per camera)</t>
        </is>
      </c>
      <c r="B15" s="8" t="n">
        <v>150</v>
      </c>
    </row>
    <row r="16">
      <c r="A16" s="5" t="inlineStr">
        <is>
          <t>Maintenance (% of build per year)</t>
        </is>
      </c>
      <c r="B16" s="6" t="n">
        <v>12</v>
      </c>
    </row>
    <row r="17">
      <c r="A17" s="5" t="inlineStr">
        <is>
          <t>Cloud subscription ($ per camera / month)</t>
        </is>
      </c>
      <c r="B17" s="8" t="n">
        <v>20</v>
      </c>
    </row>
    <row r="18">
      <c r="A18" s="5" t="inlineStr">
        <is>
          <t>Hybrid cloud management ($ per camera / month)</t>
        </is>
      </c>
      <c r="B18" s="8" t="n">
        <v>8</v>
      </c>
    </row>
    <row r="19">
      <c r="A19" s="5" t="inlineStr">
        <is>
          <t>Power &amp; misc ($ per camera / year)</t>
        </is>
      </c>
      <c r="B19" s="8" t="n">
        <v>25</v>
      </c>
    </row>
    <row r="21">
      <c r="A21" s="3" t="inlineStr">
        <is>
          <t>STORAGE (computed)</t>
        </is>
      </c>
      <c r="B21" s="4" t="inlineStr"/>
    </row>
    <row r="22">
      <c r="A22" s="5" t="inlineStr">
        <is>
          <t>GB per camera per day</t>
        </is>
      </c>
      <c r="B22" s="9">
        <f>B6*10.8*B8</f>
        <v/>
      </c>
    </row>
    <row r="23">
      <c r="A23" s="5" t="inlineStr">
        <is>
          <t>Raw storage (TB)</t>
        </is>
      </c>
      <c r="B23" s="9">
        <f>B5*B22*B7/1000</f>
        <v/>
      </c>
    </row>
    <row r="24">
      <c r="A24" s="10" t="inlineStr">
        <is>
          <t>Provisioned storage (TB)</t>
        </is>
      </c>
      <c r="B24" s="11">
        <f>B23*B9</f>
        <v/>
      </c>
    </row>
    <row r="26">
      <c r="A26" s="3" t="inlineStr">
        <is>
          <t>COST ESTIMATE</t>
        </is>
      </c>
      <c r="B26" s="4" t="inlineStr"/>
      <c r="C26" s="4" t="inlineStr"/>
      <c r="D26" s="4" t="inlineStr"/>
    </row>
    <row r="27">
      <c r="A27" s="12" t="inlineStr">
        <is>
          <t>Cost element</t>
        </is>
      </c>
      <c r="B27" s="13" t="inlineStr">
        <is>
          <t>On-prem</t>
        </is>
      </c>
      <c r="C27" s="13" t="inlineStr">
        <is>
          <t>Cloud (VSaaS)</t>
        </is>
      </c>
      <c r="D27" s="13" t="inlineStr">
        <is>
          <t>Hybrid</t>
        </is>
      </c>
    </row>
    <row r="28">
      <c r="A28" s="14" t="inlineStr">
        <is>
          <t>Cameras</t>
        </is>
      </c>
      <c r="B28" s="15">
        <f>$B$5*$B$11</f>
        <v/>
      </c>
      <c r="C28" s="15">
        <f>$B$5*$B$11</f>
        <v/>
      </c>
      <c r="D28" s="15">
        <f>$B$5*$B$11</f>
        <v/>
      </c>
    </row>
    <row r="29">
      <c r="A29" s="14" t="inlineStr">
        <is>
          <t>Network + PoE</t>
        </is>
      </c>
      <c r="B29" s="15">
        <f>$B$5*$B$12</f>
        <v/>
      </c>
      <c r="C29" s="15">
        <f>$B$5*$B$12</f>
        <v/>
      </c>
      <c r="D29" s="15">
        <f>$B$5*$B$12</f>
        <v/>
      </c>
    </row>
    <row r="30">
      <c r="A30" s="14" t="inlineStr">
        <is>
          <t>Recording server / local recorder</t>
        </is>
      </c>
      <c r="B30" s="15">
        <f>$B$14</f>
        <v/>
      </c>
      <c r="C30" s="15" t="inlineStr">
        <is>
          <t>0</t>
        </is>
      </c>
      <c r="D30" s="15">
        <f>$B$14*0.6</f>
        <v/>
      </c>
    </row>
    <row r="31">
      <c r="A31" s="14" t="inlineStr">
        <is>
          <t>Storage drives</t>
        </is>
      </c>
      <c r="B31" s="15">
        <f>$B$24*$B$10</f>
        <v/>
      </c>
      <c r="C31" s="15" t="inlineStr">
        <is>
          <t>0</t>
        </is>
      </c>
      <c r="D31" s="15">
        <f>$B$24*$B$10</f>
        <v/>
      </c>
    </row>
    <row r="32">
      <c r="A32" s="14" t="inlineStr">
        <is>
          <t>VMS licenses</t>
        </is>
      </c>
      <c r="B32" s="15">
        <f>$B$5*$B$15</f>
        <v/>
      </c>
      <c r="C32" s="15" t="inlineStr">
        <is>
          <t>0</t>
        </is>
      </c>
      <c r="D32" s="15">
        <f>$B$5*$B$15</f>
        <v/>
      </c>
    </row>
    <row r="33">
      <c r="A33" s="14" t="inlineStr">
        <is>
          <t>Install + design</t>
        </is>
      </c>
      <c r="B33" s="15">
        <f>$B$5*$B$13</f>
        <v/>
      </c>
      <c r="C33" s="15">
        <f>$B$5*$B$13</f>
        <v/>
      </c>
      <c r="D33" s="15">
        <f>$B$5*$B$13</f>
        <v/>
      </c>
    </row>
    <row r="34">
      <c r="A34" s="16" t="inlineStr">
        <is>
          <t>BUILD TOTAL (one-time)</t>
        </is>
      </c>
      <c r="B34" s="17">
        <f>SUM(B28:B33)</f>
        <v/>
      </c>
      <c r="C34" s="17">
        <f>SUM(C28:C33)</f>
        <v/>
      </c>
      <c r="D34" s="17">
        <f>SUM(D28:D33)</f>
        <v/>
      </c>
    </row>
    <row r="35">
      <c r="A35" s="14" t="inlineStr">
        <is>
          <t>Maintenance / year</t>
        </is>
      </c>
      <c r="B35" s="15">
        <f>B34*$B$16/100</f>
        <v/>
      </c>
      <c r="C35" s="15">
        <f>C34*$B$16/100</f>
        <v/>
      </c>
      <c r="D35" s="15">
        <f>D34*$B$16/100</f>
        <v/>
      </c>
    </row>
    <row r="36">
      <c r="A36" s="14" t="inlineStr">
        <is>
          <t>Cloud fees / year</t>
        </is>
      </c>
      <c r="B36" s="15" t="inlineStr">
        <is>
          <t>0</t>
        </is>
      </c>
      <c r="C36" s="15">
        <f>$B$5*$B$17*12</f>
        <v/>
      </c>
      <c r="D36" s="15">
        <f>$B$5*$B$18*12</f>
        <v/>
      </c>
    </row>
    <row r="37">
      <c r="A37" s="14" t="inlineStr">
        <is>
          <t>Power &amp; misc / year</t>
        </is>
      </c>
      <c r="B37" s="15">
        <f>$B$5*$B$19</f>
        <v/>
      </c>
      <c r="C37" s="15">
        <f>$B$5*$B$19</f>
        <v/>
      </c>
      <c r="D37" s="15">
        <f>$B$5*$B$19</f>
        <v/>
      </c>
    </row>
    <row r="38">
      <c r="A38" s="16" t="inlineStr">
        <is>
          <t>RUN TOTAL / year</t>
        </is>
      </c>
      <c r="B38" s="17">
        <f>SUM(B35:B37)</f>
        <v/>
      </c>
      <c r="C38" s="17">
        <f>SUM(C35:C37)</f>
        <v/>
      </c>
      <c r="D38" s="17">
        <f>SUM(D35:D37)</f>
        <v/>
      </c>
    </row>
    <row r="39">
      <c r="A39" s="18" t="inlineStr">
        <is>
          <t>FIVE-YEAR TOTAL</t>
        </is>
      </c>
      <c r="B39" s="19">
        <f>B34+5*B38</f>
        <v/>
      </c>
      <c r="C39" s="19">
        <f>C34+5*C38</f>
        <v/>
      </c>
      <c r="D39" s="19">
        <f>D34+5*D38</f>
        <v/>
      </c>
    </row>
    <row r="40">
      <c r="A40" s="20" t="inlineStr">
        <is>
          <t>Build share of 5-yr cost</t>
        </is>
      </c>
      <c r="B40" s="21">
        <f>B34/B39</f>
        <v/>
      </c>
      <c r="C40" s="21">
        <f>C34/C39</f>
        <v/>
      </c>
      <c r="D40" s="21">
        <f>D34/D39</f>
        <v/>
      </c>
    </row>
    <row r="41">
      <c r="A41" s="20" t="inlineStr">
        <is>
          <t>Run share of 5-yr cost</t>
        </is>
      </c>
      <c r="B41" s="21">
        <f>5*B38/B39</f>
        <v/>
      </c>
      <c r="C41" s="21">
        <f>5*C38/C39</f>
        <v/>
      </c>
      <c r="D41" s="21">
        <f>5*D38/D39</f>
        <v/>
      </c>
    </row>
    <row r="43" ht="48" customHeight="1">
      <c r="A43" s="22" t="inlineStr">
        <is>
          <t>Method: storage = bitrate x 10.8 x cameras x retention x recording factor, then x headroom. Cloud holds storage in the subscription (no server, drives, or license). Maintenance is a % of each model's build. Illustrative defaults from the article's cited 2026 ranges.</t>
        </is>
      </c>
    </row>
    <row r="44">
      <c r="A44" s="23" t="inlineStr">
        <is>
          <t>Companion to: The Surveillance Cost Model — what a system actually costs to build and run</t>
        </is>
      </c>
    </row>
    <row r="45">
      <c r="A45" s="24" t="inlineStr">
        <is>
          <t>Fora Soft Learn  -  www.forasoft.com   ·   www.forasoft.com/learn/video-surveillance-vms/articles-vms/surveillance-cost-model</t>
        </is>
      </c>
    </row>
  </sheetData>
  <mergeCells count="5">
    <mergeCell ref="A45:D45"/>
    <mergeCell ref="A1:D1"/>
    <mergeCell ref="A43:D43"/>
    <mergeCell ref="A2:D2"/>
    <mergeCell ref="A44:D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2026-06-07T19:24:35Z</dcterms:created>
  <dcterms:modified xmlns:dcterms="http://purl.org/dc/terms/" xmlns:xsi="http://www.w3.org/2001/XMLSchema-instance" xsi:type="dcterms:W3CDTF">2026-06-07T19:24:35Z</dcterms:modified>
</cp:coreProperties>
</file>