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TT Cost Mode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0.0"/>
    <numFmt numFmtId="165" formatCode="$0.0000"/>
    <numFmt numFmtId="166" formatCode="$#,##0"/>
    <numFmt numFmtId="167" formatCode="$0.00"/>
    <numFmt numFmtId="168" formatCode="$0.000"/>
    <numFmt numFmtId="169" formatCode="$#,##0.00"/>
    <numFmt numFmtId="170" formatCode="#,##0.0"/>
  </numFmts>
  <fonts count="17">
    <font>
      <name val="Calibri"/>
      <family val="2"/>
      <color theme="1"/>
      <sz val="11"/>
      <scheme val="minor"/>
    </font>
    <font>
      <name val="Calibri"/>
      <b val="1"/>
      <color rgb="001B3A6F"/>
      <sz val="18"/>
    </font>
    <font>
      <name val="Calibri"/>
      <color rgb="007A7F87"/>
      <sz val="10"/>
    </font>
    <font>
      <name val="Calibri"/>
      <i val="1"/>
      <color rgb="007A7F87"/>
      <sz val="9"/>
    </font>
    <font>
      <name val="Calibri"/>
      <b val="1"/>
      <color rgb="00FFFFFF"/>
      <sz val="12"/>
    </font>
    <font>
      <name val="Calibri"/>
      <color rgb="0022262B"/>
      <sz val="11"/>
    </font>
    <font>
      <name val="Calibri"/>
      <b val="1"/>
      <color rgb="001B3A6F"/>
      <sz val="11"/>
    </font>
    <font>
      <name val="Calibri"/>
      <color rgb="007A7F87"/>
      <sz val="9"/>
    </font>
    <font>
      <name val="Calibri"/>
      <b val="1"/>
      <color rgb="0022262B"/>
      <sz val="10"/>
    </font>
    <font>
      <name val="Calibri"/>
      <color rgb="0022262B"/>
      <sz val="10"/>
    </font>
    <font>
      <name val="Calibri"/>
      <b val="1"/>
      <color rgb="0022262B"/>
      <sz val="11"/>
    </font>
    <font>
      <name val="Calibri"/>
      <color rgb="007A7F87"/>
      <sz val="11"/>
    </font>
    <font>
      <name val="Calibri"/>
      <color rgb="002E8B57"/>
      <sz val="11"/>
    </font>
    <font>
      <name val="Calibri"/>
      <color rgb="001B3A6F"/>
      <sz val="11"/>
    </font>
    <font>
      <name val="Calibri"/>
      <b val="1"/>
      <color rgb="00F26430"/>
      <sz val="11"/>
    </font>
    <font>
      <name val="Calibri"/>
      <b val="1"/>
      <color rgb="00FFFFFF"/>
      <sz val="11"/>
    </font>
    <font>
      <name val="Calibri"/>
      <b val="1"/>
      <color rgb="002E8B57"/>
      <sz val="11"/>
    </font>
  </fonts>
  <fills count="8">
    <fill>
      <patternFill/>
    </fill>
    <fill>
      <patternFill patternType="gray125"/>
    </fill>
    <fill>
      <patternFill patternType="solid">
        <fgColor rgb="001B3A6F"/>
      </patternFill>
    </fill>
    <fill>
      <patternFill patternType="solid">
        <fgColor rgb="00DCEBF7"/>
      </patternFill>
    </fill>
    <fill>
      <patternFill patternType="solid">
        <fgColor rgb="003DA5D9"/>
      </patternFill>
    </fill>
    <fill>
      <patternFill patternType="solid">
        <fgColor rgb="00E8EBEF"/>
      </patternFill>
    </fill>
    <fill>
      <patternFill patternType="solid">
        <fgColor rgb="002E8B57"/>
      </patternFill>
    </fill>
    <fill>
      <patternFill patternType="solid">
        <fgColor rgb="00F26430"/>
      </patternFill>
    </fill>
  </fills>
  <borders count="2">
    <border>
      <left/>
      <right/>
      <top/>
      <bottom/>
      <diagonal/>
    </border>
    <border>
      <left style="thin">
        <color rgb="00C9CFD6"/>
      </left>
      <right style="thin">
        <color rgb="00C9CFD6"/>
      </right>
      <top style="thin">
        <color rgb="00C9CFD6"/>
      </top>
      <bottom style="thin">
        <color rgb="00C9CFD6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2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1" fontId="6" fillId="3" borderId="1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 wrapText="1"/>
    </xf>
    <xf numFmtId="164" fontId="6" fillId="3" borderId="1" applyAlignment="1" pivotButton="0" quotePrefix="0" xfId="0">
      <alignment horizontal="right" vertical="center"/>
    </xf>
    <xf numFmtId="3" fontId="6" fillId="3" borderId="1" applyAlignment="1" pivotButton="0" quotePrefix="0" xfId="0">
      <alignment horizontal="right" vertical="center"/>
    </xf>
    <xf numFmtId="165" fontId="6" fillId="3" borderId="1" applyAlignment="1" pivotButton="0" quotePrefix="0" xfId="0">
      <alignment horizontal="right" vertical="center"/>
    </xf>
    <xf numFmtId="9" fontId="6" fillId="3" borderId="1" applyAlignment="1" pivotButton="0" quotePrefix="0" xfId="0">
      <alignment horizontal="right" vertical="center"/>
    </xf>
    <xf numFmtId="166" fontId="6" fillId="3" borderId="1" applyAlignment="1" pivotButton="0" quotePrefix="0" xfId="0">
      <alignment horizontal="right" vertical="center"/>
    </xf>
    <xf numFmtId="167" fontId="6" fillId="3" borderId="1" applyAlignment="1" pivotButton="0" quotePrefix="0" xfId="0">
      <alignment horizontal="right" vertical="center"/>
    </xf>
    <xf numFmtId="0" fontId="4" fillId="4" borderId="0" applyAlignment="1" pivotButton="0" quotePrefix="0" xfId="0">
      <alignment horizontal="left" vertical="center"/>
    </xf>
    <xf numFmtId="0" fontId="8" fillId="5" borderId="0" applyAlignment="1" pivotButton="0" quotePrefix="0" xfId="0">
      <alignment horizontal="left" vertical="center"/>
    </xf>
    <xf numFmtId="0" fontId="8" fillId="5" borderId="0" applyAlignment="1" pivotButton="0" quotePrefix="0" xfId="0">
      <alignment horizontal="right" vertical="center"/>
    </xf>
    <xf numFmtId="3" fontId="9" fillId="0" borderId="1" applyAlignment="1" pivotButton="0" quotePrefix="0" xfId="0">
      <alignment horizontal="right" vertical="center"/>
    </xf>
    <xf numFmtId="168" fontId="9" fillId="0" borderId="1" applyAlignment="1" pivotButton="0" quotePrefix="0" xfId="0">
      <alignment horizontal="right" vertical="center"/>
    </xf>
    <xf numFmtId="169" fontId="9" fillId="0" borderId="1" applyAlignment="1" pivotButton="0" quotePrefix="0" xfId="0">
      <alignment horizontal="right" vertical="center"/>
    </xf>
    <xf numFmtId="0" fontId="4" fillId="6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 vertical="center"/>
    </xf>
    <xf numFmtId="3" fontId="6" fillId="0" borderId="0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/>
    </xf>
    <xf numFmtId="170" fontId="11" fillId="0" borderId="0" applyAlignment="1" pivotButton="0" quotePrefix="0" xfId="0">
      <alignment horizontal="right" vertical="center"/>
    </xf>
    <xf numFmtId="166" fontId="12" fillId="0" borderId="0" applyAlignment="1" pivotButton="0" quotePrefix="0" xfId="0">
      <alignment horizontal="right" vertical="center"/>
    </xf>
    <xf numFmtId="3" fontId="11" fillId="0" borderId="0" applyAlignment="1" pivotButton="0" quotePrefix="0" xfId="0">
      <alignment horizontal="right" vertical="center"/>
    </xf>
    <xf numFmtId="166" fontId="13" fillId="0" borderId="0" applyAlignment="1" pivotButton="0" quotePrefix="0" xfId="0">
      <alignment horizontal="right" vertical="center"/>
    </xf>
    <xf numFmtId="166" fontId="14" fillId="0" borderId="0" applyAlignment="1" pivotButton="0" quotePrefix="0" xfId="0">
      <alignment horizontal="right" vertical="center"/>
    </xf>
    <xf numFmtId="166" fontId="5" fillId="0" borderId="0" applyAlignment="1" pivotButton="0" quotePrefix="0" xfId="0">
      <alignment horizontal="right" vertical="center"/>
    </xf>
    <xf numFmtId="166" fontId="11" fillId="0" borderId="0" applyAlignment="1" pivotButton="0" quotePrefix="0" xfId="0">
      <alignment horizontal="right" vertical="center"/>
    </xf>
    <xf numFmtId="0" fontId="4" fillId="7" borderId="0" applyAlignment="1" pivotButton="0" quotePrefix="0" xfId="0">
      <alignment horizontal="left" vertical="center"/>
    </xf>
    <xf numFmtId="166" fontId="15" fillId="7" borderId="0" applyAlignment="1" pivotButton="0" quotePrefix="0" xfId="0">
      <alignment horizontal="right" vertical="center"/>
    </xf>
    <xf numFmtId="166" fontId="16" fillId="0" borderId="0" applyAlignment="1" pivotButton="0" quotePrefix="0" xfId="0">
      <alignment horizontal="right" vertical="center"/>
    </xf>
    <xf numFmtId="167" fontId="6" fillId="0" borderId="0" applyAlignment="1" pivotButton="0" quotePrefix="0" xfId="0">
      <alignment horizontal="right" vertical="center"/>
    </xf>
    <xf numFmtId="9" fontId="16" fillId="0" borderId="0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4" customWidth="1" min="2" max="2"/>
    <col width="16" customWidth="1" min="3" max="3"/>
    <col width="14" customWidth="1" min="4" max="4"/>
    <col width="40" customWidth="1" min="5" max="5"/>
  </cols>
  <sheetData>
    <row r="1"/>
    <row r="2">
      <c r="B2" s="1" t="inlineStr">
        <is>
          <t>OTT Platform Cost Model</t>
        </is>
      </c>
    </row>
    <row r="3">
      <c r="B3" s="2" t="inlineStr">
        <is>
          <t>Plug in your catalog, audience, and bitrate — the monthly bill updates automatically.</t>
        </is>
      </c>
    </row>
    <row r="4">
      <c r="B4" s="3" t="inlineStr">
        <is>
          <t>Companion to: 'The OTT Cost Model' · www.forasoft.com/learn/ott-video-platform</t>
        </is>
      </c>
    </row>
    <row r="5"/>
    <row r="6">
      <c r="B6" s="4" t="inlineStr">
        <is>
          <t>INPUTS — edit the blue cells</t>
        </is>
      </c>
    </row>
    <row r="7">
      <c r="B7" s="5" t="inlineStr">
        <is>
          <t>Catalog size (hours)</t>
        </is>
      </c>
      <c r="C7" s="6" t="n">
        <v>2000</v>
      </c>
      <c r="E7" s="7" t="inlineStr">
        <is>
          <t>Total hours of content held.</t>
        </is>
      </c>
    </row>
    <row r="8">
      <c r="B8" s="5" t="inlineStr">
        <is>
          <t>Encoding ladder rungs (renditions)</t>
        </is>
      </c>
      <c r="C8" s="6" t="n">
        <v>6</v>
      </c>
      <c r="E8" s="7" t="inlineStr">
        <is>
          <t>Quality variants per title.</t>
        </is>
      </c>
    </row>
    <row r="9">
      <c r="B9" s="5" t="inlineStr">
        <is>
          <t>Aggregate stored bitrate (Mbps)</t>
        </is>
      </c>
      <c r="C9" s="8" t="n">
        <v>12</v>
      </c>
      <c r="E9" s="7" t="inlineStr">
        <is>
          <t>Sum of all rungs' bitrates.</t>
        </is>
      </c>
    </row>
    <row r="10">
      <c r="B10" s="5" t="inlineStr">
        <is>
          <t>Mezzanine masters overhead (TB)</t>
        </is>
      </c>
      <c r="C10" s="8" t="n">
        <v>4</v>
      </c>
      <c r="E10" s="7" t="inlineStr">
        <is>
          <t>High-quality source kept on top.</t>
        </is>
      </c>
    </row>
    <row r="11">
      <c r="B11" s="5" t="inlineStr">
        <is>
          <t>Monthly active viewers (MAU)</t>
        </is>
      </c>
      <c r="C11" s="9" t="n">
        <v>50000</v>
      </c>
      <c r="E11" s="7" t="inlineStr">
        <is>
          <t>People who watch each month.</t>
        </is>
      </c>
    </row>
    <row r="12">
      <c r="B12" s="5" t="inlineStr">
        <is>
          <t>Avg watch hours / viewer / month</t>
        </is>
      </c>
      <c r="C12" s="8" t="n">
        <v>10</v>
      </c>
      <c r="E12" s="7" t="inlineStr">
        <is>
          <t>How much each viewer watches.</t>
        </is>
      </c>
    </row>
    <row r="13">
      <c r="B13" s="5" t="inlineStr">
        <is>
          <t>Avg delivered bitrate (Mbps)</t>
        </is>
      </c>
      <c r="C13" s="8" t="n">
        <v>3</v>
      </c>
      <c r="E13" s="7" t="inlineStr">
        <is>
          <t>Real average across the ladder.</t>
        </is>
      </c>
    </row>
    <row r="14">
      <c r="B14" s="5" t="inlineStr">
        <is>
          <t>Transcode price ($ / output minute)</t>
        </is>
      </c>
      <c r="C14" s="10" t="n">
        <v>0.015</v>
      </c>
      <c r="E14" s="7" t="inlineStr">
        <is>
          <t>Cloud encoder, HD AVC, 2026.</t>
        </is>
      </c>
    </row>
    <row r="15">
      <c r="B15" s="5" t="inlineStr">
        <is>
          <t>Storage price ($ / GB-month)</t>
        </is>
      </c>
      <c r="C15" s="10" t="n">
        <v>0.023</v>
      </c>
      <c r="E15" s="7" t="inlineStr">
        <is>
          <t>Object storage, S3 Standard, 2026.</t>
        </is>
      </c>
    </row>
    <row r="16">
      <c r="B16" s="5" t="inlineStr">
        <is>
          <t>CDN commit discount (%)</t>
        </is>
      </c>
      <c r="C16" s="11" t="n">
        <v>0.3</v>
      </c>
      <c r="E16" s="7" t="inlineStr">
        <is>
          <t>Up to ~30% for a 1-year commit.</t>
        </is>
      </c>
    </row>
    <row r="17">
      <c r="B17" s="5" t="inlineStr">
        <is>
          <t>DRM cost ($ / month)</t>
        </is>
      </c>
      <c r="C17" s="12" t="n">
        <v>2439</v>
      </c>
      <c r="E17" s="7" t="inlineStr">
        <is>
          <t>Multi-DRM service, per-user tiers.</t>
        </is>
      </c>
    </row>
    <row r="18">
      <c r="B18" s="5" t="inlineStr">
        <is>
          <t>App / DB / analytics ($ / month)</t>
        </is>
      </c>
      <c r="C18" s="12" t="n">
        <v>3000</v>
      </c>
      <c r="E18" s="7" t="inlineStr">
        <is>
          <t>Backend servers and telemetry.</t>
        </is>
      </c>
    </row>
    <row r="19">
      <c r="B19" s="5" t="inlineStr">
        <is>
          <t>Subscription ARPU ($ / month)</t>
        </is>
      </c>
      <c r="C19" s="13" t="n">
        <v>8</v>
      </c>
      <c r="E19" s="7" t="inlineStr">
        <is>
          <t>Average revenue per viewer.</t>
        </is>
      </c>
    </row>
    <row r="20">
      <c r="B20" s="5" t="inlineStr">
        <is>
          <t>One-time build cost ($)</t>
        </is>
      </c>
      <c r="C20" s="12" t="n">
        <v>250000</v>
      </c>
      <c r="E20" s="7" t="inlineStr">
        <is>
          <t>Engineering to launch.</t>
        </is>
      </c>
    </row>
    <row r="21"/>
    <row r="22">
      <c r="B22" s="14" t="inlineStr">
        <is>
          <t>CDN EGRESS TIERS — CloudFront US, per GB (AWS, 2026-06-08)</t>
        </is>
      </c>
    </row>
    <row r="23">
      <c r="B23" s="15" t="inlineStr">
        <is>
          <t>Tier upper bound (cumulative GB)</t>
        </is>
      </c>
      <c r="C23" s="16" t="inlineStr">
        <is>
          <t>Rate $/GB</t>
        </is>
      </c>
      <c r="D23" s="16" t="inlineStr">
        <is>
          <t>GB in tier</t>
        </is>
      </c>
      <c r="E23" s="16" t="inlineStr">
        <is>
          <t>Cost in tier</t>
        </is>
      </c>
    </row>
    <row r="24">
      <c r="B24" s="17" t="n">
        <v>1000</v>
      </c>
      <c r="C24" s="18" t="n">
        <v>0</v>
      </c>
      <c r="D24" s="17">
        <f>MAX(0,MIN($C$34,B24)-0)</f>
        <v/>
      </c>
      <c r="E24" s="19">
        <f>D24*C24</f>
        <v/>
      </c>
    </row>
    <row r="25">
      <c r="B25" s="17" t="n">
        <v>10000</v>
      </c>
      <c r="C25" s="18" t="n">
        <v>0.08500000000000001</v>
      </c>
      <c r="D25" s="17">
        <f>MAX(0,MIN($C$34,B25)-1000)</f>
        <v/>
      </c>
      <c r="E25" s="19">
        <f>D25*C25</f>
        <v/>
      </c>
    </row>
    <row r="26">
      <c r="B26" s="17" t="n">
        <v>50000</v>
      </c>
      <c r="C26" s="18" t="n">
        <v>0.08</v>
      </c>
      <c r="D26" s="17">
        <f>MAX(0,MIN($C$34,B26)-10000)</f>
        <v/>
      </c>
      <c r="E26" s="19">
        <f>D26*C26</f>
        <v/>
      </c>
    </row>
    <row r="27">
      <c r="B27" s="17" t="n">
        <v>150000</v>
      </c>
      <c r="C27" s="18" t="n">
        <v>0.06</v>
      </c>
      <c r="D27" s="17">
        <f>MAX(0,MIN($C$34,B27)-50000)</f>
        <v/>
      </c>
      <c r="E27" s="19">
        <f>D27*C27</f>
        <v/>
      </c>
    </row>
    <row r="28">
      <c r="B28" s="17" t="n">
        <v>500000</v>
      </c>
      <c r="C28" s="18" t="n">
        <v>0.04</v>
      </c>
      <c r="D28" s="17">
        <f>MAX(0,MIN($C$34,B28)-150000)</f>
        <v/>
      </c>
      <c r="E28" s="19">
        <f>D28*C28</f>
        <v/>
      </c>
    </row>
    <row r="29">
      <c r="B29" s="17" t="n">
        <v>1024000</v>
      </c>
      <c r="C29" s="18" t="n">
        <v>0.03</v>
      </c>
      <c r="D29" s="17">
        <f>MAX(0,MIN($C$34,B29)-500000)</f>
        <v/>
      </c>
      <c r="E29" s="19">
        <f>D29*C29</f>
        <v/>
      </c>
    </row>
    <row r="30">
      <c r="B30" s="17" t="n">
        <v>5120000</v>
      </c>
      <c r="C30" s="18" t="n">
        <v>0.025</v>
      </c>
      <c r="D30" s="17">
        <f>MAX(0,MIN($C$34,B30)-1024000)</f>
        <v/>
      </c>
      <c r="E30" s="19">
        <f>D30*C30</f>
        <v/>
      </c>
    </row>
    <row r="31">
      <c r="B31" s="17" t="n">
        <v>50000000</v>
      </c>
      <c r="C31" s="18" t="n">
        <v>0.02</v>
      </c>
      <c r="D31" s="17">
        <f>MAX(0,MIN($C$34,B31)-5120000)</f>
        <v/>
      </c>
      <c r="E31" s="19">
        <f>D31*C31</f>
        <v/>
      </c>
    </row>
    <row r="32"/>
    <row r="33">
      <c r="B33" s="20" t="inlineStr">
        <is>
          <t>RESULTS</t>
        </is>
      </c>
    </row>
    <row r="34">
      <c r="B34" s="21" t="inlineStr">
        <is>
          <t>Total delivered per month (GB)</t>
        </is>
      </c>
      <c r="C34" s="22">
        <f>C11*C12*3600*C13/8/1000</f>
        <v/>
      </c>
      <c r="E34" s="23" t="inlineStr">
        <is>
          <t>MAU × hours × 3600 × Mbps ÷ 8 ÷ 1000</t>
        </is>
      </c>
    </row>
    <row r="35">
      <c r="B35" s="5" t="inlineStr">
        <is>
          <t>Total delivered per month (TB)</t>
        </is>
      </c>
      <c r="C35" s="24">
        <f>C34/1000</f>
        <v/>
      </c>
    </row>
    <row r="36">
      <c r="B36" s="5" t="inlineStr">
        <is>
          <t>One-time encode cost</t>
        </is>
      </c>
      <c r="C36" s="25">
        <f>C7*60*C8*C14</f>
        <v/>
      </c>
      <c r="E36" s="23" t="inlineStr">
        <is>
          <t>hours × 60 × rungs × $/min (one time)</t>
        </is>
      </c>
    </row>
    <row r="37">
      <c r="B37" s="5" t="inlineStr">
        <is>
          <t>Stored data (GB)</t>
        </is>
      </c>
      <c r="C37" s="26">
        <f>C7*3600*C9/8/1000+C10*1000</f>
        <v/>
      </c>
    </row>
    <row r="38">
      <c r="B38" s="5" t="inlineStr">
        <is>
          <t>Monthly storage cost</t>
        </is>
      </c>
      <c r="C38" s="27">
        <f>C37*C15</f>
        <v/>
      </c>
    </row>
    <row r="39">
      <c r="B39" s="21" t="inlineStr">
        <is>
          <t>Monthly egress — list price</t>
        </is>
      </c>
      <c r="C39" s="28">
        <f>SUM(E24:E31)</f>
        <v/>
      </c>
      <c r="E39" s="23" t="inlineStr">
        <is>
          <t>tiered CDN delivery — the dominant cost</t>
        </is>
      </c>
    </row>
    <row r="40">
      <c r="B40" s="5" t="inlineStr">
        <is>
          <t>Monthly egress — with commit</t>
        </is>
      </c>
      <c r="C40" s="25">
        <f>C39*(1-C16)</f>
        <v/>
      </c>
    </row>
    <row r="41">
      <c r="B41" s="5" t="inlineStr">
        <is>
          <t>Monthly DRM</t>
        </is>
      </c>
      <c r="C41" s="29">
        <f>C17</f>
        <v/>
      </c>
    </row>
    <row r="42">
      <c r="B42" s="5" t="inlineStr">
        <is>
          <t>Monthly app / DB / analytics</t>
        </is>
      </c>
      <c r="C42" s="29">
        <f>C18</f>
        <v/>
      </c>
    </row>
    <row r="43">
      <c r="B43" s="5" t="inlineStr">
        <is>
          <t>Encode amortised / month</t>
        </is>
      </c>
      <c r="C43" s="30">
        <f>C36/12</f>
        <v/>
      </c>
    </row>
    <row r="44">
      <c r="B44" s="31" t="inlineStr">
        <is>
          <t>TOTAL recurring run / month (list)</t>
        </is>
      </c>
      <c r="C44" s="32">
        <f>C39+C41+C42+C38+C43</f>
        <v/>
      </c>
    </row>
    <row r="45">
      <c r="B45" s="21" t="inlineStr">
        <is>
          <t>TOTAL run / month (with CDN commit)</t>
        </is>
      </c>
      <c r="C45" s="33">
        <f>C40+C41+C42+C38+C43</f>
        <v/>
      </c>
    </row>
    <row r="46">
      <c r="B46" s="21" t="inlineStr">
        <is>
          <t>Cost per viewer / month (list)</t>
        </is>
      </c>
      <c r="C46" s="34">
        <f>C44/C11</f>
        <v/>
      </c>
    </row>
    <row r="47">
      <c r="B47" s="21" t="inlineStr">
        <is>
          <t>Gross margin per viewer (list)</t>
        </is>
      </c>
      <c r="C47" s="35">
        <f>(C19-C46)/C19</f>
        <v/>
      </c>
      <c r="E47" s="23" t="inlineStr">
        <is>
          <t>(ARPU − cost per viewer) ÷ ARPU</t>
        </is>
      </c>
    </row>
    <row r="48"/>
    <row r="49">
      <c r="B49" s="3" t="inlineStr">
        <is>
          <t>Figures are illustrative; vendor pricing dated 2026 — re-verify before budgeting. Fora Soft · www.forasoft.com</t>
        </is>
      </c>
    </row>
  </sheetData>
  <mergeCells count="7">
    <mergeCell ref="B49:E49"/>
    <mergeCell ref="B4:E4"/>
    <mergeCell ref="B6:E6"/>
    <mergeCell ref="B33:E33"/>
    <mergeCell ref="B3:E3"/>
    <mergeCell ref="B2:E2"/>
    <mergeCell ref="B22:E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2026-06-15T16:12:38Z</dcterms:created>
  <dcterms:modified xmlns:dcterms="http://purl.org/dc/terms/" xmlns:xsi="http://www.w3.org/2001/XMLSchema-instance" xsi:type="dcterms:W3CDTF">2026-06-15T16:12:38Z</dcterms:modified>
</cp:coreProperties>
</file>