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"/>
    <numFmt numFmtId="165" formatCode="&quot;$&quot;#,##0.00"/>
    <numFmt numFmtId="166" formatCode="#,##0.00&quot; GB&quot;"/>
    <numFmt numFmtId="167" formatCode="0.0%"/>
    <numFmt numFmtId="168" formatCode="&quot;$&quot;#,##0"/>
  </numFmts>
  <fonts count="13">
    <font>
      <name val="Calibri"/>
      <family val="2"/>
      <color theme="1"/>
      <sz val="11"/>
      <scheme val="minor"/>
    </font>
    <font>
      <name val="Calibri"/>
      <b val="1"/>
      <color rgb="001B3A6F"/>
      <sz val="16"/>
    </font>
    <font>
      <name val="Calibri"/>
      <color rgb="007A7F87"/>
      <sz val="9"/>
    </font>
    <font>
      <name val="Calibri"/>
      <b val="1"/>
      <color rgb="00FFFFFF"/>
      <sz val="11"/>
    </font>
    <font>
      <name val="Calibri"/>
      <color rgb="0022262B"/>
      <sz val="11"/>
    </font>
    <font>
      <name val="Calibri"/>
      <b val="1"/>
      <color rgb="001B3A6F"/>
      <sz val="10"/>
    </font>
    <font>
      <name val="Calibri"/>
      <color rgb="0022262B"/>
      <sz val="10"/>
    </font>
    <font>
      <name val="Calibri"/>
      <b val="1"/>
      <color rgb="001B3A6F"/>
      <sz val="11"/>
    </font>
    <font>
      <name val="Calibri"/>
      <b val="1"/>
      <color rgb="0022262B"/>
      <sz val="11"/>
    </font>
    <font>
      <name val="Calibri"/>
      <b val="1"/>
      <color rgb="0022262B"/>
      <sz val="10"/>
    </font>
    <font>
      <name val="Calibri"/>
      <b val="1"/>
      <color rgb="002E8B57"/>
      <sz val="12"/>
    </font>
    <font>
      <name val="Calibri"/>
      <color rgb="007A7F87"/>
      <sz val="8"/>
    </font>
    <font>
      <name val="Calibri"/>
      <b val="1"/>
      <color rgb="001B3A6F"/>
      <sz val="14"/>
    </font>
  </fonts>
  <fills count="6">
    <fill>
      <patternFill/>
    </fill>
    <fill>
      <patternFill patternType="gray125"/>
    </fill>
    <fill>
      <patternFill patternType="solid">
        <fgColor rgb="001B3A6F"/>
      </patternFill>
    </fill>
    <fill>
      <patternFill patternType="solid">
        <fgColor rgb="00E8EBEF"/>
      </patternFill>
    </fill>
    <fill>
      <patternFill patternType="solid">
        <fgColor rgb="00FFF4E6"/>
      </patternFill>
    </fill>
    <fill>
      <patternFill patternType="solid">
        <fgColor rgb="003DA5D9"/>
      </patternFill>
    </fill>
  </fills>
  <borders count="2">
    <border>
      <left/>
      <right/>
      <top/>
      <bottom/>
      <diagonal/>
    </border>
    <border>
      <left style="thin">
        <color rgb="00E8EBEF"/>
      </left>
      <right style="thin">
        <color rgb="00E8EBEF"/>
      </right>
      <top style="thin">
        <color rgb="00E8EBEF"/>
      </top>
      <bottom style="thin">
        <color rgb="00E8EBEF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3" fontId="7" fillId="4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164" fontId="7" fillId="4" borderId="1" applyAlignment="1" pivotButton="0" quotePrefix="0" xfId="0">
      <alignment horizontal="right" vertical="center"/>
    </xf>
    <xf numFmtId="165" fontId="7" fillId="4" borderId="1" applyAlignment="1" pivotButton="0" quotePrefix="0" xfId="0">
      <alignment horizontal="right" vertical="center"/>
    </xf>
    <xf numFmtId="0" fontId="3" fillId="5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/>
    </xf>
    <xf numFmtId="166" fontId="8" fillId="0" borderId="1" applyAlignment="1" pivotButton="0" quotePrefix="0" xfId="0">
      <alignment horizontal="right" vertical="center"/>
    </xf>
    <xf numFmtId="167" fontId="8" fillId="0" borderId="1" applyAlignment="1" pivotButton="0" quotePrefix="0" xfId="0">
      <alignment horizontal="right" vertical="center"/>
    </xf>
    <xf numFmtId="165" fontId="8" fillId="0" borderId="1" applyAlignment="1" pivotButton="0" quotePrefix="0" xfId="0">
      <alignment horizontal="right" vertical="center"/>
    </xf>
    <xf numFmtId="3" fontId="8" fillId="0" borderId="1" applyAlignment="1" pivotButton="0" quotePrefix="0" xfId="0">
      <alignment horizontal="right" vertical="center"/>
    </xf>
    <xf numFmtId="168" fontId="8" fillId="0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168" fontId="10" fillId="3" borderId="1" applyAlignment="1" pivotButton="0" quotePrefix="0" xfId="0">
      <alignment horizontal="right" vertical="center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D49"/>
  <sheetViews>
    <sheetView workbookViewId="0">
      <selection activeCell="A1" sqref="A1"/>
    </sheetView>
  </sheetViews>
  <sheetFormatPr baseColWidth="8" defaultRowHeight="15"/>
  <cols>
    <col width="2" customWidth="1" min="1" max="1"/>
    <col width="52" customWidth="1" min="2" max="2"/>
    <col width="16" customWidth="1" min="3" max="3"/>
    <col width="30" customWidth="1" min="4" max="4"/>
    <col width="2" customWidth="1" min="5" max="5"/>
  </cols>
  <sheetData>
    <row r="1">
      <c r="B1" s="1" t="inlineStr">
        <is>
          <t>Per-Title Encoding Savings Calculator</t>
        </is>
      </c>
    </row>
    <row r="2" ht="42" customHeight="1">
      <c r="B2" s="2" t="inlineStr">
        <is>
          <t>Model fixed vs per-title encoding: storage, CDN egress, compute, break-even, and whole-catalog annual saving. Edit only the shaded input cells. Fora Soft Learn.</t>
        </is>
      </c>
    </row>
    <row r="4">
      <c r="B4" s="3" t="inlineStr">
        <is>
          <t>INPUTS  —  edit the shaded cells only</t>
        </is>
      </c>
      <c r="C4" s="4" t="inlineStr"/>
      <c r="D4" s="4" t="inlineStr"/>
    </row>
    <row r="5">
      <c r="B5" s="5" t="inlineStr">
        <is>
          <t>Catalog &amp; viewing</t>
        </is>
      </c>
      <c r="C5" s="6" t="inlineStr"/>
      <c r="D5" s="6" t="inlineStr"/>
    </row>
    <row r="6">
      <c r="B6" s="7" t="inlineStr">
        <is>
          <t>Number of titles in catalog</t>
        </is>
      </c>
      <c r="C6" s="8" t="n">
        <v>1000</v>
      </c>
    </row>
    <row r="7">
      <c r="B7" s="7" t="inlineStr">
        <is>
          <t>Average title length (minutes)</t>
        </is>
      </c>
      <c r="C7" s="8" t="n">
        <v>120</v>
      </c>
    </row>
    <row r="8">
      <c r="B8" s="7" t="inlineStr">
        <is>
          <t>Views per title per year</t>
        </is>
      </c>
      <c r="C8" s="8" t="n">
        <v>5000</v>
      </c>
    </row>
    <row r="10">
      <c r="B10" s="5" t="inlineStr">
        <is>
          <t>Fixed ladder (your current encoding)</t>
        </is>
      </c>
      <c r="C10" s="6" t="inlineStr"/>
      <c r="D10" s="6" t="inlineStr"/>
    </row>
    <row r="11">
      <c r="B11" s="7" t="inlineStr">
        <is>
          <t>Stored bitrate = sum of all rung bitrates (kbps)</t>
        </is>
      </c>
      <c r="C11" s="8" t="n">
        <v>17475</v>
      </c>
      <c r="D11" s="9" t="inlineStr">
        <is>
          <t>kbps</t>
        </is>
      </c>
    </row>
    <row r="12">
      <c r="B12" s="7" t="inlineStr">
        <is>
          <t>Average delivered bitrate (Mbps)</t>
        </is>
      </c>
      <c r="C12" s="10" t="n">
        <v>3</v>
      </c>
      <c r="D12" s="9" t="inlineStr">
        <is>
          <t>Mbps</t>
        </is>
      </c>
    </row>
    <row r="14">
      <c r="B14" s="5" t="inlineStr">
        <is>
          <t>Per-title ladder (after optimization)</t>
        </is>
      </c>
      <c r="C14" s="6" t="inlineStr"/>
      <c r="D14" s="6" t="inlineStr"/>
    </row>
    <row r="15">
      <c r="B15" s="7" t="inlineStr">
        <is>
          <t>Stored bitrate = sum of all rung bitrates (kbps)</t>
        </is>
      </c>
      <c r="C15" s="8" t="n">
        <v>8095</v>
      </c>
      <c r="D15" s="9" t="inlineStr">
        <is>
          <t>kbps</t>
        </is>
      </c>
    </row>
    <row r="16">
      <c r="B16" s="7" t="inlineStr">
        <is>
          <t>Average delivered bitrate (Mbps)</t>
        </is>
      </c>
      <c r="C16" s="10" t="n">
        <v>2</v>
      </c>
      <c r="D16" s="9" t="inlineStr">
        <is>
          <t>Mbps</t>
        </is>
      </c>
    </row>
    <row r="18">
      <c r="B18" s="5" t="inlineStr">
        <is>
          <t>Costs &amp; compute</t>
        </is>
      </c>
      <c r="C18" s="6" t="inlineStr"/>
      <c r="D18" s="6" t="inlineStr"/>
    </row>
    <row r="19">
      <c r="B19" s="7" t="inlineStr">
        <is>
          <t>CDN egress price (USD per GB)</t>
        </is>
      </c>
      <c r="C19" s="11" t="n">
        <v>0.06</v>
      </c>
    </row>
    <row r="20">
      <c r="B20" s="7" t="inlineStr">
        <is>
          <t>Storage price (USD per GB-month)</t>
        </is>
      </c>
      <c r="C20" s="11" t="n">
        <v>0.023</v>
      </c>
    </row>
    <row r="21">
      <c r="B21" s="7" t="inlineStr">
        <is>
          <t>Transcode price (USD per normalized minute)</t>
        </is>
      </c>
      <c r="C21" s="11" t="n">
        <v>0.012</v>
      </c>
    </row>
    <row r="22">
      <c r="B22" s="7" t="inlineStr">
        <is>
          <t>Fixed-ladder compute multiplier (sum of rung multipliers)</t>
        </is>
      </c>
      <c r="C22" s="8" t="n">
        <v>10</v>
      </c>
    </row>
    <row r="23">
      <c r="B23" s="7" t="inlineStr">
        <is>
          <t>Per-title compute factor (x the fixed encode)</t>
        </is>
      </c>
      <c r="C23" s="10" t="n">
        <v>2</v>
      </c>
    </row>
    <row r="25">
      <c r="B25" s="12" t="inlineStr">
        <is>
          <t>RESULTS  —  PER TITLE</t>
        </is>
      </c>
      <c r="C25" s="13" t="inlineStr"/>
      <c r="D25" s="13" t="inlineStr"/>
    </row>
    <row r="26">
      <c r="B26" s="7" t="inlineStr">
        <is>
          <t>Storage, fixed ladder (GB)</t>
        </is>
      </c>
      <c r="C26" s="14">
        <f>C11*C7*60/8/1000000</f>
        <v/>
      </c>
    </row>
    <row r="27">
      <c r="B27" s="7" t="inlineStr">
        <is>
          <t>Storage, per-title (GB)</t>
        </is>
      </c>
      <c r="C27" s="14">
        <f>C15*C7*60/8/1000000</f>
        <v/>
      </c>
    </row>
    <row r="28">
      <c r="B28" s="7" t="inlineStr">
        <is>
          <t>Storage saved (GB)</t>
        </is>
      </c>
      <c r="C28" s="14">
        <f>C26-C27</f>
        <v/>
      </c>
    </row>
    <row r="29">
      <c r="B29" s="7" t="inlineStr">
        <is>
          <t>Storage saved (%)</t>
        </is>
      </c>
      <c r="C29" s="15">
        <f>C28/C26</f>
        <v/>
      </c>
    </row>
    <row r="30">
      <c r="B30" s="7" t="inlineStr">
        <is>
          <t>Egress per view, fixed (GB)</t>
        </is>
      </c>
      <c r="C30" s="14">
        <f>C12*C7*60/8/1000</f>
        <v/>
      </c>
    </row>
    <row r="31">
      <c r="B31" s="7" t="inlineStr">
        <is>
          <t>Egress per view, per-title (GB)</t>
        </is>
      </c>
      <c r="C31" s="14">
        <f>C16*C7*60/8/1000</f>
        <v/>
      </c>
    </row>
    <row r="32">
      <c r="B32" s="7" t="inlineStr">
        <is>
          <t>Egress saved per view (USD)</t>
        </is>
      </c>
      <c r="C32" s="16">
        <f>(C30-C31)*C19</f>
        <v/>
      </c>
    </row>
    <row r="33">
      <c r="B33" s="7" t="inlineStr">
        <is>
          <t>One-time encode, fixed (USD)</t>
        </is>
      </c>
      <c r="C33" s="16">
        <f>C7*C22*C21</f>
        <v/>
      </c>
    </row>
    <row r="34">
      <c r="B34" s="7" t="inlineStr">
        <is>
          <t>One-time encode, per-title (USD)</t>
        </is>
      </c>
      <c r="C34" s="16">
        <f>C33*C23</f>
        <v/>
      </c>
    </row>
    <row r="35">
      <c r="B35" s="7" t="inlineStr">
        <is>
          <t>Extra one-time compute (USD)</t>
        </is>
      </c>
      <c r="C35" s="16">
        <f>C34-C33</f>
        <v/>
      </c>
    </row>
    <row r="36">
      <c r="B36" s="7" t="inlineStr">
        <is>
          <t>Break-even views (compute paid back after)</t>
        </is>
      </c>
      <c r="C36" s="17">
        <f>ROUND(C35/C32,0)</f>
        <v/>
      </c>
    </row>
    <row r="38">
      <c r="B38" s="12" t="inlineStr">
        <is>
          <t>RESULTS  —  WHOLE CATALOG (per year)</t>
        </is>
      </c>
      <c r="C38" s="13" t="inlineStr"/>
      <c r="D38" s="13" t="inlineStr"/>
    </row>
    <row r="39">
      <c r="B39" s="7" t="inlineStr">
        <is>
          <t>Annual egress, fixed ladder (USD)</t>
        </is>
      </c>
      <c r="C39" s="18">
        <f>C6*C8*C30*C19</f>
        <v/>
      </c>
    </row>
    <row r="40">
      <c r="B40" s="7" t="inlineStr">
        <is>
          <t>Annual egress, per-title (USD)</t>
        </is>
      </c>
      <c r="C40" s="18">
        <f>C6*C8*C31*C19</f>
        <v/>
      </c>
    </row>
    <row r="41">
      <c r="B41" s="7" t="inlineStr">
        <is>
          <t>Annual egress saved (USD)</t>
        </is>
      </c>
      <c r="C41" s="18">
        <f>C39-C40</f>
        <v/>
      </c>
    </row>
    <row r="42">
      <c r="B42" s="7" t="inlineStr">
        <is>
          <t>Annual storage, fixed (USD)</t>
        </is>
      </c>
      <c r="C42" s="18">
        <f>C6*C26*C20*12</f>
        <v/>
      </c>
    </row>
    <row r="43">
      <c r="B43" s="7" t="inlineStr">
        <is>
          <t>Annual storage, per-title (USD)</t>
        </is>
      </c>
      <c r="C43" s="18">
        <f>C6*C27*C20*12</f>
        <v/>
      </c>
    </row>
    <row r="44">
      <c r="B44" s="7" t="inlineStr">
        <is>
          <t>Annual storage saved (USD)</t>
        </is>
      </c>
      <c r="C44" s="18">
        <f>C42-C43</f>
        <v/>
      </c>
    </row>
    <row r="45">
      <c r="B45" s="7" t="inlineStr">
        <is>
          <t>One-time extra compute, whole catalog (USD)</t>
        </is>
      </c>
      <c r="C45" s="18">
        <f>C6*C35</f>
        <v/>
      </c>
    </row>
    <row r="46">
      <c r="B46" s="19" t="inlineStr">
        <is>
          <t>NET FIRST-YEAR SAVING (USD)</t>
        </is>
      </c>
      <c r="C46" s="20">
        <f>C41+C44-C45</f>
        <v/>
      </c>
    </row>
    <row r="47">
      <c r="B47" s="19" t="inlineStr">
        <is>
          <t>Net saving, each following year (USD)</t>
        </is>
      </c>
      <c r="C47" s="20">
        <f>C41+C44</f>
        <v/>
      </c>
    </row>
    <row r="49">
      <c r="B49" s="21" t="inlineStr">
        <is>
          <t>Fora Soft  -  www.forasoft.com/learn/ott-video-platform/articles-ott/per-title-encoding-economics</t>
        </is>
      </c>
    </row>
  </sheetData>
  <mergeCells count="2">
    <mergeCell ref="B1:D1"/>
    <mergeCell ref="B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2"/>
  <sheetViews>
    <sheetView workbookViewId="0">
      <selection activeCell="A1" sqref="A1"/>
    </sheetView>
  </sheetViews>
  <sheetFormatPr baseColWidth="8" defaultRowHeight="15"/>
  <cols>
    <col width="2" customWidth="1" min="1" max="1"/>
    <col width="110" customWidth="1" min="2" max="2"/>
  </cols>
  <sheetData>
    <row r="2" ht="16" customHeight="1">
      <c r="B2" s="22" t="inlineStr">
        <is>
          <t>How to use this calculator</t>
        </is>
      </c>
    </row>
    <row r="3" ht="16" customHeight="1">
      <c r="B3" s="23" t="inlineStr"/>
    </row>
    <row r="4" ht="30" customHeight="1">
      <c r="B4" s="23" t="inlineStr">
        <is>
          <t>1. Open the Calculator tab. Edit only the shaded cells in the INPUTS block; every result is a live formula.</t>
        </is>
      </c>
    </row>
    <row r="5" ht="30" customHeight="1">
      <c r="B5" s="23" t="inlineStr">
        <is>
          <t>2. Stored bitrate = the sum of every rung's bitrate (you store every rendition). Delivered bitrate = the average rung viewers actually pull (most viewing lands on the middle rungs).</t>
        </is>
      </c>
    </row>
    <row r="6" ht="30" customHeight="1">
      <c r="B6" s="23" t="inlineStr">
        <is>
          <t>3. Get the per-title stored and delivered bitrates from your encoder's per-title report, or estimate a 20-50% reduction on a mixed catalog (more for animation/lectures, less for sports/film grain).</t>
        </is>
      </c>
    </row>
    <row r="7" ht="30" customHeight="1">
      <c r="B7" s="23" t="inlineStr">
        <is>
          <t>4. The compute multiplier is the sum of your rungs' resolution/effort multipliers (e.g. an HD rung = 2x, an SD rung = 1x on AWS MediaConvert). The per-title factor is how much more the analysis + multi-pass encode costs (2.0 = doubles it; deliberately pessimistic).</t>
        </is>
      </c>
    </row>
    <row r="8" ht="30" customHeight="1">
      <c r="B8" s="23" t="inlineStr">
        <is>
          <t>5. Prices: use your real CDN egress rate (often $0.04-0.08/GB, tiered and commit-dependent), your storage rate (~$0.023/GB-month), and your transcode rate ($/normalized minute).</t>
        </is>
      </c>
    </row>
    <row r="9" ht="16" customHeight="1">
      <c r="B9" s="23" t="inlineStr"/>
    </row>
    <row r="10" ht="30" customHeight="1">
      <c r="B10" s="23" t="inlineStr">
        <is>
          <t>Why per-title almost always wins: the extra compute is paid ONCE per title; the egress saving recurs on EVERY view forever. Break-even is usually a few hundred views.</t>
        </is>
      </c>
    </row>
    <row r="11" ht="16" customHeight="1">
      <c r="B11" s="23" t="inlineStr"/>
    </row>
    <row r="12" ht="30" customHeight="1">
      <c r="B12" s="23" t="inlineStr">
        <is>
          <t>All figures are engineering estimates. Vendor savings and prices change - re-verify before you commit. Companion to article 2.2; not a quote.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2026-06-16T07:37:44Z</dcterms:created>
  <dcterms:modified xmlns:dcterms="http://purl.org/dc/terms/" xmlns:xsi="http://www.w3.org/2001/XMLSchema-instance" xsi:type="dcterms:W3CDTF">2026-06-16T07:37:44Z</dcterms:modified>
</cp:coreProperties>
</file>