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bskistar.sharepoint.com/sites/Ekonomi/Redovisning/SkiStar Insider/Kvartalsrapporter/2025_26/Q3_26/Sve ver/"/>
    </mc:Choice>
  </mc:AlternateContent>
  <xr:revisionPtr revIDLastSave="88" documentId="13_ncr:1_{00246DAC-A894-4DB1-B9A6-F54160BAC8F7}" xr6:coauthVersionLast="47" xr6:coauthVersionMax="47" xr10:uidLastSave="{0E2F6FD0-DD43-4030-A184-A51B0DC7C427}"/>
  <bookViews>
    <workbookView xWindow="-110" yWindow="-110" windowWidth="38620" windowHeight="21100" xr2:uid="{6B05D1FA-C39A-4CF6-A2F0-C8997E11AE04}"/>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0" i="1" l="1"/>
  <c r="E134" i="1"/>
  <c r="F134" i="1"/>
  <c r="G134" i="1"/>
  <c r="C134" i="1"/>
  <c r="D134" i="1"/>
  <c r="D90" i="1"/>
  <c r="E90" i="1"/>
  <c r="F90" i="1"/>
  <c r="C90" i="1"/>
  <c r="C170" i="1" l="1"/>
  <c r="D170" i="1"/>
  <c r="E170" i="1"/>
  <c r="F170" i="1"/>
  <c r="C167" i="1"/>
  <c r="C171" i="1" s="1"/>
  <c r="D167" i="1"/>
  <c r="D171" i="1" s="1"/>
  <c r="E167" i="1"/>
  <c r="F167" i="1"/>
  <c r="C162" i="1"/>
  <c r="D162" i="1"/>
  <c r="E162" i="1"/>
  <c r="F162" i="1"/>
  <c r="C157" i="1"/>
  <c r="D157" i="1"/>
  <c r="E157" i="1"/>
  <c r="F157" i="1"/>
  <c r="C150" i="1"/>
  <c r="C152" i="1" s="1"/>
  <c r="D150" i="1"/>
  <c r="D152" i="1" s="1"/>
  <c r="E150" i="1"/>
  <c r="E152" i="1" s="1"/>
  <c r="F150" i="1"/>
  <c r="F152" i="1" s="1"/>
  <c r="C143" i="1"/>
  <c r="C145" i="1" s="1"/>
  <c r="D143" i="1"/>
  <c r="D145" i="1" s="1"/>
  <c r="E143" i="1"/>
  <c r="E145" i="1" s="1"/>
  <c r="F143" i="1"/>
  <c r="F145" i="1" s="1"/>
  <c r="C133" i="1"/>
  <c r="C135" i="1" s="1"/>
  <c r="D133" i="1"/>
  <c r="D135" i="1" s="1"/>
  <c r="E133" i="1"/>
  <c r="E135" i="1" s="1"/>
  <c r="F133" i="1"/>
  <c r="F135" i="1" s="1"/>
  <c r="C129" i="1"/>
  <c r="D129" i="1"/>
  <c r="E129" i="1"/>
  <c r="F129" i="1"/>
  <c r="C125" i="1"/>
  <c r="D125" i="1"/>
  <c r="E125" i="1"/>
  <c r="F125" i="1"/>
  <c r="C114" i="1"/>
  <c r="D114" i="1"/>
  <c r="E114" i="1"/>
  <c r="F114" i="1"/>
  <c r="C104" i="1"/>
  <c r="C106" i="1" s="1"/>
  <c r="C107" i="1" s="1"/>
  <c r="D104" i="1"/>
  <c r="D106" i="1" s="1"/>
  <c r="D107" i="1" s="1"/>
  <c r="E104" i="1"/>
  <c r="E106" i="1" s="1"/>
  <c r="E107" i="1" s="1"/>
  <c r="F104" i="1"/>
  <c r="F106" i="1" s="1"/>
  <c r="F107" i="1" s="1"/>
  <c r="C96" i="1"/>
  <c r="C98" i="1" s="1"/>
  <c r="D96" i="1"/>
  <c r="D98" i="1" s="1"/>
  <c r="E96" i="1"/>
  <c r="E98" i="1" s="1"/>
  <c r="F96" i="1"/>
  <c r="F98" i="1" s="1"/>
  <c r="C82" i="1"/>
  <c r="C85" i="1" s="1"/>
  <c r="D82" i="1"/>
  <c r="D85" i="1" s="1"/>
  <c r="E82" i="1"/>
  <c r="E85" i="1" s="1"/>
  <c r="F82" i="1"/>
  <c r="F85" i="1" s="1"/>
  <c r="F171" i="1" l="1"/>
  <c r="E171" i="1"/>
  <c r="G104" i="1"/>
  <c r="G106" i="1" s="1"/>
  <c r="G107" i="1" s="1"/>
  <c r="G168" i="1" l="1"/>
  <c r="G170" i="1" s="1"/>
  <c r="G167" i="1"/>
  <c r="G171" i="1" s="1"/>
  <c r="G162" i="1"/>
  <c r="G157" i="1"/>
  <c r="G150" i="1"/>
  <c r="G144" i="1"/>
  <c r="G151" i="1" s="1"/>
  <c r="G143" i="1"/>
  <c r="G145" i="1" s="1"/>
  <c r="G133" i="1"/>
  <c r="G135" i="1" s="1"/>
  <c r="G129" i="1"/>
  <c r="G125" i="1"/>
  <c r="G114" i="1"/>
  <c r="G96" i="1"/>
  <c r="G98" i="1" s="1"/>
  <c r="G82" i="1"/>
  <c r="G85" i="1" s="1"/>
  <c r="G152" i="1" l="1"/>
</calcChain>
</file>

<file path=xl/sharedStrings.xml><?xml version="1.0" encoding="utf-8"?>
<sst xmlns="http://schemas.openxmlformats.org/spreadsheetml/2006/main" count="136" uniqueCount="107">
  <si>
    <t>NYCKELTAL TILL DELÅRSRAPPORTEN SEPTEMBER 2025 - MAJ 2026</t>
  </si>
  <si>
    <t>FINANSIELLA DEFINITIONER</t>
  </si>
  <si>
    <t>Nyckeltal definierade enligt IFRS</t>
  </si>
  <si>
    <t>Resultat per aktie efter full utspädning</t>
  </si>
  <si>
    <t>Periodens nettoresultat hänförligt till moderbolagets aktieägare dividerat med genomsnittligt antal aktier. Måttet visar hur stor vinst koncernen genererar till sina ägare per aktie. Bolaget har i dagsläget inga konvertibler varför nyckeltalet är identiskt före och efter full utspädning.</t>
  </si>
  <si>
    <t>Nyckeltal ej definierade enligt IFRS</t>
  </si>
  <si>
    <t>Bolaget presenterar vissa finansiella mått i årsredovisningen som inte definieras enligt IFRS. Bolaget anser att dessa mått ger värdefull kompletterande information till investerare och bolagets ledning. Eftersom inte alla företag beräknar finansiella mått på samma sätt, är dessa inte alltid jämförbara med mått som används av andra företag. Dessa finansiella mått ska därför inte ses som en ersättning för mått som definieras enligt IFRS. För avstämning och beräkning av dessa nyckeltal se: https://investor.skistar.com/sv/finansiellt/</t>
  </si>
  <si>
    <t>Avkastning på sysselsatt kapital, 12 mån</t>
  </si>
  <si>
    <t>Räntebärande nettoskuld exkl. IFRS16</t>
  </si>
  <si>
    <t>Resultat före skatt efter återläggning av finansiella kostnader, de senaste tolv månaderna, i förhållande till genomsnittligt sysselsatt kapital i motsvarande period (summan av sysselsatt kapital vid periodens ingång och slut, delat med två). Måttet visar koncernens lönsamhet i förhållande till externt finansierat kapital och eget kapital.</t>
  </si>
  <si>
    <t>Räntebärande skulder minus likvida medel, justerat för effekten av IFRS16 leasingskulder.</t>
  </si>
  <si>
    <t>Räntebärande nettoskuld/EBITDA, exkl. IFRS16, 12 mån</t>
  </si>
  <si>
    <t>Räntebärande nettoskuld i förhållande till EBITDA de senaste tolv månaderna, exklusive effekten av IFRS16 leasingskulder. Måttet ger en uppskattning av företagets förmåga att minska sin skuld. Den representerar det antal år det skulle ta att betala tillbaka skulden om nettoskuld och EBITDA hålls konstant, utan hänsyn tagen till kassaflöden avseende ränta, skatt och investeringar. Måttet är ett av bolagets finansiella mål och ska över en period inte överstiga 2,5 ggr.</t>
  </si>
  <si>
    <t>Bruttoinvesteringar</t>
  </si>
  <si>
    <t>Nya investeringar samt ersättningsinvesteringar i anläggningstillgångar inklusive rörelseförvärv. Måttet är relevant för att visa den samlade storleken på de investeringar som görs för att bibehålla befintlig kapacitet och skapa tillväxt.</t>
  </si>
  <si>
    <t>Räntebärande skulder</t>
  </si>
  <si>
    <t xml:space="preserve">EBITDA exkl. IFRS16 </t>
  </si>
  <si>
    <t>Korta och långa skulder till kreditinstitut, avsättning för pensioner, leasingskulder samt poster i övriga korta skulder som är räntebärande.</t>
  </si>
  <si>
    <t>Rörelseresultat efter återläggning av av- och nedskrivningar samt justerat för effekten av IFRS16 Leasing.</t>
  </si>
  <si>
    <t>Rörelsemarginal</t>
  </si>
  <si>
    <t xml:space="preserve">Eget kapital per aktie </t>
  </si>
  <si>
    <t>Rörelseresultat i förhållande till intäkter. Måttet används för att visa lönsamheten i den operativa verksamheten genom att ange hur stor andel i procent av intäkterna som blir kvar för att täcka räntor och skatt samt ge vinst, efter att företagets kostnader har betalats.</t>
  </si>
  <si>
    <t>Eget kapital dividerat med genomsnittligt antal aktier för rapportperioden. Måttet mäter hur mycket eget kapital som är hänförligt till respektive aktie och presenteras för att underlätta investerares analyser och beslut.</t>
  </si>
  <si>
    <t>Rörelseresultat (EBIT)</t>
  </si>
  <si>
    <t>Genomsnittlig ränta</t>
  </si>
  <si>
    <t>Intäkter minskat med kostnader för handelsvaror, personalkostnader, övriga verksamhetskostnader, avskrivningar, samt med tillägg för resultat av joint ventures/intressebolag. Måttet används för att analysera lönsamheten genererad av den operativa verksamheten.</t>
  </si>
  <si>
    <t>Räntekostnader, inklusive ränteswappar och exklusive räntekostnad från IFRS 16, dividerat med genomsnittlig räntebärande skuld. Måttet används för att visa räntan som koncernen betalar på sina räntebärande skulder.</t>
  </si>
  <si>
    <t>Rörelseresultat, justerat för rearesultat från exploateringstillgångar</t>
  </si>
  <si>
    <t>Kassaflöde från den löpande verksamheten per aktie, 12 mån</t>
  </si>
  <si>
    <t>Rörelseresultat minskat med rearesultat från exploateringstillgångar. Måttet används för att visa ett jämförbart rörelseresultat mellan perioder, utan rearesultatet som uppstår oregelbundet.</t>
  </si>
  <si>
    <t>Kassaflöde från den löpande verksamheten, de senaste tolv månaderna, dividerat med genomsnittligt antal aktier. Måttet används för att investerare enkelt ska kunna analysera hur stort överskott från den löpande verksamheten som genereras per aktie och som kan användas för att finansiera nya investeringar, amorteringar och utdelningar samt bedöma behovet av ny extern finansiering.</t>
  </si>
  <si>
    <t xml:space="preserve">Soliditet </t>
  </si>
  <si>
    <t>Eget kapital i förhållande till balansomslutningen. Måttet används för att analysera finansiell risk och visar hur stor andel av tillgångarna som är finansierade med eget kapital.</t>
  </si>
  <si>
    <t>Nettoinvesteringar</t>
  </si>
  <si>
    <t>Nya investeringar samt ersättningsinvesteringar i anläggningstillgångar inklusive rörelseförvärv, minskat med försäljningar av desamma. Måttet är relevant för att visa den totala summan från koncernens investeringsverksamhet.</t>
  </si>
  <si>
    <t>Soliditet exkl. IFRS16</t>
  </si>
  <si>
    <t>Eget kapital i förhållande till balansomslutningen, justerat för effekten av IFRS16 Leasing. Måttet används för att analysera finansiell risk och visar hur stor andel av tillgångarna som är finansierade med eget kapital, rensat från IFRS16 Leasingpåverkan.</t>
  </si>
  <si>
    <t>Organisk tillväxt</t>
  </si>
  <si>
    <t xml:space="preserve">Intäkter justerat för förvärv och valutaeffekter jämfört med samma period föregående år. Ett förvärvat bolag klassificeras som förvärv under den första tolvmånadersperioden efter förvärvsdagen. Först därefter inkluderas bolaget i beräkningen av organisk tillväxt. Måttet används för att mäta underliggande intäktstillväxt. </t>
  </si>
  <si>
    <t>Sysselsatt kapital</t>
  </si>
  <si>
    <t>Balansomslutning minskat med ej räntebärande skulder. Måttet visar hur stor del av företagets tillgångar som lånats ut av företagets ägare eller som har lånats ut av långivare.</t>
  </si>
  <si>
    <t>Räntebärande nettoskuld</t>
  </si>
  <si>
    <t>Räntebärande skulder minus likvida medel.</t>
  </si>
  <si>
    <t>AVSTÄMNINGAR</t>
  </si>
  <si>
    <t>FINANSIELLA NYCKELTAL</t>
  </si>
  <si>
    <t>3 mån</t>
  </si>
  <si>
    <t>9 mån</t>
  </si>
  <si>
    <t>Helår</t>
  </si>
  <si>
    <t>TSEK</t>
  </si>
  <si>
    <t>2025/26</t>
  </si>
  <si>
    <t>2024/25</t>
  </si>
  <si>
    <t>Omsättning och resultat</t>
  </si>
  <si>
    <t>Rörelseresultat</t>
  </si>
  <si>
    <t>Periodens resultat</t>
  </si>
  <si>
    <t>Skatt</t>
  </si>
  <si>
    <t>Resultat före skatt (EBT)</t>
  </si>
  <si>
    <t>Finansiella intäkter</t>
  </si>
  <si>
    <t>Finansiella kostnader</t>
  </si>
  <si>
    <t>Rörelseresultat justerat för rearesultat från exploateringstillgångar</t>
  </si>
  <si>
    <t>Rearesultat från exploateringstillgångar</t>
  </si>
  <si>
    <t xml:space="preserve">Avskrivningar </t>
  </si>
  <si>
    <t xml:space="preserve">EBITDA </t>
  </si>
  <si>
    <t>Justering för IFRS16 leasing effekt</t>
  </si>
  <si>
    <t xml:space="preserve">Organisk tillväxt </t>
  </si>
  <si>
    <t>Nettoomsättning innevarande period</t>
  </si>
  <si>
    <t>Justering förvärv</t>
  </si>
  <si>
    <t>Justering valutaeffekt</t>
  </si>
  <si>
    <t>Nettoomsättning innevarande period exkl. förvärv och valutaeffekt</t>
  </si>
  <si>
    <t>Nettoomsättning föregående år</t>
  </si>
  <si>
    <t>Organisk tillväxt %</t>
  </si>
  <si>
    <t>Lönsamhet</t>
  </si>
  <si>
    <t>Rörelsens intäkter</t>
  </si>
  <si>
    <t>Rörelsemarginal (%)</t>
  </si>
  <si>
    <t>Avkastning på sysselsatt kapital</t>
  </si>
  <si>
    <t>Balansomslutning</t>
  </si>
  <si>
    <t>Ej räntebärande skulder:</t>
  </si>
  <si>
    <t>Derivatinstrument</t>
  </si>
  <si>
    <t>Uppskjutna skatteskulder</t>
  </si>
  <si>
    <t>Leverantörsskulder</t>
  </si>
  <si>
    <t>Skatteskulder</t>
  </si>
  <si>
    <t>Övriga kortfristiga skulder</t>
  </si>
  <si>
    <t>Upplupna kostnader och förutbetalda intäkter</t>
  </si>
  <si>
    <r>
      <t>Sysselsatt kapital vid periodens ingång</t>
    </r>
    <r>
      <rPr>
        <sz val="11"/>
        <color theme="1"/>
        <rFont val="Aptos Narrow"/>
        <family val="2"/>
        <scheme val="minor"/>
      </rPr>
      <t xml:space="preserve"> - rullande 12 mån</t>
    </r>
  </si>
  <si>
    <t>Sysselsatt kapital vid periodens utgång</t>
  </si>
  <si>
    <t>Genomsnittligt sysselsatt kapital</t>
  </si>
  <si>
    <t>Resultat före skatt - rullande 12 mån</t>
  </si>
  <si>
    <t>Finansiella kostnader -  rullande 12 mån</t>
  </si>
  <si>
    <t>Resultat före skatt plus finansiella kostnader - rullande 12 mån</t>
  </si>
  <si>
    <t>Avkastning på sysselsatt kapital (%)</t>
  </si>
  <si>
    <t>Finansiell ställning</t>
  </si>
  <si>
    <t>Räntebärande skuld inkl. och exkl. IFRS16</t>
  </si>
  <si>
    <t>Skulder till kreditinstitut</t>
  </si>
  <si>
    <t>Leasingskulder enligt IFRS16</t>
  </si>
  <si>
    <t>Avsättningar för pensioner</t>
  </si>
  <si>
    <t xml:space="preserve">Räntebärande skuld </t>
  </si>
  <si>
    <t>Räntebärande skuld exkl. IFRS16</t>
  </si>
  <si>
    <t>Räntebärande nettoskuld inkl. och exkl. IFRS16</t>
  </si>
  <si>
    <t>Räntebärande skuld</t>
  </si>
  <si>
    <t>Likvida medel</t>
  </si>
  <si>
    <t xml:space="preserve">Räntebärande nettoskuld exkl. IFRS16 </t>
  </si>
  <si>
    <t>EBITDA exkl. IFRS16  - rullande 12 mån</t>
  </si>
  <si>
    <t>Räntebärande nettoskuld/EBITDA, exkl. IFRS16 (ggr)</t>
  </si>
  <si>
    <t>Eget kapital</t>
  </si>
  <si>
    <t>Soliditet (%)</t>
  </si>
  <si>
    <t>Eget kapital exkl. IFRS16</t>
  </si>
  <si>
    <t>Balansomslutning exkl. IFRS16</t>
  </si>
  <si>
    <t>Soliditet exkl. IFRS16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</si>
</sst>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_ ;\-#,##0\ "/>
    <numFmt numFmtId="165" formatCode="#,##0.00_ ;\-#,##0.00\ "/>
  </numFmts>
  <fonts count="16"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sz val="10"/>
      <name val="Gotham Light"/>
      <family val="3"/>
    </font>
    <font>
      <b/>
      <sz val="10"/>
      <name val="Gotham Light"/>
      <family val="3"/>
    </font>
    <font>
      <sz val="10"/>
      <color theme="1"/>
      <name val="Gotham Light"/>
      <family val="3"/>
    </font>
    <font>
      <b/>
      <sz val="10"/>
      <color theme="1"/>
      <name val="Gotham Light"/>
      <family val="3"/>
    </font>
    <font>
      <sz val="11"/>
      <color theme="9"/>
      <name val="Aptos Narrow"/>
      <family val="2"/>
      <scheme val="minor"/>
    </font>
    <font>
      <i/>
      <sz val="11"/>
      <color theme="1"/>
      <name val="Aptos Narrow"/>
      <family val="2"/>
      <scheme val="minor"/>
    </font>
    <font>
      <b/>
      <sz val="14"/>
      <color theme="1"/>
      <name val="Aptos Narrow"/>
      <family val="2"/>
      <scheme val="minor"/>
    </font>
    <font>
      <sz val="6"/>
      <color rgb="FF000000"/>
      <name val="ITC Caslon 224 Std Book"/>
      <family val="1"/>
    </font>
    <font>
      <b/>
      <sz val="12"/>
      <color theme="1"/>
      <name val="Aptos Narrow"/>
      <family val="2"/>
      <scheme val="minor"/>
    </font>
    <font>
      <b/>
      <sz val="12"/>
      <color rgb="FF000000"/>
      <name val="Calibri"/>
      <family val="2"/>
    </font>
    <font>
      <sz val="12"/>
      <color rgb="FF000000"/>
      <name val="Calibri"/>
      <family val="2"/>
    </font>
    <font>
      <b/>
      <sz val="1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7">
    <xf numFmtId="0" fontId="0" fillId="0" borderId="0" xfId="0"/>
    <xf numFmtId="0" fontId="2" fillId="0" borderId="0" xfId="0" applyFont="1"/>
    <xf numFmtId="0" fontId="0" fillId="0" borderId="1" xfId="0" applyBorder="1"/>
    <xf numFmtId="0" fontId="2" fillId="0" borderId="1" xfId="0" applyFont="1" applyBorder="1"/>
    <xf numFmtId="164" fontId="0" fillId="0" borderId="1" xfId="0" applyNumberFormat="1" applyBorder="1"/>
    <xf numFmtId="0" fontId="8" fillId="0" borderId="0" xfId="0" applyFont="1"/>
    <xf numFmtId="164" fontId="4" fillId="0" borderId="0" xfId="1" applyNumberFormat="1" applyFont="1" applyFill="1" applyAlignment="1">
      <alignment vertical="top"/>
    </xf>
    <xf numFmtId="164" fontId="5" fillId="0" borderId="0" xfId="1" applyNumberFormat="1" applyFont="1" applyFill="1" applyAlignment="1">
      <alignment vertical="top"/>
    </xf>
    <xf numFmtId="164" fontId="5" fillId="0" borderId="1" xfId="1" applyNumberFormat="1" applyFont="1" applyFill="1" applyBorder="1" applyAlignment="1">
      <alignment vertical="top"/>
    </xf>
    <xf numFmtId="0" fontId="0" fillId="0" borderId="2" xfId="0" applyBorder="1"/>
    <xf numFmtId="164" fontId="4" fillId="2" borderId="0" xfId="1" applyNumberFormat="1" applyFont="1" applyFill="1" applyAlignment="1">
      <alignment vertical="top"/>
    </xf>
    <xf numFmtId="164" fontId="4" fillId="2" borderId="1" xfId="1" applyNumberFormat="1" applyFont="1" applyFill="1" applyBorder="1" applyAlignment="1">
      <alignment vertical="top"/>
    </xf>
    <xf numFmtId="164" fontId="5" fillId="3" borderId="0" xfId="1" applyNumberFormat="1" applyFont="1" applyFill="1" applyAlignment="1">
      <alignment vertical="top"/>
    </xf>
    <xf numFmtId="164" fontId="6" fillId="2" borderId="0" xfId="1" applyNumberFormat="1" applyFont="1" applyFill="1" applyAlignment="1">
      <alignment vertical="top"/>
    </xf>
    <xf numFmtId="164" fontId="6" fillId="2" borderId="1" xfId="1" applyNumberFormat="1" applyFont="1" applyFill="1" applyBorder="1" applyAlignment="1">
      <alignment vertical="top"/>
    </xf>
    <xf numFmtId="164" fontId="6" fillId="2" borderId="1" xfId="0" applyNumberFormat="1" applyFont="1" applyFill="1" applyBorder="1"/>
    <xf numFmtId="164" fontId="7" fillId="3" borderId="0" xfId="1" applyNumberFormat="1" applyFont="1" applyFill="1" applyAlignment="1">
      <alignment vertical="top"/>
    </xf>
    <xf numFmtId="165" fontId="5" fillId="3" borderId="0" xfId="1" applyNumberFormat="1" applyFont="1" applyFill="1" applyAlignment="1">
      <alignment vertical="top"/>
    </xf>
    <xf numFmtId="164" fontId="6" fillId="2" borderId="2" xfId="1" applyNumberFormat="1" applyFont="1" applyFill="1" applyBorder="1" applyAlignment="1">
      <alignment vertical="top"/>
    </xf>
    <xf numFmtId="0" fontId="9" fillId="0" borderId="0" xfId="0" applyFont="1"/>
    <xf numFmtId="0" fontId="2" fillId="4" borderId="0" xfId="0" applyFont="1" applyFill="1"/>
    <xf numFmtId="0" fontId="2" fillId="4" borderId="0" xfId="0" applyFont="1" applyFill="1" applyAlignment="1">
      <alignment horizontal="right"/>
    </xf>
    <xf numFmtId="0" fontId="11" fillId="0" borderId="0" xfId="0" applyFont="1" applyAlignment="1">
      <alignment horizontal="left" vertical="center" readingOrder="1"/>
    </xf>
    <xf numFmtId="0" fontId="0" fillId="0" borderId="0" xfId="0" applyAlignment="1">
      <alignment horizontal="left" vertical="top" wrapText="1"/>
    </xf>
    <xf numFmtId="0" fontId="0" fillId="0" borderId="0" xfId="0" applyAlignment="1">
      <alignment vertical="top" wrapText="1"/>
    </xf>
    <xf numFmtId="0" fontId="12" fillId="0" borderId="0" xfId="0" applyFont="1"/>
    <xf numFmtId="0" fontId="3" fillId="0" borderId="1" xfId="0" applyFont="1" applyBorder="1"/>
    <xf numFmtId="0" fontId="2" fillId="0" borderId="0" xfId="0" applyFont="1" applyAlignment="1">
      <alignment horizontal="center"/>
    </xf>
    <xf numFmtId="0" fontId="13" fillId="0" borderId="0" xfId="0" applyFont="1" applyAlignment="1">
      <alignment vertical="center"/>
    </xf>
    <xf numFmtId="43" fontId="6" fillId="2" borderId="0" xfId="1" applyFont="1" applyFill="1" applyAlignment="1">
      <alignment horizontal="right" vertical="top"/>
    </xf>
    <xf numFmtId="0" fontId="15" fillId="0" borderId="1" xfId="0" applyFont="1" applyBorder="1"/>
    <xf numFmtId="0" fontId="3" fillId="0" borderId="0" xfId="0" applyFont="1"/>
    <xf numFmtId="0" fontId="15" fillId="0" borderId="0" xfId="0" applyFont="1"/>
    <xf numFmtId="0" fontId="2" fillId="4" borderId="2" xfId="0" applyFont="1" applyFill="1" applyBorder="1" applyAlignment="1">
      <alignment horizontal="center"/>
    </xf>
    <xf numFmtId="0" fontId="10" fillId="4" borderId="1" xfId="0" applyFont="1" applyFill="1" applyBorder="1" applyAlignment="1">
      <alignment horizontal="center"/>
    </xf>
    <xf numFmtId="0" fontId="0" fillId="0" borderId="0" xfId="0" applyAlignment="1">
      <alignment horizontal="left" vertical="top" wrapText="1"/>
    </xf>
    <xf numFmtId="0" fontId="14" fillId="0" borderId="0" xfId="0" applyFont="1" applyAlignment="1">
      <alignment horizontal="left" vertical="top" wrapText="1"/>
    </xf>
  </cellXfs>
  <cellStyles count="2">
    <cellStyle name="Normal" xfId="0" builtinId="0"/>
    <cellStyle name="Tusental"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F870C-EBB5-44F6-BA67-CE0862FFED68}">
  <dimension ref="A1:G171"/>
  <sheetViews>
    <sheetView showGridLines="0" tabSelected="1" topLeftCell="A76" zoomScaleNormal="100" zoomScaleSheetLayoutView="110" workbookViewId="0">
      <selection activeCell="G91" sqref="G91"/>
    </sheetView>
  </sheetViews>
  <sheetFormatPr defaultRowHeight="14.5" x14ac:dyDescent="0.35"/>
  <cols>
    <col min="1" max="1" width="57.54296875" customWidth="1"/>
    <col min="2" max="2" width="12.453125" customWidth="1"/>
    <col min="3" max="3" width="14.54296875" customWidth="1"/>
    <col min="4" max="4" width="16.54296875" customWidth="1"/>
    <col min="5" max="5" width="15.453125" customWidth="1"/>
    <col min="6" max="6" width="14.453125" customWidth="1"/>
    <col min="7" max="7" width="13.1796875" customWidth="1"/>
  </cols>
  <sheetData>
    <row r="1" spans="1:7" ht="18.5" x14ac:dyDescent="0.45">
      <c r="A1" s="34" t="s">
        <v>0</v>
      </c>
      <c r="B1" s="34"/>
      <c r="C1" s="34"/>
      <c r="D1" s="34"/>
      <c r="E1" s="34"/>
      <c r="F1" s="34"/>
      <c r="G1" s="34"/>
    </row>
    <row r="2" spans="1:7" s="24" customFormat="1" x14ac:dyDescent="0.35"/>
    <row r="3" spans="1:7" x14ac:dyDescent="0.35">
      <c r="A3" s="33" t="s">
        <v>1</v>
      </c>
      <c r="B3" s="33"/>
      <c r="C3" s="33"/>
      <c r="D3" s="33"/>
      <c r="E3" s="33"/>
      <c r="F3" s="33"/>
      <c r="G3" s="33"/>
    </row>
    <row r="4" spans="1:7" x14ac:dyDescent="0.35">
      <c r="A4" s="27"/>
      <c r="B4" s="27"/>
      <c r="C4" s="27"/>
      <c r="D4" s="27"/>
      <c r="E4" s="27"/>
      <c r="F4" s="27"/>
      <c r="G4" s="27"/>
    </row>
    <row r="5" spans="1:7" ht="15.5" x14ac:dyDescent="0.35">
      <c r="A5" s="28" t="s">
        <v>2</v>
      </c>
      <c r="B5" s="27"/>
      <c r="C5" s="27"/>
      <c r="D5" s="27"/>
      <c r="E5" s="27"/>
      <c r="F5" s="27"/>
      <c r="G5" s="27"/>
    </row>
    <row r="7" spans="1:7" ht="15" customHeight="1" x14ac:dyDescent="0.35">
      <c r="A7" s="1" t="s">
        <v>3</v>
      </c>
      <c r="D7" s="1"/>
      <c r="E7" s="1"/>
      <c r="F7" s="1"/>
      <c r="G7" s="1"/>
    </row>
    <row r="8" spans="1:7" ht="15" customHeight="1" x14ac:dyDescent="0.35">
      <c r="A8" s="35" t="s">
        <v>4</v>
      </c>
      <c r="B8" s="35"/>
      <c r="C8" s="35"/>
      <c r="D8" s="35"/>
      <c r="E8" s="35"/>
      <c r="F8" s="35"/>
      <c r="G8" s="35"/>
    </row>
    <row r="9" spans="1:7" x14ac:dyDescent="0.35">
      <c r="A9" s="35"/>
      <c r="B9" s="35"/>
      <c r="C9" s="35"/>
      <c r="D9" s="35"/>
      <c r="E9" s="35"/>
      <c r="F9" s="35"/>
      <c r="G9" s="35"/>
    </row>
    <row r="10" spans="1:7" x14ac:dyDescent="0.35">
      <c r="A10" s="35"/>
      <c r="B10" s="35"/>
      <c r="C10" s="35"/>
      <c r="D10" s="35"/>
      <c r="E10" s="35"/>
      <c r="F10" s="35"/>
      <c r="G10" s="35"/>
    </row>
    <row r="11" spans="1:7" ht="15.5" x14ac:dyDescent="0.35">
      <c r="A11" s="28" t="s">
        <v>5</v>
      </c>
      <c r="D11" s="1"/>
      <c r="E11" s="1"/>
      <c r="F11" s="1"/>
      <c r="G11" s="1"/>
    </row>
    <row r="12" spans="1:7" ht="15.75" customHeight="1" x14ac:dyDescent="0.35">
      <c r="A12" s="36" t="s">
        <v>6</v>
      </c>
      <c r="B12" s="36"/>
      <c r="C12" s="36"/>
      <c r="D12" s="36"/>
      <c r="E12" s="36"/>
      <c r="F12" s="36"/>
      <c r="G12" s="36"/>
    </row>
    <row r="13" spans="1:7" ht="15.75" customHeight="1" x14ac:dyDescent="0.35">
      <c r="A13" s="36"/>
      <c r="B13" s="36"/>
      <c r="C13" s="36"/>
      <c r="D13" s="36"/>
      <c r="E13" s="36"/>
      <c r="F13" s="36"/>
      <c r="G13" s="36"/>
    </row>
    <row r="14" spans="1:7" ht="15.75" customHeight="1" x14ac:dyDescent="0.35">
      <c r="A14" s="36"/>
      <c r="B14" s="36"/>
      <c r="C14" s="36"/>
      <c r="D14" s="36"/>
      <c r="E14" s="36"/>
      <c r="F14" s="36"/>
      <c r="G14" s="36"/>
    </row>
    <row r="15" spans="1:7" ht="15.75" customHeight="1" x14ac:dyDescent="0.35">
      <c r="A15" s="36"/>
      <c r="B15" s="36"/>
      <c r="C15" s="36"/>
      <c r="D15" s="36"/>
      <c r="E15" s="36"/>
      <c r="F15" s="36"/>
      <c r="G15" s="36"/>
    </row>
    <row r="16" spans="1:7" ht="15" customHeight="1" x14ac:dyDescent="0.35">
      <c r="A16" s="23"/>
      <c r="D16" s="1"/>
      <c r="E16" s="1"/>
      <c r="F16" s="1"/>
      <c r="G16" s="1"/>
    </row>
    <row r="17" spans="1:7" ht="15" customHeight="1" x14ac:dyDescent="0.35">
      <c r="A17" s="1" t="s">
        <v>7</v>
      </c>
      <c r="C17" s="1" t="s">
        <v>8</v>
      </c>
      <c r="D17" s="24"/>
      <c r="E17" s="24"/>
      <c r="F17" s="24"/>
      <c r="G17" s="24"/>
    </row>
    <row r="18" spans="1:7" ht="15" customHeight="1" x14ac:dyDescent="0.35">
      <c r="A18" s="35" t="s">
        <v>9</v>
      </c>
      <c r="C18" s="35" t="s">
        <v>10</v>
      </c>
      <c r="D18" s="35"/>
      <c r="E18" s="35"/>
      <c r="F18" s="35"/>
      <c r="G18" s="35"/>
    </row>
    <row r="19" spans="1:7" ht="15" customHeight="1" x14ac:dyDescent="0.35">
      <c r="A19" s="35"/>
      <c r="C19" s="35"/>
      <c r="D19" s="35"/>
      <c r="E19" s="35"/>
      <c r="F19" s="35"/>
      <c r="G19" s="35"/>
    </row>
    <row r="20" spans="1:7" x14ac:dyDescent="0.35">
      <c r="A20" s="35"/>
      <c r="C20" s="35"/>
      <c r="D20" s="35"/>
      <c r="E20" s="35"/>
      <c r="F20" s="35"/>
      <c r="G20" s="35"/>
    </row>
    <row r="21" spans="1:7" x14ac:dyDescent="0.35">
      <c r="A21" s="35"/>
      <c r="C21" s="1" t="s">
        <v>11</v>
      </c>
    </row>
    <row r="22" spans="1:7" ht="15" customHeight="1" x14ac:dyDescent="0.35">
      <c r="A22" s="35"/>
      <c r="C22" s="35" t="s">
        <v>12</v>
      </c>
      <c r="D22" s="35"/>
      <c r="E22" s="35"/>
      <c r="F22" s="35"/>
      <c r="G22" s="35"/>
    </row>
    <row r="23" spans="1:7" ht="15" customHeight="1" x14ac:dyDescent="0.35">
      <c r="A23" s="22"/>
      <c r="C23" s="35"/>
      <c r="D23" s="35"/>
      <c r="E23" s="35"/>
      <c r="F23" s="35"/>
      <c r="G23" s="35"/>
    </row>
    <row r="24" spans="1:7" ht="15" customHeight="1" x14ac:dyDescent="0.35">
      <c r="A24" s="1" t="s">
        <v>13</v>
      </c>
      <c r="C24" s="35"/>
      <c r="D24" s="35"/>
      <c r="E24" s="35"/>
      <c r="F24" s="35"/>
      <c r="G24" s="35"/>
    </row>
    <row r="25" spans="1:7" ht="15" customHeight="1" x14ac:dyDescent="0.35">
      <c r="A25" s="35" t="s">
        <v>14</v>
      </c>
      <c r="C25" s="35"/>
      <c r="D25" s="35"/>
      <c r="E25" s="35"/>
      <c r="F25" s="35"/>
      <c r="G25" s="35"/>
    </row>
    <row r="26" spans="1:7" x14ac:dyDescent="0.35">
      <c r="A26" s="35"/>
      <c r="C26" s="35"/>
      <c r="D26" s="35"/>
      <c r="E26" s="35"/>
      <c r="F26" s="35"/>
      <c r="G26" s="35"/>
    </row>
    <row r="27" spans="1:7" ht="15" customHeight="1" x14ac:dyDescent="0.35">
      <c r="A27" s="35"/>
      <c r="C27" s="35"/>
      <c r="D27" s="35"/>
      <c r="E27" s="35"/>
      <c r="F27" s="35"/>
      <c r="G27" s="35"/>
    </row>
    <row r="28" spans="1:7" ht="15" customHeight="1" x14ac:dyDescent="0.35">
      <c r="A28" s="35"/>
      <c r="C28" s="24"/>
      <c r="D28" s="24"/>
      <c r="E28" s="24"/>
      <c r="F28" s="24"/>
      <c r="G28" s="24"/>
    </row>
    <row r="29" spans="1:7" ht="15" customHeight="1" x14ac:dyDescent="0.35">
      <c r="C29" s="1" t="s">
        <v>15</v>
      </c>
      <c r="G29" s="24"/>
    </row>
    <row r="30" spans="1:7" ht="15" customHeight="1" x14ac:dyDescent="0.35">
      <c r="A30" s="1" t="s">
        <v>16</v>
      </c>
      <c r="C30" s="35" t="s">
        <v>17</v>
      </c>
      <c r="D30" s="35"/>
      <c r="E30" s="35"/>
      <c r="F30" s="35"/>
      <c r="G30" s="35"/>
    </row>
    <row r="31" spans="1:7" ht="15" customHeight="1" x14ac:dyDescent="0.35">
      <c r="A31" s="35" t="s">
        <v>18</v>
      </c>
      <c r="C31" s="35"/>
      <c r="D31" s="35"/>
      <c r="E31" s="35"/>
      <c r="F31" s="35"/>
      <c r="G31" s="35"/>
    </row>
    <row r="32" spans="1:7" ht="15" customHeight="1" x14ac:dyDescent="0.35">
      <c r="A32" s="35"/>
      <c r="C32" s="35"/>
      <c r="D32" s="35"/>
      <c r="E32" s="35"/>
      <c r="F32" s="35"/>
      <c r="G32" s="35"/>
    </row>
    <row r="33" spans="1:7" ht="15" customHeight="1" x14ac:dyDescent="0.35">
      <c r="C33" s="1" t="s">
        <v>19</v>
      </c>
      <c r="G33" s="24"/>
    </row>
    <row r="34" spans="1:7" ht="15" customHeight="1" x14ac:dyDescent="0.35">
      <c r="A34" s="1" t="s">
        <v>20</v>
      </c>
      <c r="C34" s="35" t="s">
        <v>21</v>
      </c>
      <c r="D34" s="35"/>
      <c r="E34" s="35"/>
      <c r="F34" s="35"/>
      <c r="G34" s="35"/>
    </row>
    <row r="35" spans="1:7" ht="15" customHeight="1" x14ac:dyDescent="0.35">
      <c r="A35" s="35" t="s">
        <v>22</v>
      </c>
      <c r="C35" s="35"/>
      <c r="D35" s="35"/>
      <c r="E35" s="35"/>
      <c r="F35" s="35"/>
      <c r="G35" s="35"/>
    </row>
    <row r="36" spans="1:7" ht="15" customHeight="1" x14ac:dyDescent="0.35">
      <c r="A36" s="35"/>
      <c r="C36" s="35"/>
      <c r="D36" s="35"/>
      <c r="E36" s="35"/>
      <c r="F36" s="35"/>
      <c r="G36" s="35"/>
    </row>
    <row r="37" spans="1:7" ht="15" customHeight="1" x14ac:dyDescent="0.35">
      <c r="A37" s="35"/>
      <c r="C37" s="35"/>
      <c r="D37" s="35"/>
      <c r="E37" s="35"/>
      <c r="F37" s="35"/>
      <c r="G37" s="35"/>
    </row>
    <row r="38" spans="1:7" ht="15" customHeight="1" x14ac:dyDescent="0.35">
      <c r="A38" s="35"/>
      <c r="C38" s="35"/>
      <c r="D38" s="35"/>
      <c r="E38" s="35"/>
      <c r="F38" s="35"/>
      <c r="G38" s="35"/>
    </row>
    <row r="39" spans="1:7" ht="15" customHeight="1" x14ac:dyDescent="0.35">
      <c r="C39" s="1" t="s">
        <v>23</v>
      </c>
      <c r="G39" s="24"/>
    </row>
    <row r="40" spans="1:7" ht="15" customHeight="1" x14ac:dyDescent="0.35">
      <c r="A40" s="1" t="s">
        <v>24</v>
      </c>
      <c r="C40" s="35" t="s">
        <v>25</v>
      </c>
      <c r="D40" s="35"/>
      <c r="E40" s="35"/>
      <c r="F40" s="35"/>
      <c r="G40" s="35"/>
    </row>
    <row r="41" spans="1:7" ht="15" customHeight="1" x14ac:dyDescent="0.35">
      <c r="A41" s="35" t="s">
        <v>26</v>
      </c>
      <c r="C41" s="35"/>
      <c r="D41" s="35"/>
      <c r="E41" s="35"/>
      <c r="F41" s="35"/>
      <c r="G41" s="35"/>
    </row>
    <row r="42" spans="1:7" ht="15" customHeight="1" x14ac:dyDescent="0.35">
      <c r="A42" s="35"/>
      <c r="C42" s="35"/>
      <c r="D42" s="35"/>
      <c r="E42" s="35"/>
      <c r="F42" s="35"/>
      <c r="G42" s="35"/>
    </row>
    <row r="43" spans="1:7" ht="15" customHeight="1" x14ac:dyDescent="0.35">
      <c r="A43" s="35"/>
      <c r="C43" s="35"/>
      <c r="D43" s="35"/>
      <c r="E43" s="35"/>
      <c r="F43" s="35"/>
      <c r="G43" s="35"/>
    </row>
    <row r="44" spans="1:7" ht="15" customHeight="1" x14ac:dyDescent="0.35">
      <c r="A44" s="35"/>
      <c r="C44" s="35"/>
      <c r="D44" s="35"/>
      <c r="E44" s="35"/>
      <c r="F44" s="35"/>
      <c r="G44" s="35"/>
    </row>
    <row r="45" spans="1:7" ht="15" customHeight="1" x14ac:dyDescent="0.35">
      <c r="C45" s="1" t="s">
        <v>27</v>
      </c>
      <c r="D45" s="24"/>
      <c r="E45" s="24"/>
      <c r="F45" s="24"/>
      <c r="G45" s="24"/>
    </row>
    <row r="46" spans="1:7" ht="15" customHeight="1" x14ac:dyDescent="0.35">
      <c r="A46" s="1" t="s">
        <v>28</v>
      </c>
      <c r="C46" s="35" t="s">
        <v>29</v>
      </c>
      <c r="D46" s="35"/>
      <c r="E46" s="35"/>
      <c r="F46" s="35"/>
      <c r="G46" s="35"/>
    </row>
    <row r="47" spans="1:7" ht="15" customHeight="1" x14ac:dyDescent="0.35">
      <c r="A47" s="35" t="s">
        <v>30</v>
      </c>
      <c r="C47" s="35"/>
      <c r="D47" s="35"/>
      <c r="E47" s="35"/>
      <c r="F47" s="35"/>
      <c r="G47" s="35"/>
    </row>
    <row r="48" spans="1:7" x14ac:dyDescent="0.35">
      <c r="A48" s="35"/>
      <c r="C48" s="35"/>
      <c r="D48" s="35"/>
      <c r="E48" s="35"/>
      <c r="F48" s="35"/>
      <c r="G48" s="35"/>
    </row>
    <row r="49" spans="1:7" ht="15" customHeight="1" x14ac:dyDescent="0.35">
      <c r="A49" s="35"/>
    </row>
    <row r="50" spans="1:7" x14ac:dyDescent="0.35">
      <c r="A50" s="35"/>
      <c r="C50" s="1" t="s">
        <v>31</v>
      </c>
      <c r="G50" s="24"/>
    </row>
    <row r="51" spans="1:7" ht="15" customHeight="1" x14ac:dyDescent="0.35">
      <c r="A51" s="35"/>
      <c r="C51" s="35" t="s">
        <v>32</v>
      </c>
      <c r="D51" s="35"/>
      <c r="E51" s="35"/>
      <c r="F51" s="35"/>
      <c r="G51" s="35"/>
    </row>
    <row r="52" spans="1:7" ht="15" customHeight="1" x14ac:dyDescent="0.35">
      <c r="A52" s="35"/>
      <c r="C52" s="35"/>
      <c r="D52" s="35"/>
      <c r="E52" s="35"/>
      <c r="F52" s="35"/>
      <c r="G52" s="35"/>
    </row>
    <row r="53" spans="1:7" ht="15" customHeight="1" x14ac:dyDescent="0.35">
      <c r="A53" s="23"/>
      <c r="C53" s="35"/>
      <c r="D53" s="35"/>
      <c r="E53" s="35"/>
      <c r="F53" s="35"/>
      <c r="G53" s="35"/>
    </row>
    <row r="54" spans="1:7" ht="15" customHeight="1" x14ac:dyDescent="0.35">
      <c r="A54" s="1" t="s">
        <v>33</v>
      </c>
    </row>
    <row r="55" spans="1:7" ht="15" customHeight="1" x14ac:dyDescent="0.35">
      <c r="A55" s="35" t="s">
        <v>34</v>
      </c>
      <c r="C55" s="1" t="s">
        <v>35</v>
      </c>
    </row>
    <row r="56" spans="1:7" ht="15" customHeight="1" x14ac:dyDescent="0.35">
      <c r="A56" s="35"/>
      <c r="C56" s="35" t="s">
        <v>36</v>
      </c>
      <c r="D56" s="35"/>
      <c r="E56" s="35"/>
      <c r="F56" s="35"/>
      <c r="G56" s="35"/>
    </row>
    <row r="57" spans="1:7" ht="15" customHeight="1" x14ac:dyDescent="0.35">
      <c r="A57" s="35"/>
      <c r="C57" s="35"/>
      <c r="D57" s="35"/>
      <c r="E57" s="35"/>
      <c r="F57" s="35"/>
      <c r="G57" s="35"/>
    </row>
    <row r="58" spans="1:7" ht="15" customHeight="1" x14ac:dyDescent="0.35">
      <c r="A58" s="35"/>
      <c r="C58" s="35"/>
      <c r="D58" s="35"/>
      <c r="E58" s="35"/>
      <c r="F58" s="35"/>
      <c r="G58" s="35"/>
    </row>
    <row r="59" spans="1:7" ht="15" customHeight="1" x14ac:dyDescent="0.35">
      <c r="C59" s="35"/>
      <c r="D59" s="35"/>
      <c r="E59" s="35"/>
      <c r="F59" s="35"/>
      <c r="G59" s="35"/>
    </row>
    <row r="60" spans="1:7" x14ac:dyDescent="0.35">
      <c r="A60" s="1" t="s">
        <v>37</v>
      </c>
      <c r="C60" s="24"/>
      <c r="D60" s="24"/>
      <c r="E60" s="24"/>
      <c r="F60" s="24"/>
      <c r="G60" s="24"/>
    </row>
    <row r="61" spans="1:7" ht="15" customHeight="1" x14ac:dyDescent="0.35">
      <c r="A61" s="35" t="s">
        <v>38</v>
      </c>
      <c r="C61" s="1" t="s">
        <v>39</v>
      </c>
      <c r="G61" s="24"/>
    </row>
    <row r="62" spans="1:7" x14ac:dyDescent="0.35">
      <c r="A62" s="35"/>
      <c r="C62" s="35" t="s">
        <v>40</v>
      </c>
      <c r="D62" s="35"/>
      <c r="E62" s="35"/>
      <c r="F62" s="35"/>
      <c r="G62" s="35"/>
    </row>
    <row r="63" spans="1:7" ht="15" customHeight="1" x14ac:dyDescent="0.35">
      <c r="A63" s="35"/>
      <c r="C63" s="35"/>
      <c r="D63" s="35"/>
      <c r="E63" s="35"/>
      <c r="F63" s="35"/>
      <c r="G63" s="35"/>
    </row>
    <row r="64" spans="1:7" x14ac:dyDescent="0.35">
      <c r="A64" s="35"/>
      <c r="C64" s="35"/>
      <c r="D64" s="35"/>
      <c r="E64" s="35"/>
      <c r="F64" s="35"/>
      <c r="G64" s="35"/>
    </row>
    <row r="65" spans="1:7" x14ac:dyDescent="0.35">
      <c r="A65" s="35"/>
      <c r="C65" s="35"/>
      <c r="D65" s="35"/>
      <c r="E65" s="35"/>
      <c r="F65" s="35"/>
      <c r="G65" s="35"/>
    </row>
    <row r="66" spans="1:7" ht="15" customHeight="1" x14ac:dyDescent="0.35">
      <c r="A66" s="23"/>
    </row>
    <row r="67" spans="1:7" x14ac:dyDescent="0.35">
      <c r="A67" s="1" t="s">
        <v>41</v>
      </c>
      <c r="B67" s="24"/>
    </row>
    <row r="68" spans="1:7" ht="15" customHeight="1" x14ac:dyDescent="0.35">
      <c r="A68" s="24" t="s">
        <v>42</v>
      </c>
      <c r="B68" s="24"/>
    </row>
    <row r="70" spans="1:7" x14ac:dyDescent="0.35">
      <c r="C70" s="24"/>
      <c r="D70" s="24"/>
      <c r="E70" s="24"/>
      <c r="F70" s="24"/>
      <c r="G70" s="24"/>
    </row>
    <row r="71" spans="1:7" ht="18.5" x14ac:dyDescent="0.45">
      <c r="A71" s="34" t="s">
        <v>0</v>
      </c>
      <c r="B71" s="34"/>
      <c r="C71" s="34"/>
      <c r="D71" s="34"/>
      <c r="E71" s="34"/>
      <c r="F71" s="34"/>
      <c r="G71" s="34"/>
    </row>
    <row r="72" spans="1:7" x14ac:dyDescent="0.35">
      <c r="A72" s="19"/>
      <c r="B72" s="1"/>
      <c r="C72" s="1"/>
      <c r="D72" s="1"/>
      <c r="E72" s="1"/>
      <c r="F72" s="1"/>
      <c r="G72" s="1"/>
    </row>
    <row r="73" spans="1:7" x14ac:dyDescent="0.35">
      <c r="A73" s="33" t="s">
        <v>43</v>
      </c>
      <c r="B73" s="33"/>
      <c r="C73" s="33"/>
      <c r="D73" s="33"/>
      <c r="E73" s="33"/>
      <c r="F73" s="33"/>
      <c r="G73" s="33"/>
    </row>
    <row r="74" spans="1:7" x14ac:dyDescent="0.35">
      <c r="A74" s="20" t="s">
        <v>44</v>
      </c>
      <c r="B74" s="20"/>
      <c r="C74" s="21" t="s">
        <v>45</v>
      </c>
      <c r="D74" s="21" t="s">
        <v>45</v>
      </c>
      <c r="E74" s="21" t="s">
        <v>46</v>
      </c>
      <c r="F74" s="21" t="s">
        <v>46</v>
      </c>
      <c r="G74" s="21" t="s">
        <v>47</v>
      </c>
    </row>
    <row r="75" spans="1:7" x14ac:dyDescent="0.35">
      <c r="A75" s="20" t="s">
        <v>48</v>
      </c>
      <c r="B75" s="20"/>
      <c r="C75" s="21" t="s">
        <v>49</v>
      </c>
      <c r="D75" s="21" t="s">
        <v>50</v>
      </c>
      <c r="E75" s="21" t="s">
        <v>49</v>
      </c>
      <c r="F75" s="21" t="s">
        <v>50</v>
      </c>
      <c r="G75" s="21" t="s">
        <v>50</v>
      </c>
    </row>
    <row r="76" spans="1:7" x14ac:dyDescent="0.35">
      <c r="A76" s="1"/>
      <c r="B76" s="1"/>
      <c r="C76" s="1"/>
      <c r="D76" s="1"/>
      <c r="E76" s="1"/>
      <c r="F76" s="1"/>
      <c r="G76" s="1"/>
    </row>
    <row r="77" spans="1:7" ht="16" x14ac:dyDescent="0.4">
      <c r="A77" s="25" t="s">
        <v>51</v>
      </c>
      <c r="B77" s="25"/>
      <c r="C77" s="1"/>
      <c r="D77" s="1"/>
      <c r="E77" s="1"/>
      <c r="F77" s="1"/>
      <c r="G77" s="1"/>
    </row>
    <row r="78" spans="1:7" x14ac:dyDescent="0.35">
      <c r="A78" s="1"/>
      <c r="B78" s="1"/>
      <c r="C78" s="1"/>
      <c r="D78" s="1"/>
      <c r="E78" s="1"/>
      <c r="F78" s="1"/>
      <c r="G78" s="1"/>
    </row>
    <row r="79" spans="1:7" x14ac:dyDescent="0.35">
      <c r="A79" s="3" t="s">
        <v>52</v>
      </c>
      <c r="B79" s="3"/>
      <c r="C79" s="2"/>
      <c r="D79" s="2"/>
      <c r="E79" s="2"/>
      <c r="F79" s="2"/>
      <c r="G79" s="2"/>
    </row>
    <row r="80" spans="1:7" x14ac:dyDescent="0.35">
      <c r="A80" t="s">
        <v>53</v>
      </c>
      <c r="C80" s="10">
        <v>268893.77494490024</v>
      </c>
      <c r="D80" s="10">
        <v>299034.19396360026</v>
      </c>
      <c r="E80" s="10">
        <v>852450.76106879802</v>
      </c>
      <c r="F80" s="10">
        <v>814351.38274879963</v>
      </c>
      <c r="G80" s="10">
        <v>552018.52539909992</v>
      </c>
    </row>
    <row r="81" spans="1:7" x14ac:dyDescent="0.35">
      <c r="A81" s="2" t="s">
        <v>54</v>
      </c>
      <c r="B81" s="2"/>
      <c r="C81" s="11">
        <v>67288.854166299992</v>
      </c>
      <c r="D81" s="11">
        <v>56042.681750000003</v>
      </c>
      <c r="E81" s="11">
        <v>223952.311911</v>
      </c>
      <c r="F81" s="11">
        <v>207623.35903379999</v>
      </c>
      <c r="G81" s="11">
        <v>131812.23126189999</v>
      </c>
    </row>
    <row r="82" spans="1:7" x14ac:dyDescent="0.35">
      <c r="A82" t="s">
        <v>55</v>
      </c>
      <c r="C82" s="10">
        <f t="shared" ref="C82:G82" si="0">SUM(C80:C81)</f>
        <v>336182.62911120022</v>
      </c>
      <c r="D82" s="10">
        <f t="shared" si="0"/>
        <v>355076.87571360025</v>
      </c>
      <c r="E82" s="10">
        <f t="shared" si="0"/>
        <v>1076403.0729797981</v>
      </c>
      <c r="F82" s="10">
        <f t="shared" si="0"/>
        <v>1021974.7417825996</v>
      </c>
      <c r="G82" s="10">
        <f t="shared" si="0"/>
        <v>683830.75666099996</v>
      </c>
    </row>
    <row r="83" spans="1:7" x14ac:dyDescent="0.35">
      <c r="A83" t="s">
        <v>56</v>
      </c>
      <c r="C83" s="10">
        <v>-18958</v>
      </c>
      <c r="D83" s="10">
        <v>-18118</v>
      </c>
      <c r="E83" s="10">
        <v>-35068</v>
      </c>
      <c r="F83" s="10">
        <v>-49295</v>
      </c>
      <c r="G83" s="10">
        <v>-36314</v>
      </c>
    </row>
    <row r="84" spans="1:7" x14ac:dyDescent="0.35">
      <c r="A84" s="2" t="s">
        <v>57</v>
      </c>
      <c r="B84" s="2"/>
      <c r="C84" s="11">
        <v>30037</v>
      </c>
      <c r="D84" s="11">
        <v>39978</v>
      </c>
      <c r="E84" s="11">
        <v>104617</v>
      </c>
      <c r="F84" s="11">
        <v>122382</v>
      </c>
      <c r="G84" s="11">
        <v>137459</v>
      </c>
    </row>
    <row r="85" spans="1:7" x14ac:dyDescent="0.35">
      <c r="A85" s="1" t="s">
        <v>23</v>
      </c>
      <c r="B85" s="1"/>
      <c r="C85" s="12">
        <f>SUM(C82:C84)</f>
        <v>347261.62911120022</v>
      </c>
      <c r="D85" s="12">
        <f t="shared" ref="D85:G85" si="1">SUM(D82:D84)</f>
        <v>376936.87571360025</v>
      </c>
      <c r="E85" s="12">
        <f t="shared" si="1"/>
        <v>1145952.0729797981</v>
      </c>
      <c r="F85" s="12">
        <f t="shared" si="1"/>
        <v>1095061.7417825996</v>
      </c>
      <c r="G85" s="12">
        <f t="shared" si="1"/>
        <v>784975.75666099996</v>
      </c>
    </row>
    <row r="86" spans="1:7" x14ac:dyDescent="0.35">
      <c r="A86" s="1"/>
      <c r="B86" s="1"/>
    </row>
    <row r="87" spans="1:7" x14ac:dyDescent="0.35">
      <c r="A87" s="30" t="s">
        <v>58</v>
      </c>
      <c r="B87" s="2"/>
      <c r="C87" s="2"/>
      <c r="D87" s="2"/>
      <c r="E87" s="2"/>
      <c r="F87" s="2"/>
      <c r="G87" s="2"/>
    </row>
    <row r="88" spans="1:7" x14ac:dyDescent="0.35">
      <c r="A88" s="31" t="s">
        <v>23</v>
      </c>
      <c r="C88" s="10">
        <v>347260.98416560027</v>
      </c>
      <c r="D88" s="10">
        <v>376936.82045770017</v>
      </c>
      <c r="E88" s="10">
        <v>1145952.4947699984</v>
      </c>
      <c r="F88" s="10">
        <v>1095062.0379078996</v>
      </c>
      <c r="G88" s="10">
        <v>784975.78807429993</v>
      </c>
    </row>
    <row r="89" spans="1:7" x14ac:dyDescent="0.35">
      <c r="A89" s="26" t="s">
        <v>59</v>
      </c>
      <c r="B89" s="2"/>
      <c r="C89" s="11">
        <v>-782.81524999999999</v>
      </c>
      <c r="D89" s="11">
        <v>-29679.4213728</v>
      </c>
      <c r="E89" s="11">
        <v>-782.81524999999999</v>
      </c>
      <c r="F89" s="11">
        <v>-46173.755055499998</v>
      </c>
      <c r="G89" s="11">
        <v>-46273.588516500007</v>
      </c>
    </row>
    <row r="90" spans="1:7" x14ac:dyDescent="0.35">
      <c r="A90" s="32" t="s">
        <v>58</v>
      </c>
      <c r="C90" s="12">
        <f>SUM(C88:C89)</f>
        <v>346478.16891560028</v>
      </c>
      <c r="D90" s="12">
        <f t="shared" ref="D90:G90" si="2">SUM(D88:D89)</f>
        <v>347257.39908490016</v>
      </c>
      <c r="E90" s="12">
        <f t="shared" si="2"/>
        <v>1145169.6795199984</v>
      </c>
      <c r="F90" s="12">
        <f t="shared" si="2"/>
        <v>1048888.2828523996</v>
      </c>
      <c r="G90" s="12">
        <f>SUM(G88:G89)</f>
        <v>738702.19955779996</v>
      </c>
    </row>
    <row r="91" spans="1:7" x14ac:dyDescent="0.35">
      <c r="A91" s="1"/>
      <c r="B91" s="1"/>
    </row>
    <row r="92" spans="1:7" x14ac:dyDescent="0.35">
      <c r="A92" s="1"/>
      <c r="B92" s="1"/>
    </row>
    <row r="93" spans="1:7" x14ac:dyDescent="0.35">
      <c r="A93" s="3" t="s">
        <v>16</v>
      </c>
      <c r="B93" s="3"/>
      <c r="C93" s="2"/>
      <c r="D93" s="2"/>
      <c r="E93" s="2"/>
      <c r="F93" s="2"/>
      <c r="G93" s="2"/>
    </row>
    <row r="94" spans="1:7" x14ac:dyDescent="0.35">
      <c r="A94" t="s">
        <v>23</v>
      </c>
      <c r="C94" s="10">
        <v>347260.98416560027</v>
      </c>
      <c r="D94" s="10">
        <v>376936.82045770017</v>
      </c>
      <c r="E94" s="10">
        <v>1145951.4947699984</v>
      </c>
      <c r="F94" s="10">
        <v>1095062.0379078996</v>
      </c>
      <c r="G94" s="10">
        <v>784975.78807429993</v>
      </c>
    </row>
    <row r="95" spans="1:7" x14ac:dyDescent="0.35">
      <c r="A95" s="2" t="s">
        <v>60</v>
      </c>
      <c r="B95" s="2"/>
      <c r="C95" s="11">
        <v>151680.08697050004</v>
      </c>
      <c r="D95" s="11">
        <v>144366.20995789999</v>
      </c>
      <c r="E95" s="11">
        <v>436710.3369591001</v>
      </c>
      <c r="F95" s="11">
        <v>416079.5693261</v>
      </c>
      <c r="G95" s="11">
        <v>559441.86663330009</v>
      </c>
    </row>
    <row r="96" spans="1:7" x14ac:dyDescent="0.35">
      <c r="A96" t="s">
        <v>61</v>
      </c>
      <c r="C96" s="10">
        <f t="shared" ref="C96:G96" si="3">SUM(C94:C95)</f>
        <v>498941.07113610033</v>
      </c>
      <c r="D96" s="10">
        <f t="shared" si="3"/>
        <v>521303.03041560017</v>
      </c>
      <c r="E96" s="10">
        <f t="shared" si="3"/>
        <v>1582661.8317290985</v>
      </c>
      <c r="F96" s="10">
        <f t="shared" si="3"/>
        <v>1511141.6072339995</v>
      </c>
      <c r="G96" s="10">
        <f t="shared" si="3"/>
        <v>1344417.6547075999</v>
      </c>
    </row>
    <row r="97" spans="1:7" x14ac:dyDescent="0.35">
      <c r="A97" s="2" t="s">
        <v>62</v>
      </c>
      <c r="B97" s="2"/>
      <c r="C97" s="11">
        <v>-64417.354952000082</v>
      </c>
      <c r="D97" s="11">
        <v>-59754.202760900371</v>
      </c>
      <c r="E97" s="11">
        <v>-170457.47135769925</v>
      </c>
      <c r="F97" s="11">
        <v>-155918.61562490114</v>
      </c>
      <c r="G97" s="11">
        <v>-209272.62597869989</v>
      </c>
    </row>
    <row r="98" spans="1:7" x14ac:dyDescent="0.35">
      <c r="A98" s="1" t="s">
        <v>16</v>
      </c>
      <c r="B98" s="1"/>
      <c r="C98" s="12">
        <f t="shared" ref="C98:G98" si="4">SUM(C96:C97)</f>
        <v>434523.71618410025</v>
      </c>
      <c r="D98" s="12">
        <f t="shared" si="4"/>
        <v>461548.82765469979</v>
      </c>
      <c r="E98" s="12">
        <f t="shared" si="4"/>
        <v>1412204.3603713992</v>
      </c>
      <c r="F98" s="12">
        <f t="shared" si="4"/>
        <v>1355222.9916090984</v>
      </c>
      <c r="G98" s="12">
        <f t="shared" si="4"/>
        <v>1135145.0287289</v>
      </c>
    </row>
    <row r="99" spans="1:7" x14ac:dyDescent="0.35">
      <c r="A99" s="1"/>
      <c r="B99" s="1"/>
    </row>
    <row r="100" spans="1:7" x14ac:dyDescent="0.35">
      <c r="A100" s="3" t="s">
        <v>63</v>
      </c>
      <c r="B100" s="3"/>
      <c r="C100" s="2"/>
      <c r="D100" s="2"/>
      <c r="E100" s="2"/>
      <c r="F100" s="2"/>
      <c r="G100" s="2"/>
    </row>
    <row r="101" spans="1:7" x14ac:dyDescent="0.35">
      <c r="A101" t="s">
        <v>64</v>
      </c>
      <c r="C101" s="13">
        <v>1441070.9421137001</v>
      </c>
      <c r="D101" s="13">
        <v>1375210.9933033001</v>
      </c>
      <c r="E101" s="13">
        <v>4662695.8798551997</v>
      </c>
      <c r="F101" s="13">
        <v>4347738.5604916997</v>
      </c>
      <c r="G101" s="13">
        <v>4573787.2084686011</v>
      </c>
    </row>
    <row r="102" spans="1:7" x14ac:dyDescent="0.35">
      <c r="A102" t="s">
        <v>65</v>
      </c>
      <c r="C102" s="13">
        <v>-50430</v>
      </c>
      <c r="D102" s="29">
        <v>-2519</v>
      </c>
      <c r="E102" s="13">
        <v>-122387</v>
      </c>
      <c r="F102" s="29">
        <v>-2519</v>
      </c>
      <c r="G102" s="13">
        <v>-4466</v>
      </c>
    </row>
    <row r="103" spans="1:7" x14ac:dyDescent="0.35">
      <c r="A103" s="2" t="s">
        <v>66</v>
      </c>
      <c r="B103" s="2"/>
      <c r="C103" s="14">
        <v>-26783</v>
      </c>
      <c r="D103" s="14">
        <v>26941</v>
      </c>
      <c r="E103" s="14">
        <v>20436</v>
      </c>
      <c r="F103" s="14">
        <v>49073</v>
      </c>
      <c r="G103" s="14">
        <v>53087</v>
      </c>
    </row>
    <row r="104" spans="1:7" x14ac:dyDescent="0.35">
      <c r="A104" t="s">
        <v>67</v>
      </c>
      <c r="C104" s="13">
        <f t="shared" ref="C104:G104" si="5">SUM(C101:C103)</f>
        <v>1363857.9421137001</v>
      </c>
      <c r="D104" s="13">
        <f t="shared" si="5"/>
        <v>1399632.9933033001</v>
      </c>
      <c r="E104" s="13">
        <f t="shared" si="5"/>
        <v>4560744.8798551997</v>
      </c>
      <c r="F104" s="13">
        <f t="shared" si="5"/>
        <v>4394292.5604916997</v>
      </c>
      <c r="G104" s="13">
        <f t="shared" si="5"/>
        <v>4622408.2084686011</v>
      </c>
    </row>
    <row r="105" spans="1:7" x14ac:dyDescent="0.35">
      <c r="A105" s="2" t="s">
        <v>68</v>
      </c>
      <c r="B105" s="2"/>
      <c r="C105" s="14">
        <v>1375210.9933033001</v>
      </c>
      <c r="D105" s="14">
        <v>1467355</v>
      </c>
      <c r="E105" s="14">
        <v>4347738.5604916997</v>
      </c>
      <c r="F105" s="14">
        <v>4218834</v>
      </c>
      <c r="G105" s="14">
        <v>4443614</v>
      </c>
    </row>
    <row r="106" spans="1:7" x14ac:dyDescent="0.35">
      <c r="A106" s="2" t="s">
        <v>37</v>
      </c>
      <c r="B106" s="2"/>
      <c r="C106" s="15">
        <f t="shared" ref="C106:G106" si="6">C104-C105</f>
        <v>-11353.051189600024</v>
      </c>
      <c r="D106" s="15">
        <f t="shared" si="6"/>
        <v>-67722.006696699886</v>
      </c>
      <c r="E106" s="15">
        <f t="shared" si="6"/>
        <v>213006.31936349999</v>
      </c>
      <c r="F106" s="15">
        <f t="shared" si="6"/>
        <v>175458.56049169973</v>
      </c>
      <c r="G106" s="15">
        <f t="shared" si="6"/>
        <v>178794.20846860111</v>
      </c>
    </row>
    <row r="107" spans="1:7" x14ac:dyDescent="0.35">
      <c r="A107" s="1" t="s">
        <v>69</v>
      </c>
      <c r="B107" s="1"/>
      <c r="C107" s="16">
        <f t="shared" ref="C107:G107" si="7">C106/C105*100</f>
        <v>-0.8255497698087505</v>
      </c>
      <c r="D107" s="16">
        <f t="shared" si="7"/>
        <v>-4.6152435298002104</v>
      </c>
      <c r="E107" s="16">
        <f t="shared" si="7"/>
        <v>4.8992439724666985</v>
      </c>
      <c r="F107" s="16">
        <f t="shared" si="7"/>
        <v>4.1589349211583038</v>
      </c>
      <c r="G107" s="16">
        <f t="shared" si="7"/>
        <v>4.0236215042215893</v>
      </c>
    </row>
    <row r="108" spans="1:7" x14ac:dyDescent="0.35">
      <c r="A108" s="1"/>
      <c r="B108" s="1"/>
      <c r="C108" s="5"/>
      <c r="D108" s="5"/>
      <c r="E108" s="5"/>
      <c r="F108" s="5"/>
      <c r="G108" s="5"/>
    </row>
    <row r="109" spans="1:7" ht="16" x14ac:dyDescent="0.4">
      <c r="A109" s="25" t="s">
        <v>70</v>
      </c>
      <c r="B109" s="25"/>
    </row>
    <row r="110" spans="1:7" x14ac:dyDescent="0.35">
      <c r="A110" s="1"/>
      <c r="B110" s="1"/>
    </row>
    <row r="111" spans="1:7" x14ac:dyDescent="0.35">
      <c r="A111" s="3" t="s">
        <v>19</v>
      </c>
      <c r="B111" s="3"/>
      <c r="C111" s="2"/>
      <c r="D111" s="2"/>
      <c r="E111" s="2"/>
      <c r="F111" s="2"/>
      <c r="G111" s="4"/>
    </row>
    <row r="112" spans="1:7" x14ac:dyDescent="0.35">
      <c r="A112" t="s">
        <v>71</v>
      </c>
      <c r="C112" s="13">
        <v>1455713.5049086004</v>
      </c>
      <c r="D112" s="13">
        <v>1377984.1063603002</v>
      </c>
      <c r="E112" s="13">
        <v>4682819.2808249006</v>
      </c>
      <c r="F112" s="13">
        <v>4365745.6411966002</v>
      </c>
      <c r="G112" s="13">
        <v>4596239.4755019015</v>
      </c>
    </row>
    <row r="113" spans="1:7" x14ac:dyDescent="0.35">
      <c r="A113" s="2" t="s">
        <v>23</v>
      </c>
      <c r="B113" s="2"/>
      <c r="C113" s="14">
        <v>347260.98416560027</v>
      </c>
      <c r="D113" s="14">
        <v>376936.82045770017</v>
      </c>
      <c r="E113" s="14">
        <v>1145951.4947699984</v>
      </c>
      <c r="F113" s="14">
        <v>1095062.0379078996</v>
      </c>
      <c r="G113" s="14">
        <v>784975.78807429993</v>
      </c>
    </row>
    <row r="114" spans="1:7" x14ac:dyDescent="0.35">
      <c r="A114" s="1" t="s">
        <v>72</v>
      </c>
      <c r="B114" s="1"/>
      <c r="C114" s="16">
        <f t="shared" ref="C114:G114" si="8">(C113/C112)*100</f>
        <v>23.85503624131066</v>
      </c>
      <c r="D114" s="16">
        <f t="shared" si="8"/>
        <v>27.354221192965113</v>
      </c>
      <c r="E114" s="16">
        <f t="shared" si="8"/>
        <v>24.471401223242033</v>
      </c>
      <c r="F114" s="16">
        <f t="shared" si="8"/>
        <v>25.083047156355992</v>
      </c>
      <c r="G114" s="16">
        <f t="shared" si="8"/>
        <v>17.078652934823026</v>
      </c>
    </row>
    <row r="115" spans="1:7" x14ac:dyDescent="0.35">
      <c r="A115" s="1"/>
      <c r="B115" s="1"/>
    </row>
    <row r="116" spans="1:7" x14ac:dyDescent="0.35">
      <c r="A116" s="3" t="s">
        <v>73</v>
      </c>
      <c r="B116" s="3"/>
      <c r="C116" s="2"/>
      <c r="D116" s="2"/>
      <c r="E116" s="2"/>
      <c r="F116" s="2"/>
      <c r="G116" s="2"/>
    </row>
    <row r="117" spans="1:7" x14ac:dyDescent="0.35">
      <c r="A117" t="s">
        <v>74</v>
      </c>
      <c r="C117" s="13">
        <v>8945117.4557703994</v>
      </c>
      <c r="D117" s="13">
        <v>8618257.4498444013</v>
      </c>
      <c r="E117" s="13">
        <v>8945117.4557703957</v>
      </c>
      <c r="F117" s="13">
        <v>8618257.4498443995</v>
      </c>
      <c r="G117" s="13">
        <v>8762467.4652753957</v>
      </c>
    </row>
    <row r="118" spans="1:7" x14ac:dyDescent="0.35">
      <c r="A118" t="s">
        <v>75</v>
      </c>
      <c r="C118" s="13"/>
      <c r="D118" s="13"/>
      <c r="E118" s="13"/>
      <c r="F118" s="13"/>
      <c r="G118" s="13"/>
    </row>
    <row r="119" spans="1:7" x14ac:dyDescent="0.35">
      <c r="A119" t="s">
        <v>76</v>
      </c>
      <c r="C119" s="13">
        <v>-4053.1350000000002</v>
      </c>
      <c r="D119" s="13">
        <v>-9398.69</v>
      </c>
      <c r="E119" s="13">
        <v>-4053.1350000000002</v>
      </c>
      <c r="F119" s="13">
        <v>-9398.69</v>
      </c>
      <c r="G119" s="13">
        <v>-5786.3639999999996</v>
      </c>
    </row>
    <row r="120" spans="1:7" x14ac:dyDescent="0.35">
      <c r="A120" t="s">
        <v>77</v>
      </c>
      <c r="C120" s="13">
        <v>-221528.77345050001</v>
      </c>
      <c r="D120" s="13">
        <v>-217836.3507826</v>
      </c>
      <c r="E120" s="13">
        <v>-221528.77345050001</v>
      </c>
      <c r="F120" s="13">
        <v>-217836.3507826</v>
      </c>
      <c r="G120" s="13">
        <v>-219703.3428327</v>
      </c>
    </row>
    <row r="121" spans="1:7" x14ac:dyDescent="0.35">
      <c r="A121" t="s">
        <v>78</v>
      </c>
      <c r="C121" s="13">
        <v>-183690.34767459999</v>
      </c>
      <c r="D121" s="13">
        <v>-153290.8904535</v>
      </c>
      <c r="E121" s="13">
        <v>-183690.34767459999</v>
      </c>
      <c r="F121" s="13">
        <v>-153290.8904535</v>
      </c>
      <c r="G121" s="13">
        <v>-243067.48426329999</v>
      </c>
    </row>
    <row r="122" spans="1:7" x14ac:dyDescent="0.35">
      <c r="A122" t="s">
        <v>79</v>
      </c>
      <c r="C122" s="13">
        <v>-149143.2178448</v>
      </c>
      <c r="D122" s="13">
        <v>-130554.27654399999</v>
      </c>
      <c r="E122" s="13">
        <v>-149143.2178448</v>
      </c>
      <c r="F122" s="13">
        <v>-130554.27654399999</v>
      </c>
      <c r="G122" s="13">
        <v>-62528.184989000001</v>
      </c>
    </row>
    <row r="123" spans="1:7" x14ac:dyDescent="0.35">
      <c r="A123" t="s">
        <v>80</v>
      </c>
      <c r="C123" s="13">
        <v>-250313.5717378</v>
      </c>
      <c r="D123" s="13">
        <v>-235421.1618263</v>
      </c>
      <c r="E123" s="13">
        <v>-250313.5717378</v>
      </c>
      <c r="F123" s="13">
        <v>-235421.1618263</v>
      </c>
      <c r="G123" s="13">
        <v>-309766.44134979998</v>
      </c>
    </row>
    <row r="124" spans="1:7" x14ac:dyDescent="0.35">
      <c r="A124" s="2" t="s">
        <v>81</v>
      </c>
      <c r="B124" s="2"/>
      <c r="C124" s="14">
        <v>-329091.86111629999</v>
      </c>
      <c r="D124" s="14">
        <v>-264993.23311490001</v>
      </c>
      <c r="E124" s="14">
        <v>-329091.86111629999</v>
      </c>
      <c r="F124" s="14">
        <v>-264993.23311490001</v>
      </c>
      <c r="G124" s="14">
        <v>-204539.49061509999</v>
      </c>
    </row>
    <row r="125" spans="1:7" x14ac:dyDescent="0.35">
      <c r="A125" t="s">
        <v>39</v>
      </c>
      <c r="C125" s="16">
        <f t="shared" ref="C125:G125" si="9">SUM(C117:C124)</f>
        <v>7807296.5489463992</v>
      </c>
      <c r="D125" s="16">
        <f t="shared" si="9"/>
        <v>7606762.8471231023</v>
      </c>
      <c r="E125" s="16">
        <f t="shared" si="9"/>
        <v>7807296.5489463955</v>
      </c>
      <c r="F125" s="16">
        <f t="shared" si="9"/>
        <v>7606762.8471231004</v>
      </c>
      <c r="G125" s="16">
        <f t="shared" si="9"/>
        <v>7717076.1572254971</v>
      </c>
    </row>
    <row r="126" spans="1:7" x14ac:dyDescent="0.35">
      <c r="A126" s="1"/>
      <c r="B126" s="1"/>
    </row>
    <row r="127" spans="1:7" x14ac:dyDescent="0.35">
      <c r="A127" t="s">
        <v>82</v>
      </c>
      <c r="C127" s="13">
        <v>7606762.8471231051</v>
      </c>
      <c r="D127" s="13">
        <v>7852246.4563525999</v>
      </c>
      <c r="E127" s="13">
        <v>7606762.8471231051</v>
      </c>
      <c r="F127" s="13">
        <v>7852246.4563525999</v>
      </c>
      <c r="G127" s="13">
        <v>7696467.6978698047</v>
      </c>
    </row>
    <row r="128" spans="1:7" x14ac:dyDescent="0.35">
      <c r="A128" s="2" t="s">
        <v>83</v>
      </c>
      <c r="B128" s="2"/>
      <c r="C128" s="14">
        <v>7807296.5489463974</v>
      </c>
      <c r="D128" s="14">
        <v>7606762.8471230986</v>
      </c>
      <c r="E128" s="14">
        <v>7807296.5489463918</v>
      </c>
      <c r="F128" s="14">
        <v>7606762.8471230976</v>
      </c>
      <c r="G128" s="14">
        <v>7717076.1572255027</v>
      </c>
    </row>
    <row r="129" spans="1:7" x14ac:dyDescent="0.35">
      <c r="A129" t="s">
        <v>84</v>
      </c>
      <c r="C129" s="12">
        <f t="shared" ref="C129:G129" si="10">(C127+C128)/2</f>
        <v>7707029.6980347512</v>
      </c>
      <c r="D129" s="12">
        <f t="shared" si="10"/>
        <v>7729504.6517378492</v>
      </c>
      <c r="E129" s="12">
        <f t="shared" si="10"/>
        <v>7707029.6980347484</v>
      </c>
      <c r="F129" s="12">
        <f t="shared" si="10"/>
        <v>7729504.6517378483</v>
      </c>
      <c r="G129" s="12">
        <f t="shared" si="10"/>
        <v>7706771.9275476541</v>
      </c>
    </row>
    <row r="130" spans="1:7" x14ac:dyDescent="0.35">
      <c r="A130" s="1"/>
      <c r="B130" s="1"/>
    </row>
    <row r="131" spans="1:7" x14ac:dyDescent="0.35">
      <c r="A131" t="s">
        <v>85</v>
      </c>
      <c r="C131" s="13">
        <v>738259.08785820031</v>
      </c>
      <c r="D131" s="13">
        <v>686880.89666250057</v>
      </c>
      <c r="E131" s="13">
        <v>738259.08785820031</v>
      </c>
      <c r="F131" s="13">
        <v>686880.89666250057</v>
      </c>
      <c r="G131" s="13">
        <v>683830.75666099915</v>
      </c>
    </row>
    <row r="132" spans="1:7" x14ac:dyDescent="0.35">
      <c r="A132" s="2" t="s">
        <v>86</v>
      </c>
      <c r="B132" s="2"/>
      <c r="C132" s="14">
        <v>131588.54248820001</v>
      </c>
      <c r="D132" s="14">
        <v>200384.4782371</v>
      </c>
      <c r="E132" s="14">
        <v>131588.54248820001</v>
      </c>
      <c r="F132" s="14">
        <v>200384.4782371</v>
      </c>
      <c r="G132" s="14">
        <v>160988.40954159998</v>
      </c>
    </row>
    <row r="133" spans="1:7" x14ac:dyDescent="0.35">
      <c r="A133" t="s">
        <v>87</v>
      </c>
      <c r="C133" s="13">
        <f t="shared" ref="C133:G133" si="11">SUM(C131:C132)</f>
        <v>869847.63034640031</v>
      </c>
      <c r="D133" s="13">
        <f t="shared" si="11"/>
        <v>887265.37489960063</v>
      </c>
      <c r="E133" s="13">
        <f t="shared" si="11"/>
        <v>869847.63034640031</v>
      </c>
      <c r="F133" s="13">
        <f t="shared" si="11"/>
        <v>887265.37489960063</v>
      </c>
      <c r="G133" s="13">
        <f t="shared" si="11"/>
        <v>844819.16620259918</v>
      </c>
    </row>
    <row r="134" spans="1:7" x14ac:dyDescent="0.35">
      <c r="A134" s="2" t="s">
        <v>84</v>
      </c>
      <c r="B134" s="2"/>
      <c r="C134" s="14">
        <f>C129</f>
        <v>7707029.6980347512</v>
      </c>
      <c r="D134" s="14">
        <f>D129</f>
        <v>7729504.6517378492</v>
      </c>
      <c r="E134" s="14">
        <f t="shared" ref="E134:G134" si="12">E129</f>
        <v>7707029.6980347484</v>
      </c>
      <c r="F134" s="14">
        <f t="shared" si="12"/>
        <v>7729504.6517378483</v>
      </c>
      <c r="G134" s="14">
        <f t="shared" si="12"/>
        <v>7706771.9275476541</v>
      </c>
    </row>
    <row r="135" spans="1:7" x14ac:dyDescent="0.35">
      <c r="A135" s="1" t="s">
        <v>88</v>
      </c>
      <c r="B135" s="1"/>
      <c r="C135" s="12">
        <f t="shared" ref="C135:G135" si="13">(C133/C134)*100</f>
        <v>11.286418561072971</v>
      </c>
      <c r="D135" s="12">
        <f t="shared" si="13"/>
        <v>11.478942246319935</v>
      </c>
      <c r="E135" s="12">
        <f t="shared" si="13"/>
        <v>11.286418561072974</v>
      </c>
      <c r="F135" s="12">
        <f t="shared" si="13"/>
        <v>11.478942246319937</v>
      </c>
      <c r="G135" s="12">
        <f t="shared" si="13"/>
        <v>10.962036688575346</v>
      </c>
    </row>
    <row r="136" spans="1:7" x14ac:dyDescent="0.35">
      <c r="A136" s="1"/>
      <c r="B136" s="1"/>
    </row>
    <row r="137" spans="1:7" ht="16" x14ac:dyDescent="0.4">
      <c r="A137" s="25" t="s">
        <v>89</v>
      </c>
      <c r="B137" s="25"/>
    </row>
    <row r="138" spans="1:7" x14ac:dyDescent="0.35">
      <c r="A138" s="1"/>
      <c r="B138" s="1"/>
    </row>
    <row r="139" spans="1:7" x14ac:dyDescent="0.35">
      <c r="A139" s="3" t="s">
        <v>90</v>
      </c>
      <c r="B139" s="3"/>
      <c r="C139" s="2"/>
      <c r="D139" s="2"/>
      <c r="E139" s="2"/>
      <c r="F139" s="2"/>
      <c r="G139" s="2"/>
    </row>
    <row r="140" spans="1:7" x14ac:dyDescent="0.35">
      <c r="A140" t="s">
        <v>91</v>
      </c>
      <c r="C140" s="10">
        <v>1147961.92438</v>
      </c>
      <c r="D140" s="10">
        <v>1332147.7319526998</v>
      </c>
      <c r="E140" s="10">
        <v>1147961.92438</v>
      </c>
      <c r="F140" s="10">
        <v>1332147.7319526998</v>
      </c>
      <c r="G140" s="10">
        <v>1710668.0884400001</v>
      </c>
    </row>
    <row r="141" spans="1:7" x14ac:dyDescent="0.35">
      <c r="A141" t="s">
        <v>92</v>
      </c>
      <c r="C141" s="10">
        <v>1944436.5210093004</v>
      </c>
      <c r="D141" s="10">
        <v>2042081.4892688</v>
      </c>
      <c r="E141" s="10">
        <v>1944436.5210093004</v>
      </c>
      <c r="F141" s="10">
        <v>2042081.4892687995</v>
      </c>
      <c r="G141" s="10">
        <v>2023285.9080701</v>
      </c>
    </row>
    <row r="142" spans="1:7" x14ac:dyDescent="0.35">
      <c r="A142" s="2" t="s">
        <v>93</v>
      </c>
      <c r="B142" s="2"/>
      <c r="C142" s="11">
        <v>22628.147720000001</v>
      </c>
      <c r="D142" s="11">
        <v>19708.19066</v>
      </c>
      <c r="E142" s="11">
        <v>22628.147720000001</v>
      </c>
      <c r="F142" s="11">
        <v>19708.19066</v>
      </c>
      <c r="G142" s="11">
        <v>20017.047040000001</v>
      </c>
    </row>
    <row r="143" spans="1:7" x14ac:dyDescent="0.35">
      <c r="A143" s="1" t="s">
        <v>94</v>
      </c>
      <c r="B143" s="1"/>
      <c r="C143" s="12">
        <f t="shared" ref="C143:G143" si="14">SUM(C140:C142)</f>
        <v>3115026.5931093004</v>
      </c>
      <c r="D143" s="12">
        <f t="shared" si="14"/>
        <v>3393937.4118814999</v>
      </c>
      <c r="E143" s="12">
        <f t="shared" si="14"/>
        <v>3115026.5931093004</v>
      </c>
      <c r="F143" s="12">
        <f t="shared" si="14"/>
        <v>3393937.411881499</v>
      </c>
      <c r="G143" s="12">
        <f t="shared" si="14"/>
        <v>3753971.0435501002</v>
      </c>
    </row>
    <row r="144" spans="1:7" x14ac:dyDescent="0.35">
      <c r="A144" s="2" t="s">
        <v>92</v>
      </c>
      <c r="B144" s="2"/>
      <c r="C144" s="11">
        <v>-1944436.5210093004</v>
      </c>
      <c r="D144" s="11">
        <v>-2042081.4892688</v>
      </c>
      <c r="E144" s="11">
        <v>-1944436.5210093004</v>
      </c>
      <c r="F144" s="11">
        <v>-2042081.4892687995</v>
      </c>
      <c r="G144" s="11">
        <f t="shared" ref="G144" si="15">-G141</f>
        <v>-2023285.9080701</v>
      </c>
    </row>
    <row r="145" spans="1:7" x14ac:dyDescent="0.35">
      <c r="A145" s="1" t="s">
        <v>95</v>
      </c>
      <c r="B145" s="1"/>
      <c r="C145" s="12">
        <f t="shared" ref="C145:G145" si="16">SUM(C143:C144)</f>
        <v>1170590.0721</v>
      </c>
      <c r="D145" s="12">
        <f t="shared" si="16"/>
        <v>1351855.9226126999</v>
      </c>
      <c r="E145" s="12">
        <f t="shared" si="16"/>
        <v>1170590.0721</v>
      </c>
      <c r="F145" s="12">
        <f t="shared" si="16"/>
        <v>1351855.9226126994</v>
      </c>
      <c r="G145" s="12">
        <f t="shared" si="16"/>
        <v>1730685.1354800002</v>
      </c>
    </row>
    <row r="146" spans="1:7" x14ac:dyDescent="0.35">
      <c r="A146" s="1"/>
      <c r="B146" s="1"/>
      <c r="C146" s="7"/>
      <c r="D146" s="7"/>
      <c r="E146" s="7"/>
      <c r="F146" s="7"/>
      <c r="G146" s="7"/>
    </row>
    <row r="147" spans="1:7" x14ac:dyDescent="0.35">
      <c r="A147" s="3" t="s">
        <v>96</v>
      </c>
      <c r="B147" s="3"/>
      <c r="C147" s="8"/>
      <c r="D147" s="8"/>
      <c r="E147" s="8"/>
      <c r="F147" s="8"/>
      <c r="G147" s="8"/>
    </row>
    <row r="148" spans="1:7" x14ac:dyDescent="0.35">
      <c r="A148" t="s">
        <v>97</v>
      </c>
      <c r="C148" s="10">
        <v>3115026.5931093004</v>
      </c>
      <c r="D148" s="10">
        <v>3393937.4118814999</v>
      </c>
      <c r="E148" s="10">
        <v>3115026.5931093004</v>
      </c>
      <c r="F148" s="10">
        <v>3393937.411881499</v>
      </c>
      <c r="G148" s="10">
        <v>3753971.0435501002</v>
      </c>
    </row>
    <row r="149" spans="1:7" x14ac:dyDescent="0.35">
      <c r="A149" s="2" t="s">
        <v>98</v>
      </c>
      <c r="B149" s="2"/>
      <c r="C149" s="11">
        <v>-58678.8171611</v>
      </c>
      <c r="D149" s="11">
        <v>-24058.613967199999</v>
      </c>
      <c r="E149" s="11">
        <v>-58678.8171611</v>
      </c>
      <c r="F149" s="11">
        <v>-24058.613967200003</v>
      </c>
      <c r="G149" s="11">
        <v>-20076.581891900005</v>
      </c>
    </row>
    <row r="150" spans="1:7" x14ac:dyDescent="0.35">
      <c r="A150" s="1" t="s">
        <v>41</v>
      </c>
      <c r="B150" s="1"/>
      <c r="C150" s="12">
        <f t="shared" ref="C150:G150" si="17">SUM(C148:C149)</f>
        <v>3056347.7759482004</v>
      </c>
      <c r="D150" s="12">
        <f t="shared" si="17"/>
        <v>3369878.7979143001</v>
      </c>
      <c r="E150" s="12">
        <f t="shared" si="17"/>
        <v>3056347.7759482004</v>
      </c>
      <c r="F150" s="12">
        <f t="shared" si="17"/>
        <v>3369878.7979142992</v>
      </c>
      <c r="G150" s="12">
        <f t="shared" si="17"/>
        <v>3733894.4616582002</v>
      </c>
    </row>
    <row r="151" spans="1:7" x14ac:dyDescent="0.35">
      <c r="A151" s="2" t="s">
        <v>92</v>
      </c>
      <c r="B151" s="2"/>
      <c r="C151" s="11">
        <v>-1944436.5210093004</v>
      </c>
      <c r="D151" s="11">
        <v>-2042081.4892688</v>
      </c>
      <c r="E151" s="11">
        <v>-1944436.5210093004</v>
      </c>
      <c r="F151" s="11">
        <v>-2042081.4892687995</v>
      </c>
      <c r="G151" s="11">
        <f t="shared" ref="G151" si="18">G144</f>
        <v>-2023285.9080701</v>
      </c>
    </row>
    <row r="152" spans="1:7" x14ac:dyDescent="0.35">
      <c r="A152" s="1" t="s">
        <v>99</v>
      </c>
      <c r="B152" s="1"/>
      <c r="C152" s="12">
        <f t="shared" ref="C152:G152" si="19">SUM(C150:C151)</f>
        <v>1111911.2549389</v>
      </c>
      <c r="D152" s="12">
        <f t="shared" si="19"/>
        <v>1327797.3086455001</v>
      </c>
      <c r="E152" s="12">
        <f t="shared" si="19"/>
        <v>1111911.2549389</v>
      </c>
      <c r="F152" s="12">
        <f t="shared" si="19"/>
        <v>1327797.3086454996</v>
      </c>
      <c r="G152" s="12">
        <f t="shared" si="19"/>
        <v>1710608.5535881002</v>
      </c>
    </row>
    <row r="154" spans="1:7" x14ac:dyDescent="0.35">
      <c r="A154" s="3" t="s">
        <v>11</v>
      </c>
      <c r="B154" s="3"/>
      <c r="C154" s="2"/>
      <c r="D154" s="2"/>
      <c r="E154" s="2"/>
      <c r="F154" s="2"/>
      <c r="G154" s="2"/>
    </row>
    <row r="155" spans="1:7" x14ac:dyDescent="0.35">
      <c r="A155" t="s">
        <v>99</v>
      </c>
      <c r="C155" s="10">
        <v>1111911.2549389</v>
      </c>
      <c r="D155" s="10">
        <v>1327797.3086455001</v>
      </c>
      <c r="E155" s="10">
        <v>1111911.2549389</v>
      </c>
      <c r="F155" s="10">
        <v>1327797.3086454996</v>
      </c>
      <c r="G155" s="10">
        <v>1710608.5535881002</v>
      </c>
    </row>
    <row r="156" spans="1:7" x14ac:dyDescent="0.35">
      <c r="A156" s="2" t="s">
        <v>100</v>
      </c>
      <c r="B156" s="2"/>
      <c r="C156" s="11">
        <v>1192127.3974912018</v>
      </c>
      <c r="D156" s="11">
        <v>1157006.4802751995</v>
      </c>
      <c r="E156" s="11">
        <v>1192127.3974912018</v>
      </c>
      <c r="F156" s="11">
        <v>1157006.4802751995</v>
      </c>
      <c r="G156" s="11">
        <v>1135145.0287288988</v>
      </c>
    </row>
    <row r="157" spans="1:7" x14ac:dyDescent="0.35">
      <c r="A157" s="1" t="s">
        <v>101</v>
      </c>
      <c r="B157" s="1"/>
      <c r="C157" s="17">
        <f t="shared" ref="C157:G157" si="20">C155/C156</f>
        <v>0.93271176996593286</v>
      </c>
      <c r="D157" s="17">
        <f t="shared" si="20"/>
        <v>1.1476144094972374</v>
      </c>
      <c r="E157" s="17">
        <f t="shared" si="20"/>
        <v>0.93271176996593286</v>
      </c>
      <c r="F157" s="17">
        <f t="shared" si="20"/>
        <v>1.1476144094972369</v>
      </c>
      <c r="G157" s="17">
        <f t="shared" si="20"/>
        <v>1.5069515438953101</v>
      </c>
    </row>
    <row r="159" spans="1:7" x14ac:dyDescent="0.35">
      <c r="A159" s="3" t="s">
        <v>31</v>
      </c>
      <c r="B159" s="3"/>
      <c r="C159" s="2"/>
      <c r="D159" s="2"/>
      <c r="E159" s="2"/>
      <c r="F159" s="2"/>
      <c r="G159" s="2"/>
    </row>
    <row r="160" spans="1:7" x14ac:dyDescent="0.35">
      <c r="A160" t="s">
        <v>102</v>
      </c>
      <c r="C160" s="13">
        <v>4692269.9555827007</v>
      </c>
      <c r="D160" s="13">
        <v>4212825.4372123033</v>
      </c>
      <c r="E160" s="13">
        <v>4692269.9555826997</v>
      </c>
      <c r="F160" s="13">
        <v>4212825.4372123023</v>
      </c>
      <c r="G160" s="13">
        <v>3963105.1129653999</v>
      </c>
    </row>
    <row r="161" spans="1:7" x14ac:dyDescent="0.35">
      <c r="A161" s="2" t="s">
        <v>74</v>
      </c>
      <c r="B161" s="2"/>
      <c r="C161" s="14">
        <v>8945117.4557703994</v>
      </c>
      <c r="D161" s="14">
        <v>8618257.4498444013</v>
      </c>
      <c r="E161" s="14">
        <v>8945117.4557703957</v>
      </c>
      <c r="F161" s="14">
        <v>8618257.4498443995</v>
      </c>
      <c r="G161" s="14">
        <v>8762467.4652753957</v>
      </c>
    </row>
    <row r="162" spans="1:7" x14ac:dyDescent="0.35">
      <c r="A162" s="1" t="s">
        <v>103</v>
      </c>
      <c r="B162" s="1"/>
      <c r="C162" s="12">
        <f t="shared" ref="C162:G162" si="21">C160/C161*100</f>
        <v>52.456214004834202</v>
      </c>
      <c r="D162" s="12">
        <f t="shared" si="21"/>
        <v>48.882566594577234</v>
      </c>
      <c r="E162" s="12">
        <f t="shared" si="21"/>
        <v>52.456214004834209</v>
      </c>
      <c r="F162" s="12">
        <f t="shared" si="21"/>
        <v>48.882566594577234</v>
      </c>
      <c r="G162" s="12">
        <f t="shared" si="21"/>
        <v>45.228186337589364</v>
      </c>
    </row>
    <row r="163" spans="1:7" x14ac:dyDescent="0.35">
      <c r="A163" s="1"/>
      <c r="B163" s="1"/>
      <c r="D163" s="6"/>
      <c r="E163" s="6"/>
      <c r="F163" s="6"/>
      <c r="G163" s="6"/>
    </row>
    <row r="164" spans="1:7" x14ac:dyDescent="0.35">
      <c r="A164" s="3" t="s">
        <v>35</v>
      </c>
      <c r="B164" s="3"/>
      <c r="C164" s="2"/>
      <c r="D164" s="26"/>
      <c r="E164" s="26"/>
      <c r="F164" s="26"/>
      <c r="G164" s="26"/>
    </row>
    <row r="165" spans="1:7" x14ac:dyDescent="0.35">
      <c r="A165" t="s">
        <v>102</v>
      </c>
      <c r="C165" s="13">
        <v>4692269.9555827007</v>
      </c>
      <c r="D165" s="13">
        <v>4212825.4372123033</v>
      </c>
      <c r="E165" s="13">
        <v>4692269.9555826997</v>
      </c>
      <c r="F165" s="13">
        <v>4212825.4372123023</v>
      </c>
      <c r="G165" s="13">
        <v>3963105.1129653999</v>
      </c>
    </row>
    <row r="166" spans="1:7" x14ac:dyDescent="0.35">
      <c r="A166" s="2" t="s">
        <v>62</v>
      </c>
      <c r="B166" s="2"/>
      <c r="C166" s="14">
        <v>81301.47918480169</v>
      </c>
      <c r="D166" s="14">
        <v>76952.708311799914</v>
      </c>
      <c r="E166" s="14">
        <v>81301.47918480169</v>
      </c>
      <c r="F166" s="14">
        <v>76952.708311799914</v>
      </c>
      <c r="G166" s="14">
        <v>79789.286067198496</v>
      </c>
    </row>
    <row r="167" spans="1:7" x14ac:dyDescent="0.35">
      <c r="A167" s="9" t="s">
        <v>104</v>
      </c>
      <c r="B167" s="9"/>
      <c r="C167" s="18">
        <f t="shared" ref="C167:G167" si="22">SUM(C165:C166)</f>
        <v>4773571.4347675024</v>
      </c>
      <c r="D167" s="18">
        <f t="shared" si="22"/>
        <v>4289778.1455241032</v>
      </c>
      <c r="E167" s="18">
        <f t="shared" si="22"/>
        <v>4773571.4347675014</v>
      </c>
      <c r="F167" s="18">
        <f t="shared" si="22"/>
        <v>4289778.1455241023</v>
      </c>
      <c r="G167" s="18">
        <f t="shared" si="22"/>
        <v>4042894.3990325984</v>
      </c>
    </row>
    <row r="168" spans="1:7" x14ac:dyDescent="0.35">
      <c r="A168" t="s">
        <v>74</v>
      </c>
      <c r="C168" s="13">
        <v>8945117.4555159993</v>
      </c>
      <c r="D168" s="13">
        <v>8618257.4498444013</v>
      </c>
      <c r="E168" s="13">
        <v>8945117.4557703957</v>
      </c>
      <c r="F168" s="13">
        <v>8618257.4498443995</v>
      </c>
      <c r="G168" s="13">
        <f t="shared" ref="G168" si="23">G161</f>
        <v>8762467.4652753957</v>
      </c>
    </row>
    <row r="169" spans="1:7" x14ac:dyDescent="0.35">
      <c r="A169" s="2" t="s">
        <v>62</v>
      </c>
      <c r="B169" s="2"/>
      <c r="C169" s="14">
        <v>-1863135.0415651985</v>
      </c>
      <c r="D169" s="14">
        <v>-1965128.7809547009</v>
      </c>
      <c r="E169" s="14">
        <v>-1863135.0418195995</v>
      </c>
      <c r="F169" s="14">
        <v>-1965128.780954699</v>
      </c>
      <c r="G169" s="14">
        <v>-1943496.6219994966</v>
      </c>
    </row>
    <row r="170" spans="1:7" x14ac:dyDescent="0.35">
      <c r="A170" s="9" t="s">
        <v>105</v>
      </c>
      <c r="B170" s="9"/>
      <c r="C170" s="14">
        <f t="shared" ref="C170:G170" si="24">SUM(C168:C169)</f>
        <v>7081982.4139508009</v>
      </c>
      <c r="D170" s="14">
        <f t="shared" si="24"/>
        <v>6653128.6688897004</v>
      </c>
      <c r="E170" s="14">
        <f t="shared" si="24"/>
        <v>7081982.4139507962</v>
      </c>
      <c r="F170" s="14">
        <f t="shared" si="24"/>
        <v>6653128.6688897004</v>
      </c>
      <c r="G170" s="14">
        <f t="shared" si="24"/>
        <v>6818970.8432758991</v>
      </c>
    </row>
    <row r="171" spans="1:7" x14ac:dyDescent="0.35">
      <c r="A171" s="1" t="s">
        <v>106</v>
      </c>
      <c r="B171" s="1"/>
      <c r="C171" s="12">
        <f t="shared" ref="C171:G171" si="25">C167/C170*100</f>
        <v>67.404451970454502</v>
      </c>
      <c r="D171" s="12">
        <f t="shared" si="25"/>
        <v>64.477606837566199</v>
      </c>
      <c r="E171" s="12">
        <f t="shared" si="25"/>
        <v>67.404451970454531</v>
      </c>
      <c r="F171" s="12">
        <f t="shared" si="25"/>
        <v>64.477606837566199</v>
      </c>
      <c r="G171" s="12">
        <f t="shared" si="25"/>
        <v>59.288923386719652</v>
      </c>
    </row>
  </sheetData>
  <mergeCells count="23">
    <mergeCell ref="A73:G73"/>
    <mergeCell ref="A31:A32"/>
    <mergeCell ref="A55:A58"/>
    <mergeCell ref="A61:A65"/>
    <mergeCell ref="A71:G71"/>
    <mergeCell ref="A47:A52"/>
    <mergeCell ref="C40:G44"/>
    <mergeCell ref="C51:G53"/>
    <mergeCell ref="C62:G65"/>
    <mergeCell ref="C46:G48"/>
    <mergeCell ref="C56:G59"/>
    <mergeCell ref="A3:G3"/>
    <mergeCell ref="A1:G1"/>
    <mergeCell ref="A35:A38"/>
    <mergeCell ref="A41:A44"/>
    <mergeCell ref="C30:G32"/>
    <mergeCell ref="C34:G38"/>
    <mergeCell ref="A12:G15"/>
    <mergeCell ref="A8:G10"/>
    <mergeCell ref="C18:G20"/>
    <mergeCell ref="A18:A22"/>
    <mergeCell ref="A25:A28"/>
    <mergeCell ref="C22:G27"/>
  </mergeCells>
  <pageMargins left="0.7" right="0.7" top="0.75" bottom="0.75" header="0.3" footer="0.3"/>
  <pageSetup paperSize="9" scale="61" orientation="portrait" verticalDpi="0" r:id="rId1"/>
  <rowBreaks count="2" manualBreakCount="2">
    <brk id="70" max="5" man="1"/>
    <brk id="13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feacea7-6af9-425a-891e-ce2317621ed6" xsi:nil="true"/>
    <lcf76f155ced4ddcb4097134ff3c332f xmlns="a7a09f84-8dc8-4afd-bd54-acb72bfc42c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F195CB68B30754F866B725AF95F0B4C" ma:contentTypeVersion="10" ma:contentTypeDescription="Skapa ett nytt dokument." ma:contentTypeScope="" ma:versionID="c18127eabf491e3ac64d5720146daa3e">
  <xsd:schema xmlns:xsd="http://www.w3.org/2001/XMLSchema" xmlns:xs="http://www.w3.org/2001/XMLSchema" xmlns:p="http://schemas.microsoft.com/office/2006/metadata/properties" xmlns:ns2="a7a09f84-8dc8-4afd-bd54-acb72bfc42cd" xmlns:ns3="3feacea7-6af9-425a-891e-ce2317621ed6" targetNamespace="http://schemas.microsoft.com/office/2006/metadata/properties" ma:root="true" ma:fieldsID="1a119582db3c8bb0dd52ae381247fb0b" ns2:_="" ns3:_="">
    <xsd:import namespace="a7a09f84-8dc8-4afd-bd54-acb72bfc42cd"/>
    <xsd:import namespace="3feacea7-6af9-425a-891e-ce2317621e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a09f84-8dc8-4afd-bd54-acb72bfc42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eringar" ma:readOnly="false" ma:fieldId="{5cf76f15-5ced-4ddc-b409-7134ff3c332f}" ma:taxonomyMulti="true" ma:sspId="31b79986-1db8-456f-808c-cfb8d38dd6cc"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eacea7-6af9-425a-891e-ce2317621ed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2bd00dd-d52b-42ab-840f-4df9fc2dfadf}" ma:internalName="TaxCatchAll" ma:showField="CatchAllData" ma:web="3feacea7-6af9-425a-891e-ce2317621e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29842E-510C-49F9-B791-70C955A25A1F}">
  <ds:schemaRefs>
    <ds:schemaRef ds:uri="http://schemas.microsoft.com/sharepoint/v3/contenttype/forms"/>
  </ds:schemaRefs>
</ds:datastoreItem>
</file>

<file path=customXml/itemProps2.xml><?xml version="1.0" encoding="utf-8"?>
<ds:datastoreItem xmlns:ds="http://schemas.openxmlformats.org/officeDocument/2006/customXml" ds:itemID="{01822875-A9B9-40B2-8394-7F6A6D2D1CD0}">
  <ds:schemaRefs>
    <ds:schemaRef ds:uri="http://schemas.microsoft.com/office/2006/metadata/properties"/>
    <ds:schemaRef ds:uri="http://schemas.microsoft.com/office/infopath/2007/PartnerControls"/>
    <ds:schemaRef ds:uri="3feacea7-6af9-425a-891e-ce2317621ed6"/>
    <ds:schemaRef ds:uri="a7a09f84-8dc8-4afd-bd54-acb72bfc42cd"/>
  </ds:schemaRefs>
</ds:datastoreItem>
</file>

<file path=customXml/itemProps3.xml><?xml version="1.0" encoding="utf-8"?>
<ds:datastoreItem xmlns:ds="http://schemas.openxmlformats.org/officeDocument/2006/customXml" ds:itemID="{49AF54FC-6BAE-45EC-8204-81AFCEED44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a09f84-8dc8-4afd-bd54-acb72bfc42cd"/>
    <ds:schemaRef ds:uri="3feacea7-6af9-425a-891e-ce2317621e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 Brady</dc:creator>
  <cp:keywords/>
  <dc:description/>
  <cp:lastModifiedBy>Lina Karlsson</cp:lastModifiedBy>
  <cp:revision/>
  <dcterms:created xsi:type="dcterms:W3CDTF">2025-06-12T16:42:53Z</dcterms:created>
  <dcterms:modified xsi:type="dcterms:W3CDTF">2026-06-17T09:16:24Z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dbd657-6034-49b1-a39a-984b3099cf61_Enabled">
    <vt:lpwstr>true</vt:lpwstr>
  </property>
  <property fmtid="{D5CDD505-2E9C-101B-9397-08002B2CF9AE}" pid="3" name="MSIP_Label_dddbd657-6034-49b1-a39a-984b3099cf61_SetDate">
    <vt:lpwstr>2025-06-18T19:04:59Z</vt:lpwstr>
  </property>
  <property fmtid="{D5CDD505-2E9C-101B-9397-08002B2CF9AE}" pid="4" name="MSIP_Label_dddbd657-6034-49b1-a39a-984b3099cf61_Method">
    <vt:lpwstr>Privileged</vt:lpwstr>
  </property>
  <property fmtid="{D5CDD505-2E9C-101B-9397-08002B2CF9AE}" pid="5" name="MSIP_Label_dddbd657-6034-49b1-a39a-984b3099cf61_Name">
    <vt:lpwstr>Offentlig</vt:lpwstr>
  </property>
  <property fmtid="{D5CDD505-2E9C-101B-9397-08002B2CF9AE}" pid="6" name="MSIP_Label_dddbd657-6034-49b1-a39a-984b3099cf61_SiteId">
    <vt:lpwstr>a7624529-7b6f-4d90-9c8a-3832ae3fdde5</vt:lpwstr>
  </property>
  <property fmtid="{D5CDD505-2E9C-101B-9397-08002B2CF9AE}" pid="7" name="MSIP_Label_dddbd657-6034-49b1-a39a-984b3099cf61_ActionId">
    <vt:lpwstr>5910a71d-616f-46fa-914f-b35ec64b60d6</vt:lpwstr>
  </property>
  <property fmtid="{D5CDD505-2E9C-101B-9397-08002B2CF9AE}" pid="8" name="MSIP_Label_dddbd657-6034-49b1-a39a-984b3099cf61_ContentBits">
    <vt:lpwstr>0</vt:lpwstr>
  </property>
  <property fmtid="{D5CDD505-2E9C-101B-9397-08002B2CF9AE}" pid="9" name="MSIP_Label_dddbd657-6034-49b1-a39a-984b3099cf61_Tag">
    <vt:lpwstr>10, 0, 1, 1</vt:lpwstr>
  </property>
  <property fmtid="{D5CDD505-2E9C-101B-9397-08002B2CF9AE}" pid="10" name="ContentTypeId">
    <vt:lpwstr>0x010100FF195CB68B30754F866B725AF95F0B4C</vt:lpwstr>
  </property>
  <property fmtid="{D5CDD505-2E9C-101B-9397-08002B2CF9AE}" pid="11" name="MediaServiceImageTags">
    <vt:lpwstr/>
  </property>
</Properties>
</file>